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Circana 2025/2025 Retail Reports/1-26-2025/"/>
    </mc:Choice>
  </mc:AlternateContent>
  <xr:revisionPtr revIDLastSave="0" documentId="8_{C19D6ABA-9F47-4199-BE0B-7A971CD6E0CF}" xr6:coauthVersionLast="47" xr6:coauthVersionMax="47" xr10:uidLastSave="{00000000-0000-0000-0000-000000000000}"/>
  <bookViews>
    <workbookView xWindow="-110" yWindow="-110" windowWidth="19420" windowHeight="11500" tabRatio="711" firstSheet="14" activeTab="14" xr2:uid="{00000000-000D-0000-FFFF-FFFF00000000}"/>
  </bookViews>
  <sheets>
    <sheet name="Index" sheetId="2" state="hidden" r:id="rId1"/>
    <sheet name="Sales By Region &amp; Outlet" sheetId="3" state="hidden" r:id="rId2"/>
    <sheet name="Sales By Region &amp; Market" sheetId="5" state="hidden" r:id="rId3"/>
    <sheet name="SubSegments" sheetId="6" state="hidden" r:id="rId4"/>
    <sheet name="NB vs PL" sheetId="7" state="hidden" r:id="rId5"/>
    <sheet name="Flavors" sheetId="8" state="hidden" r:id="rId6"/>
    <sheet name="Fat Content" sheetId="9" state="hidden" r:id="rId7"/>
    <sheet name="Organic" sheetId="4" state="hidden" r:id="rId8"/>
    <sheet name="Form" sheetId="10" state="hidden" r:id="rId9"/>
    <sheet name="Package Type" sheetId="11" state="hidden" r:id="rId10"/>
    <sheet name="Size" sheetId="12" state="hidden" r:id="rId11"/>
    <sheet name="Sugar Content" sheetId="13" state="hidden" r:id="rId12"/>
    <sheet name="RFG vs SS" sheetId="14" state="hidden" r:id="rId13"/>
    <sheet name="IRI_UO_WorkspaceStorage" sheetId="17" state="hidden" r:id="rId14"/>
    <sheet name="HOME PAGE" sheetId="16" r:id="rId15"/>
    <sheet name="TOTAL U.S. MULO+ with C" sheetId="18" r:id="rId16"/>
    <sheet name="TOTAL U.S. MULO+" sheetId="22" r:id="rId17"/>
    <sheet name="TOTAL U.S. FOOD" sheetId="23" r:id="rId18"/>
    <sheet name="TOTAL U.S. DRUG" sheetId="24" r:id="rId19"/>
    <sheet name="TOTAL U.S. CONVENIENCE" sheetId="25" r:id="rId20"/>
    <sheet name="TOTAL U.S. ALL OTHER OUTLETS" sheetId="26" r:id="rId21"/>
    <sheet name="CIRCANA STANDARD REGIONS" sheetId="20" r:id="rId22"/>
    <sheet name="CIRCANA REGIONS &amp; MARKETS" sheetId="21" r:id="rId23"/>
    <sheet name="DMI SR Data" sheetId="15" state="hidden" r:id="rId24"/>
    <sheet name="DMI CUSTOM REGIONS &amp; MARKETS" sheetId="19" r:id="rId25"/>
  </sheets>
  <definedNames>
    <definedName name="___INDEX_SHEET___ASAP_Utilities" localSheetId="22">#REF!</definedName>
    <definedName name="___INDEX_SHEET___ASAP_Utilities" localSheetId="21">#REF!</definedName>
    <definedName name="___INDEX_SHEET___ASAP_Utilities" localSheetId="24">#REF!</definedName>
    <definedName name="___INDEX_SHEET___ASAP_Utilities">#REF!</definedName>
    <definedName name="_xlnm._FilterDatabase" localSheetId="23" hidden="1">'DMI SR Data'!$A$8:$H$215</definedName>
    <definedName name="_xlnm._FilterDatabase" localSheetId="5" hidden="1">Flavors!$A$8:$Q$350</definedName>
    <definedName name="_xlnm._FilterDatabase" localSheetId="1" hidden="1">'Sales By Region &amp; Outlet'!$A$8:$J$143</definedName>
    <definedName name="_xlnm._FilterDatabase" localSheetId="17" hidden="1">'TOTAL U.S. FOOD'!$B$2:$Q$68</definedName>
    <definedName name="IRI_WorkspaceId" localSheetId="22" hidden="1">"b324a31a4a424f3b8083e50c61f2c35e"</definedName>
    <definedName name="IRI_WorkspaceId" localSheetId="21" hidden="1">"b324a31a4a424f3b8083e50c61f2c35e"</definedName>
    <definedName name="IRI_WorkspaceId" localSheetId="24" hidden="1">"b324a31a4a424f3b8083e50c61f2c35e"</definedName>
    <definedName name="IRI_WorkspaceId" localSheetId="20" hidden="1">"b324a31a4a424f3b8083e50c61f2c35e"</definedName>
    <definedName name="IRI_WorkspaceId" localSheetId="19" hidden="1">"b324a31a4a424f3b8083e50c61f2c35e"</definedName>
    <definedName name="IRI_WorkspaceId" localSheetId="18" hidden="1">"b324a31a4a424f3b8083e50c61f2c35e"</definedName>
    <definedName name="IRI_WorkspaceId" localSheetId="17" hidden="1">"b324a31a4a424f3b8083e50c61f2c35e"</definedName>
    <definedName name="IRI_WorkspaceId" localSheetId="16" hidden="1">"b324a31a4a424f3b8083e50c61f2c35e"</definedName>
    <definedName name="IRI_WorkspaceId" localSheetId="15" hidden="1">"b324a31a4a424f3b8083e50c61f2c35e"</definedName>
    <definedName name="IRI_WorkspaceId" hidden="1">"e0fbce8fa82445bc9d37e6bede07d3f8"</definedName>
    <definedName name="_xlnm.Print_Area" localSheetId="23">'DMI SR Data'!$A$1:$L$222</definedName>
    <definedName name="_xlnm.Print_Area" localSheetId="6">'Fat Content'!$A$1:$U$84</definedName>
    <definedName name="_xlnm.Print_Area" localSheetId="5">Flavors!$A$1:$U$322</definedName>
    <definedName name="_xlnm.Print_Area" localSheetId="8">Form!$A$1:$U$51</definedName>
    <definedName name="_xlnm.Print_Area" localSheetId="14">'HOME PAGE'!$A$1:$M$21</definedName>
    <definedName name="_xlnm.Print_Area" localSheetId="4">'NB vs PL'!$A$1:$U$51</definedName>
    <definedName name="_xlnm.Print_Area" localSheetId="7">Organic!$A$1:$U$51</definedName>
    <definedName name="_xlnm.Print_Area" localSheetId="9">'Package Type'!$A$1:$U$141</definedName>
    <definedName name="_xlnm.Print_Area" localSheetId="12">'RFG vs SS'!#REF!</definedName>
    <definedName name="_xlnm.Print_Area" localSheetId="2">'Sales By Region &amp; Market'!$A$1:$L$72</definedName>
    <definedName name="_xlnm.Print_Area" localSheetId="1">'Sales By Region &amp; Outlet'!$A$1:$N$150</definedName>
    <definedName name="_xlnm.Print_Area" localSheetId="10">Size!$A$1:$U$133</definedName>
    <definedName name="_xlnm.Print_Area" localSheetId="3">SubSegments!$A$1:$V$203</definedName>
    <definedName name="_xlnm.Print_Area" localSheetId="11">'Sugar Content'!$A$1:$U$84</definedName>
    <definedName name="_xlnm.Print_Area" localSheetId="20">'TOTAL U.S. ALL OTHER OUTLETS'!$B$2:$Q$61,'TOTAL U.S. ALL OTHER OUTLETS'!$B$138:$Q$203</definedName>
    <definedName name="_xlnm.Print_Area" localSheetId="19">'TOTAL U.S. CONVENIENCE'!$B$2:$Q$61,'TOTAL U.S. CONVENIENCE'!$B$138:$Q$203</definedName>
    <definedName name="_xlnm.Print_Area" localSheetId="18">'TOTAL U.S. DRUG'!$B$2:$Q$61,'TOTAL U.S. DRUG'!$B$138:$Q$203</definedName>
    <definedName name="_xlnm.Print_Area" localSheetId="17">'TOTAL U.S. FOOD'!$B$2:$Q$61,'TOTAL U.S. FOOD'!$B$138:$Q$203</definedName>
    <definedName name="_xlnm.Print_Area" localSheetId="16">'TOTAL U.S. MULO+'!$B$2:$Q$61,'TOTAL U.S. MULO+'!$B$138:$Q$203</definedName>
    <definedName name="_xlnm.Print_Area" localSheetId="15">'TOTAL U.S. MULO+ with C'!$B$2:$Q$61,'TOTAL U.S. MULO+ with C'!$B$138:$Q$203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3" i="26" l="1"/>
  <c r="F143" i="26"/>
  <c r="G143" i="26"/>
  <c r="H143" i="26"/>
  <c r="I143" i="26"/>
  <c r="J143" i="26"/>
  <c r="K143" i="26"/>
  <c r="L143" i="26"/>
  <c r="M143" i="26"/>
  <c r="N143" i="26"/>
  <c r="O143" i="26"/>
  <c r="P143" i="26"/>
  <c r="Q143" i="26"/>
  <c r="E144" i="26"/>
  <c r="F144" i="26"/>
  <c r="G144" i="26"/>
  <c r="H144" i="26"/>
  <c r="I144" i="26"/>
  <c r="J144" i="26"/>
  <c r="K144" i="26"/>
  <c r="L144" i="26"/>
  <c r="M144" i="26"/>
  <c r="N144" i="26"/>
  <c r="O144" i="26"/>
  <c r="P144" i="26"/>
  <c r="Q144" i="26"/>
  <c r="E145" i="26"/>
  <c r="F145" i="26"/>
  <c r="G145" i="26"/>
  <c r="H145" i="26"/>
  <c r="I145" i="26"/>
  <c r="J145" i="26"/>
  <c r="K145" i="26"/>
  <c r="L145" i="26"/>
  <c r="M145" i="26"/>
  <c r="N145" i="26"/>
  <c r="O145" i="26"/>
  <c r="P145" i="26"/>
  <c r="Q145" i="26"/>
  <c r="E146" i="26"/>
  <c r="F146" i="26"/>
  <c r="G146" i="26"/>
  <c r="H146" i="26"/>
  <c r="I146" i="26"/>
  <c r="J146" i="26"/>
  <c r="K146" i="26"/>
  <c r="L146" i="26"/>
  <c r="M146" i="26"/>
  <c r="N146" i="26"/>
  <c r="O146" i="26"/>
  <c r="P146" i="26"/>
  <c r="Q146" i="26"/>
  <c r="E147" i="26"/>
  <c r="F147" i="26"/>
  <c r="G147" i="26"/>
  <c r="H147" i="26"/>
  <c r="I147" i="26"/>
  <c r="J147" i="26"/>
  <c r="K147" i="26"/>
  <c r="L147" i="26"/>
  <c r="M147" i="26"/>
  <c r="N147" i="26"/>
  <c r="O147" i="26"/>
  <c r="P147" i="26"/>
  <c r="Q147" i="26"/>
  <c r="E148" i="26"/>
  <c r="F148" i="26"/>
  <c r="G148" i="26"/>
  <c r="H148" i="26"/>
  <c r="I148" i="26"/>
  <c r="J148" i="26"/>
  <c r="K148" i="26"/>
  <c r="L148" i="26"/>
  <c r="M148" i="26"/>
  <c r="N148" i="26"/>
  <c r="O148" i="26"/>
  <c r="P148" i="26"/>
  <c r="Q148" i="26"/>
  <c r="E149" i="26"/>
  <c r="F149" i="26"/>
  <c r="G149" i="26"/>
  <c r="H149" i="26"/>
  <c r="I149" i="26"/>
  <c r="J149" i="26"/>
  <c r="K149" i="26"/>
  <c r="L149" i="26"/>
  <c r="M149" i="26"/>
  <c r="N149" i="26"/>
  <c r="O149" i="26"/>
  <c r="P149" i="26"/>
  <c r="Q149" i="26"/>
  <c r="E150" i="26"/>
  <c r="F150" i="26"/>
  <c r="G150" i="26"/>
  <c r="H150" i="26"/>
  <c r="I150" i="26"/>
  <c r="J150" i="26"/>
  <c r="K150" i="26"/>
  <c r="L150" i="26"/>
  <c r="M150" i="26"/>
  <c r="N150" i="26"/>
  <c r="O150" i="26"/>
  <c r="P150" i="26"/>
  <c r="Q150" i="26"/>
  <c r="E151" i="26"/>
  <c r="F151" i="26"/>
  <c r="G151" i="26"/>
  <c r="H151" i="26"/>
  <c r="I151" i="26"/>
  <c r="J151" i="26"/>
  <c r="K151" i="26"/>
  <c r="L151" i="26"/>
  <c r="M151" i="26"/>
  <c r="N151" i="26"/>
  <c r="O151" i="26"/>
  <c r="P151" i="26"/>
  <c r="Q151" i="26"/>
  <c r="E152" i="26"/>
  <c r="F152" i="26"/>
  <c r="G152" i="26"/>
  <c r="H152" i="26"/>
  <c r="I152" i="26"/>
  <c r="J152" i="26"/>
  <c r="K152" i="26"/>
  <c r="L152" i="26"/>
  <c r="M152" i="26"/>
  <c r="N152" i="26"/>
  <c r="O152" i="26"/>
  <c r="P152" i="26"/>
  <c r="Q152" i="26"/>
  <c r="E153" i="26"/>
  <c r="F153" i="26"/>
  <c r="G153" i="26"/>
  <c r="H153" i="26"/>
  <c r="I153" i="26"/>
  <c r="J153" i="26"/>
  <c r="K153" i="26"/>
  <c r="L153" i="26"/>
  <c r="M153" i="26"/>
  <c r="N153" i="26"/>
  <c r="O153" i="26"/>
  <c r="P153" i="26"/>
  <c r="Q153" i="26"/>
  <c r="E154" i="26"/>
  <c r="F154" i="26"/>
  <c r="G154" i="26"/>
  <c r="H154" i="26"/>
  <c r="I154" i="26"/>
  <c r="J154" i="26"/>
  <c r="K154" i="26"/>
  <c r="L154" i="26"/>
  <c r="M154" i="26"/>
  <c r="N154" i="26"/>
  <c r="O154" i="26"/>
  <c r="P154" i="26"/>
  <c r="Q154" i="26"/>
  <c r="D145" i="26"/>
  <c r="D146" i="26"/>
  <c r="D147" i="26"/>
  <c r="D148" i="26"/>
  <c r="D149" i="26"/>
  <c r="D150" i="26"/>
  <c r="D151" i="26"/>
  <c r="D152" i="26"/>
  <c r="D153" i="26"/>
  <c r="D154" i="26"/>
  <c r="D144" i="26"/>
  <c r="D143" i="26"/>
  <c r="E75" i="26"/>
  <c r="F75" i="26"/>
  <c r="G75" i="26"/>
  <c r="H75" i="26"/>
  <c r="I75" i="26"/>
  <c r="J75" i="26"/>
  <c r="K75" i="26"/>
  <c r="L75" i="26"/>
  <c r="M75" i="26"/>
  <c r="N75" i="26"/>
  <c r="O75" i="26"/>
  <c r="P75" i="26"/>
  <c r="Q75" i="26"/>
  <c r="E76" i="26"/>
  <c r="F76" i="26"/>
  <c r="G76" i="26"/>
  <c r="H76" i="26"/>
  <c r="I76" i="26"/>
  <c r="J76" i="26"/>
  <c r="K76" i="26"/>
  <c r="L76" i="26"/>
  <c r="M76" i="26"/>
  <c r="N76" i="26"/>
  <c r="O76" i="26"/>
  <c r="P76" i="26"/>
  <c r="Q76" i="26"/>
  <c r="E77" i="26"/>
  <c r="F77" i="26"/>
  <c r="G77" i="26"/>
  <c r="H77" i="26"/>
  <c r="I77" i="26"/>
  <c r="J77" i="26"/>
  <c r="K77" i="26"/>
  <c r="L77" i="26"/>
  <c r="M77" i="26"/>
  <c r="N77" i="26"/>
  <c r="O77" i="26"/>
  <c r="P77" i="26"/>
  <c r="Q77" i="26"/>
  <c r="E78" i="26"/>
  <c r="F78" i="26"/>
  <c r="G78" i="26"/>
  <c r="H78" i="26"/>
  <c r="I78" i="26"/>
  <c r="J78" i="26"/>
  <c r="K78" i="26"/>
  <c r="L78" i="26"/>
  <c r="M78" i="26"/>
  <c r="N78" i="26"/>
  <c r="O78" i="26"/>
  <c r="P78" i="26"/>
  <c r="Q78" i="26"/>
  <c r="E79" i="26"/>
  <c r="F79" i="26"/>
  <c r="G79" i="26"/>
  <c r="H79" i="26"/>
  <c r="I79" i="26"/>
  <c r="J79" i="26"/>
  <c r="K79" i="26"/>
  <c r="L79" i="26"/>
  <c r="M79" i="26"/>
  <c r="N79" i="26"/>
  <c r="O79" i="26"/>
  <c r="P79" i="26"/>
  <c r="Q79" i="26"/>
  <c r="E80" i="26"/>
  <c r="F80" i="26"/>
  <c r="G80" i="26"/>
  <c r="H80" i="26"/>
  <c r="I80" i="26"/>
  <c r="J80" i="26"/>
  <c r="K80" i="26"/>
  <c r="L80" i="26"/>
  <c r="M80" i="26"/>
  <c r="N80" i="26"/>
  <c r="O80" i="26"/>
  <c r="P80" i="26"/>
  <c r="Q80" i="26"/>
  <c r="E81" i="26"/>
  <c r="F81" i="26"/>
  <c r="G81" i="26"/>
  <c r="H81" i="26"/>
  <c r="I81" i="26"/>
  <c r="J81" i="26"/>
  <c r="K81" i="26"/>
  <c r="L81" i="26"/>
  <c r="M81" i="26"/>
  <c r="N81" i="26"/>
  <c r="O81" i="26"/>
  <c r="P81" i="26"/>
  <c r="Q81" i="26"/>
  <c r="E82" i="26"/>
  <c r="F82" i="26"/>
  <c r="G82" i="26"/>
  <c r="H82" i="26"/>
  <c r="I82" i="26"/>
  <c r="J82" i="26"/>
  <c r="K82" i="26"/>
  <c r="L82" i="26"/>
  <c r="M82" i="26"/>
  <c r="N82" i="26"/>
  <c r="O82" i="26"/>
  <c r="P82" i="26"/>
  <c r="Q82" i="26"/>
  <c r="E83" i="26"/>
  <c r="F83" i="26"/>
  <c r="G83" i="26"/>
  <c r="H83" i="26"/>
  <c r="I83" i="26"/>
  <c r="J83" i="26"/>
  <c r="K83" i="26"/>
  <c r="L83" i="26"/>
  <c r="M83" i="26"/>
  <c r="N83" i="26"/>
  <c r="O83" i="26"/>
  <c r="P83" i="26"/>
  <c r="Q83" i="26"/>
  <c r="E84" i="26"/>
  <c r="F84" i="26"/>
  <c r="G84" i="26"/>
  <c r="H84" i="26"/>
  <c r="I84" i="26"/>
  <c r="J84" i="26"/>
  <c r="K84" i="26"/>
  <c r="L84" i="26"/>
  <c r="M84" i="26"/>
  <c r="N84" i="26"/>
  <c r="O84" i="26"/>
  <c r="P84" i="26"/>
  <c r="Q84" i="26"/>
  <c r="E85" i="26"/>
  <c r="F85" i="26"/>
  <c r="G85" i="26"/>
  <c r="H85" i="26"/>
  <c r="I85" i="26"/>
  <c r="J85" i="26"/>
  <c r="K85" i="26"/>
  <c r="L85" i="26"/>
  <c r="M85" i="26"/>
  <c r="N85" i="26"/>
  <c r="O85" i="26"/>
  <c r="P85" i="26"/>
  <c r="Q85" i="26"/>
  <c r="E86" i="26"/>
  <c r="F86" i="26"/>
  <c r="G86" i="26"/>
  <c r="H86" i="26"/>
  <c r="I86" i="26"/>
  <c r="J86" i="26"/>
  <c r="K86" i="26"/>
  <c r="L86" i="26"/>
  <c r="M86" i="26"/>
  <c r="N86" i="26"/>
  <c r="O86" i="26"/>
  <c r="P86" i="26"/>
  <c r="Q86" i="26"/>
  <c r="D77" i="26"/>
  <c r="D78" i="26"/>
  <c r="D79" i="26"/>
  <c r="D80" i="26"/>
  <c r="D81" i="26"/>
  <c r="D82" i="26"/>
  <c r="D83" i="26"/>
  <c r="D84" i="26"/>
  <c r="D85" i="26"/>
  <c r="D86" i="26"/>
  <c r="D76" i="26"/>
  <c r="D75" i="26"/>
  <c r="E7" i="26"/>
  <c r="F7" i="26"/>
  <c r="G7" i="26"/>
  <c r="H7" i="26"/>
  <c r="I7" i="26"/>
  <c r="J7" i="26"/>
  <c r="K7" i="26"/>
  <c r="L7" i="26"/>
  <c r="M7" i="26"/>
  <c r="N7" i="26"/>
  <c r="O7" i="26"/>
  <c r="P7" i="26"/>
  <c r="Q7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E10" i="26"/>
  <c r="F10" i="26"/>
  <c r="G10" i="26"/>
  <c r="H10" i="26"/>
  <c r="I10" i="26"/>
  <c r="J10" i="26"/>
  <c r="K10" i="26"/>
  <c r="L10" i="26"/>
  <c r="M10" i="26"/>
  <c r="N10" i="26"/>
  <c r="O10" i="26"/>
  <c r="P10" i="26"/>
  <c r="Q10" i="26"/>
  <c r="E11" i="26"/>
  <c r="F11" i="26"/>
  <c r="G11" i="26"/>
  <c r="H11" i="26"/>
  <c r="I11" i="26"/>
  <c r="J11" i="26"/>
  <c r="K11" i="26"/>
  <c r="L11" i="26"/>
  <c r="M11" i="26"/>
  <c r="N11" i="26"/>
  <c r="O11" i="26"/>
  <c r="P11" i="26"/>
  <c r="Q11" i="26"/>
  <c r="E12" i="26"/>
  <c r="F12" i="26"/>
  <c r="G12" i="26"/>
  <c r="H12" i="26"/>
  <c r="I12" i="26"/>
  <c r="J12" i="26"/>
  <c r="K12" i="26"/>
  <c r="L12" i="26"/>
  <c r="M12" i="26"/>
  <c r="N12" i="26"/>
  <c r="O12" i="26"/>
  <c r="P12" i="26"/>
  <c r="Q12" i="26"/>
  <c r="E13" i="26"/>
  <c r="F13" i="26"/>
  <c r="G13" i="26"/>
  <c r="H13" i="26"/>
  <c r="I13" i="26"/>
  <c r="J13" i="26"/>
  <c r="K13" i="26"/>
  <c r="L13" i="26"/>
  <c r="M13" i="26"/>
  <c r="N13" i="26"/>
  <c r="O13" i="26"/>
  <c r="P13" i="26"/>
  <c r="Q13" i="26"/>
  <c r="E14" i="26"/>
  <c r="F14" i="26"/>
  <c r="G14" i="26"/>
  <c r="H14" i="26"/>
  <c r="I14" i="26"/>
  <c r="J14" i="26"/>
  <c r="K14" i="26"/>
  <c r="L14" i="26"/>
  <c r="M14" i="26"/>
  <c r="N14" i="26"/>
  <c r="O14" i="26"/>
  <c r="P14" i="26"/>
  <c r="Q14" i="26"/>
  <c r="E15" i="26"/>
  <c r="F15" i="26"/>
  <c r="G15" i="26"/>
  <c r="H15" i="26"/>
  <c r="I15" i="26"/>
  <c r="J15" i="26"/>
  <c r="K15" i="26"/>
  <c r="L15" i="26"/>
  <c r="M15" i="26"/>
  <c r="N15" i="26"/>
  <c r="O15" i="26"/>
  <c r="P15" i="26"/>
  <c r="Q15" i="26"/>
  <c r="E16" i="26"/>
  <c r="F16" i="26"/>
  <c r="G16" i="26"/>
  <c r="H16" i="26"/>
  <c r="I16" i="26"/>
  <c r="J16" i="26"/>
  <c r="K16" i="26"/>
  <c r="L16" i="26"/>
  <c r="M16" i="26"/>
  <c r="N16" i="26"/>
  <c r="O16" i="26"/>
  <c r="P16" i="26"/>
  <c r="Q16" i="26"/>
  <c r="E17" i="26"/>
  <c r="F17" i="26"/>
  <c r="G17" i="26"/>
  <c r="H17" i="26"/>
  <c r="I17" i="26"/>
  <c r="J17" i="26"/>
  <c r="K17" i="26"/>
  <c r="L17" i="26"/>
  <c r="M17" i="26"/>
  <c r="N17" i="26"/>
  <c r="O17" i="26"/>
  <c r="P17" i="26"/>
  <c r="Q17" i="26"/>
  <c r="E18" i="26"/>
  <c r="F18" i="26"/>
  <c r="G18" i="26"/>
  <c r="H18" i="26"/>
  <c r="I18" i="26"/>
  <c r="J18" i="26"/>
  <c r="K18" i="26"/>
  <c r="L18" i="26"/>
  <c r="M18" i="26"/>
  <c r="N18" i="26"/>
  <c r="O18" i="26"/>
  <c r="P18" i="26"/>
  <c r="Q18" i="26"/>
  <c r="D9" i="26"/>
  <c r="D10" i="26"/>
  <c r="D11" i="26"/>
  <c r="D12" i="26"/>
  <c r="D13" i="26"/>
  <c r="D14" i="26"/>
  <c r="D15" i="26"/>
  <c r="D16" i="26"/>
  <c r="D17" i="26"/>
  <c r="D18" i="26"/>
  <c r="D8" i="26"/>
  <c r="D7" i="26"/>
  <c r="E143" i="25"/>
  <c r="F143" i="25"/>
  <c r="G143" i="25"/>
  <c r="H143" i="25"/>
  <c r="I143" i="25"/>
  <c r="J143" i="25"/>
  <c r="K143" i="25"/>
  <c r="L143" i="25"/>
  <c r="M143" i="25"/>
  <c r="N143" i="25"/>
  <c r="O143" i="25"/>
  <c r="P143" i="25"/>
  <c r="Q143" i="25"/>
  <c r="E144" i="25"/>
  <c r="F144" i="25"/>
  <c r="G144" i="25"/>
  <c r="H144" i="25"/>
  <c r="I144" i="25"/>
  <c r="J144" i="25"/>
  <c r="K144" i="25"/>
  <c r="L144" i="25"/>
  <c r="M144" i="25"/>
  <c r="N144" i="25"/>
  <c r="O144" i="25"/>
  <c r="P144" i="25"/>
  <c r="Q144" i="25"/>
  <c r="E145" i="25"/>
  <c r="F145" i="25"/>
  <c r="G145" i="25"/>
  <c r="H145" i="25"/>
  <c r="I145" i="25"/>
  <c r="J145" i="25"/>
  <c r="K145" i="25"/>
  <c r="L145" i="25"/>
  <c r="M145" i="25"/>
  <c r="N145" i="25"/>
  <c r="O145" i="25"/>
  <c r="P145" i="25"/>
  <c r="Q145" i="25"/>
  <c r="E146" i="25"/>
  <c r="F146" i="25"/>
  <c r="G146" i="25"/>
  <c r="H146" i="25"/>
  <c r="I146" i="25"/>
  <c r="J146" i="25"/>
  <c r="K146" i="25"/>
  <c r="L146" i="25"/>
  <c r="M146" i="25"/>
  <c r="N146" i="25"/>
  <c r="O146" i="25"/>
  <c r="P146" i="25"/>
  <c r="Q146" i="25"/>
  <c r="E147" i="25"/>
  <c r="F147" i="25"/>
  <c r="G147" i="25"/>
  <c r="H147" i="25"/>
  <c r="I147" i="25"/>
  <c r="J147" i="25"/>
  <c r="K147" i="25"/>
  <c r="L147" i="25"/>
  <c r="M147" i="25"/>
  <c r="N147" i="25"/>
  <c r="O147" i="25"/>
  <c r="P147" i="25"/>
  <c r="Q147" i="25"/>
  <c r="E148" i="25"/>
  <c r="F148" i="25"/>
  <c r="G148" i="25"/>
  <c r="H148" i="25"/>
  <c r="I148" i="25"/>
  <c r="J148" i="25"/>
  <c r="K148" i="25"/>
  <c r="L148" i="25"/>
  <c r="M148" i="25"/>
  <c r="N148" i="25"/>
  <c r="O148" i="25"/>
  <c r="P148" i="25"/>
  <c r="Q148" i="25"/>
  <c r="E149" i="25"/>
  <c r="F149" i="25"/>
  <c r="G149" i="25"/>
  <c r="H149" i="25"/>
  <c r="I149" i="25"/>
  <c r="J149" i="25"/>
  <c r="K149" i="25"/>
  <c r="L149" i="25"/>
  <c r="M149" i="25"/>
  <c r="N149" i="25"/>
  <c r="O149" i="25"/>
  <c r="P149" i="25"/>
  <c r="Q149" i="25"/>
  <c r="E150" i="25"/>
  <c r="F150" i="25"/>
  <c r="G150" i="25"/>
  <c r="H150" i="25"/>
  <c r="I150" i="25"/>
  <c r="J150" i="25"/>
  <c r="K150" i="25"/>
  <c r="L150" i="25"/>
  <c r="M150" i="25"/>
  <c r="N150" i="25"/>
  <c r="O150" i="25"/>
  <c r="P150" i="25"/>
  <c r="Q150" i="25"/>
  <c r="E151" i="25"/>
  <c r="F151" i="25"/>
  <c r="G151" i="25"/>
  <c r="H151" i="25"/>
  <c r="I151" i="25"/>
  <c r="J151" i="25"/>
  <c r="K151" i="25"/>
  <c r="L151" i="25"/>
  <c r="M151" i="25"/>
  <c r="N151" i="25"/>
  <c r="O151" i="25"/>
  <c r="P151" i="25"/>
  <c r="Q151" i="25"/>
  <c r="E152" i="25"/>
  <c r="F152" i="25"/>
  <c r="G152" i="25"/>
  <c r="H152" i="25"/>
  <c r="I152" i="25"/>
  <c r="J152" i="25"/>
  <c r="K152" i="25"/>
  <c r="L152" i="25"/>
  <c r="M152" i="25"/>
  <c r="N152" i="25"/>
  <c r="O152" i="25"/>
  <c r="P152" i="25"/>
  <c r="Q152" i="25"/>
  <c r="E153" i="25"/>
  <c r="F153" i="25"/>
  <c r="G153" i="25"/>
  <c r="H153" i="25"/>
  <c r="I153" i="25"/>
  <c r="J153" i="25"/>
  <c r="K153" i="25"/>
  <c r="L153" i="25"/>
  <c r="M153" i="25"/>
  <c r="N153" i="25"/>
  <c r="O153" i="25"/>
  <c r="P153" i="25"/>
  <c r="Q153" i="25"/>
  <c r="E154" i="25"/>
  <c r="F154" i="25"/>
  <c r="G154" i="25"/>
  <c r="H154" i="25"/>
  <c r="I154" i="25"/>
  <c r="J154" i="25"/>
  <c r="K154" i="25"/>
  <c r="L154" i="25"/>
  <c r="M154" i="25"/>
  <c r="N154" i="25"/>
  <c r="O154" i="25"/>
  <c r="P154" i="25"/>
  <c r="Q154" i="25"/>
  <c r="D145" i="25"/>
  <c r="D146" i="25"/>
  <c r="D147" i="25"/>
  <c r="D148" i="25"/>
  <c r="D149" i="25"/>
  <c r="D150" i="25"/>
  <c r="D151" i="25"/>
  <c r="D152" i="25"/>
  <c r="D153" i="25"/>
  <c r="D154" i="25"/>
  <c r="D144" i="25"/>
  <c r="D143" i="25"/>
  <c r="E75" i="25"/>
  <c r="F75" i="25"/>
  <c r="G75" i="25"/>
  <c r="H75" i="25"/>
  <c r="I75" i="25"/>
  <c r="J75" i="25"/>
  <c r="K75" i="25"/>
  <c r="L75" i="25"/>
  <c r="M75" i="25"/>
  <c r="N75" i="25"/>
  <c r="O75" i="25"/>
  <c r="P75" i="25"/>
  <c r="Q75" i="25"/>
  <c r="E76" i="25"/>
  <c r="F76" i="25"/>
  <c r="G76" i="25"/>
  <c r="H76" i="25"/>
  <c r="I76" i="25"/>
  <c r="J76" i="25"/>
  <c r="K76" i="25"/>
  <c r="L76" i="25"/>
  <c r="M76" i="25"/>
  <c r="N76" i="25"/>
  <c r="O76" i="25"/>
  <c r="P76" i="25"/>
  <c r="Q76" i="25"/>
  <c r="E77" i="25"/>
  <c r="F77" i="25"/>
  <c r="G77" i="25"/>
  <c r="H77" i="25"/>
  <c r="I77" i="25"/>
  <c r="J77" i="25"/>
  <c r="K77" i="25"/>
  <c r="L77" i="25"/>
  <c r="M77" i="25"/>
  <c r="N77" i="25"/>
  <c r="O77" i="25"/>
  <c r="P77" i="25"/>
  <c r="Q77" i="25"/>
  <c r="E78" i="25"/>
  <c r="F78" i="25"/>
  <c r="G78" i="25"/>
  <c r="H78" i="25"/>
  <c r="I78" i="25"/>
  <c r="J78" i="25"/>
  <c r="K78" i="25"/>
  <c r="L78" i="25"/>
  <c r="M78" i="25"/>
  <c r="N78" i="25"/>
  <c r="O78" i="25"/>
  <c r="P78" i="25"/>
  <c r="Q78" i="25"/>
  <c r="E79" i="25"/>
  <c r="F79" i="25"/>
  <c r="G79" i="25"/>
  <c r="H79" i="25"/>
  <c r="I79" i="25"/>
  <c r="J79" i="25"/>
  <c r="K79" i="25"/>
  <c r="L79" i="25"/>
  <c r="M79" i="25"/>
  <c r="N79" i="25"/>
  <c r="O79" i="25"/>
  <c r="P79" i="25"/>
  <c r="Q79" i="25"/>
  <c r="E80" i="25"/>
  <c r="F80" i="25"/>
  <c r="G80" i="25"/>
  <c r="H80" i="25"/>
  <c r="I80" i="25"/>
  <c r="J80" i="25"/>
  <c r="K80" i="25"/>
  <c r="L80" i="25"/>
  <c r="M80" i="25"/>
  <c r="N80" i="25"/>
  <c r="O80" i="25"/>
  <c r="P80" i="25"/>
  <c r="Q80" i="25"/>
  <c r="E81" i="25"/>
  <c r="F81" i="25"/>
  <c r="G81" i="25"/>
  <c r="H81" i="25"/>
  <c r="I81" i="25"/>
  <c r="J81" i="25"/>
  <c r="K81" i="25"/>
  <c r="L81" i="25"/>
  <c r="M81" i="25"/>
  <c r="N81" i="25"/>
  <c r="O81" i="25"/>
  <c r="P81" i="25"/>
  <c r="Q81" i="25"/>
  <c r="E82" i="25"/>
  <c r="F82" i="25"/>
  <c r="G82" i="25"/>
  <c r="H82" i="25"/>
  <c r="I82" i="25"/>
  <c r="J82" i="25"/>
  <c r="K82" i="25"/>
  <c r="L82" i="25"/>
  <c r="M82" i="25"/>
  <c r="N82" i="25"/>
  <c r="O82" i="25"/>
  <c r="P82" i="25"/>
  <c r="Q82" i="25"/>
  <c r="E83" i="25"/>
  <c r="F83" i="25"/>
  <c r="G83" i="25"/>
  <c r="H83" i="25"/>
  <c r="I83" i="25"/>
  <c r="J83" i="25"/>
  <c r="K83" i="25"/>
  <c r="L83" i="25"/>
  <c r="M83" i="25"/>
  <c r="N83" i="25"/>
  <c r="O83" i="25"/>
  <c r="P83" i="25"/>
  <c r="Q83" i="25"/>
  <c r="E84" i="25"/>
  <c r="F84" i="25"/>
  <c r="G84" i="25"/>
  <c r="H84" i="25"/>
  <c r="I84" i="25"/>
  <c r="J84" i="25"/>
  <c r="K84" i="25"/>
  <c r="L84" i="25"/>
  <c r="M84" i="25"/>
  <c r="N84" i="25"/>
  <c r="O84" i="25"/>
  <c r="P84" i="25"/>
  <c r="Q84" i="25"/>
  <c r="E85" i="25"/>
  <c r="F85" i="25"/>
  <c r="G85" i="25"/>
  <c r="H85" i="25"/>
  <c r="I85" i="25"/>
  <c r="J85" i="25"/>
  <c r="K85" i="25"/>
  <c r="L85" i="25"/>
  <c r="M85" i="25"/>
  <c r="N85" i="25"/>
  <c r="O85" i="25"/>
  <c r="P85" i="25"/>
  <c r="Q85" i="25"/>
  <c r="E86" i="25"/>
  <c r="F86" i="25"/>
  <c r="G86" i="25"/>
  <c r="H86" i="25"/>
  <c r="I86" i="25"/>
  <c r="J86" i="25"/>
  <c r="K86" i="25"/>
  <c r="L86" i="25"/>
  <c r="M86" i="25"/>
  <c r="N86" i="25"/>
  <c r="O86" i="25"/>
  <c r="P86" i="25"/>
  <c r="Q86" i="25"/>
  <c r="D77" i="25"/>
  <c r="D78" i="25"/>
  <c r="D79" i="25"/>
  <c r="D80" i="25"/>
  <c r="D81" i="25"/>
  <c r="D82" i="25"/>
  <c r="D83" i="25"/>
  <c r="D84" i="25"/>
  <c r="D85" i="25"/>
  <c r="D86" i="25"/>
  <c r="D76" i="25"/>
  <c r="D75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E10" i="25"/>
  <c r="F10" i="25"/>
  <c r="G10" i="25"/>
  <c r="H10" i="25"/>
  <c r="I10" i="25"/>
  <c r="J10" i="25"/>
  <c r="K10" i="25"/>
  <c r="L10" i="25"/>
  <c r="M10" i="25"/>
  <c r="N10" i="25"/>
  <c r="O10" i="25"/>
  <c r="P10" i="25"/>
  <c r="Q10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E16" i="25"/>
  <c r="F16" i="25"/>
  <c r="G16" i="25"/>
  <c r="H16" i="25"/>
  <c r="I16" i="25"/>
  <c r="J16" i="25"/>
  <c r="K16" i="25"/>
  <c r="L16" i="25"/>
  <c r="M16" i="25"/>
  <c r="N16" i="25"/>
  <c r="O16" i="25"/>
  <c r="P16" i="25"/>
  <c r="Q16" i="25"/>
  <c r="E17" i="25"/>
  <c r="F17" i="25"/>
  <c r="G17" i="25"/>
  <c r="H17" i="25"/>
  <c r="I17" i="25"/>
  <c r="J17" i="25"/>
  <c r="K17" i="25"/>
  <c r="L17" i="25"/>
  <c r="M17" i="25"/>
  <c r="N17" i="25"/>
  <c r="O17" i="25"/>
  <c r="P17" i="25"/>
  <c r="Q17" i="25"/>
  <c r="E18" i="25"/>
  <c r="F18" i="25"/>
  <c r="G18" i="25"/>
  <c r="H18" i="25"/>
  <c r="I18" i="25"/>
  <c r="J18" i="25"/>
  <c r="K18" i="25"/>
  <c r="L18" i="25"/>
  <c r="M18" i="25"/>
  <c r="N18" i="25"/>
  <c r="O18" i="25"/>
  <c r="P18" i="25"/>
  <c r="Q18" i="25"/>
  <c r="D9" i="25"/>
  <c r="D10" i="25"/>
  <c r="D11" i="25"/>
  <c r="D12" i="25"/>
  <c r="D13" i="25"/>
  <c r="D14" i="25"/>
  <c r="D15" i="25"/>
  <c r="D16" i="25"/>
  <c r="D17" i="25"/>
  <c r="D18" i="25"/>
  <c r="D8" i="25"/>
  <c r="D7" i="25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E75" i="24"/>
  <c r="F75" i="24"/>
  <c r="G75" i="24"/>
  <c r="H75" i="24"/>
  <c r="I75" i="24"/>
  <c r="J75" i="24"/>
  <c r="K75" i="24"/>
  <c r="L75" i="24"/>
  <c r="M75" i="24"/>
  <c r="N75" i="24"/>
  <c r="O75" i="24"/>
  <c r="P75" i="24"/>
  <c r="Q75" i="24"/>
  <c r="E143" i="24"/>
  <c r="F143" i="24"/>
  <c r="G143" i="24"/>
  <c r="H143" i="24"/>
  <c r="I143" i="24"/>
  <c r="J143" i="24"/>
  <c r="K143" i="24"/>
  <c r="L143" i="24"/>
  <c r="M143" i="24"/>
  <c r="N143" i="24"/>
  <c r="O143" i="24"/>
  <c r="P143" i="24"/>
  <c r="Q143" i="24"/>
  <c r="E144" i="24"/>
  <c r="F144" i="24"/>
  <c r="G144" i="24"/>
  <c r="H144" i="24"/>
  <c r="I144" i="24"/>
  <c r="J144" i="24"/>
  <c r="K144" i="24"/>
  <c r="L144" i="24"/>
  <c r="M144" i="24"/>
  <c r="N144" i="24"/>
  <c r="O144" i="24"/>
  <c r="P144" i="24"/>
  <c r="Q144" i="24"/>
  <c r="E145" i="24"/>
  <c r="F145" i="24"/>
  <c r="G145" i="24"/>
  <c r="H145" i="24"/>
  <c r="I145" i="24"/>
  <c r="J145" i="24"/>
  <c r="K145" i="24"/>
  <c r="L145" i="24"/>
  <c r="M145" i="24"/>
  <c r="N145" i="24"/>
  <c r="O145" i="24"/>
  <c r="P145" i="24"/>
  <c r="Q145" i="24"/>
  <c r="E146" i="24"/>
  <c r="F146" i="24"/>
  <c r="G146" i="24"/>
  <c r="H146" i="24"/>
  <c r="I146" i="24"/>
  <c r="J146" i="24"/>
  <c r="K146" i="24"/>
  <c r="L146" i="24"/>
  <c r="M146" i="24"/>
  <c r="N146" i="24"/>
  <c r="O146" i="24"/>
  <c r="P146" i="24"/>
  <c r="Q146" i="24"/>
  <c r="E147" i="24"/>
  <c r="F147" i="24"/>
  <c r="G147" i="24"/>
  <c r="H147" i="24"/>
  <c r="I147" i="24"/>
  <c r="J147" i="24"/>
  <c r="K147" i="24"/>
  <c r="L147" i="24"/>
  <c r="M147" i="24"/>
  <c r="N147" i="24"/>
  <c r="O147" i="24"/>
  <c r="P147" i="24"/>
  <c r="Q147" i="24"/>
  <c r="E148" i="24"/>
  <c r="F148" i="24"/>
  <c r="G148" i="24"/>
  <c r="H148" i="24"/>
  <c r="I148" i="24"/>
  <c r="J148" i="24"/>
  <c r="K148" i="24"/>
  <c r="L148" i="24"/>
  <c r="M148" i="24"/>
  <c r="N148" i="24"/>
  <c r="O148" i="24"/>
  <c r="P148" i="24"/>
  <c r="Q148" i="24"/>
  <c r="E149" i="24"/>
  <c r="F149" i="24"/>
  <c r="G149" i="24"/>
  <c r="H149" i="24"/>
  <c r="I149" i="24"/>
  <c r="J149" i="24"/>
  <c r="K149" i="24"/>
  <c r="L149" i="24"/>
  <c r="M149" i="24"/>
  <c r="N149" i="24"/>
  <c r="O149" i="24"/>
  <c r="P149" i="24"/>
  <c r="Q149" i="24"/>
  <c r="E150" i="24"/>
  <c r="F150" i="24"/>
  <c r="G150" i="24"/>
  <c r="H150" i="24"/>
  <c r="I150" i="24"/>
  <c r="J150" i="24"/>
  <c r="K150" i="24"/>
  <c r="L150" i="24"/>
  <c r="M150" i="24"/>
  <c r="N150" i="24"/>
  <c r="O150" i="24"/>
  <c r="P150" i="24"/>
  <c r="Q150" i="24"/>
  <c r="E151" i="24"/>
  <c r="F151" i="24"/>
  <c r="G151" i="24"/>
  <c r="H151" i="24"/>
  <c r="I151" i="24"/>
  <c r="J151" i="24"/>
  <c r="K151" i="24"/>
  <c r="L151" i="24"/>
  <c r="M151" i="24"/>
  <c r="N151" i="24"/>
  <c r="O151" i="24"/>
  <c r="P151" i="24"/>
  <c r="Q151" i="24"/>
  <c r="E152" i="24"/>
  <c r="F152" i="24"/>
  <c r="G152" i="24"/>
  <c r="H152" i="24"/>
  <c r="I152" i="24"/>
  <c r="J152" i="24"/>
  <c r="K152" i="24"/>
  <c r="L152" i="24"/>
  <c r="M152" i="24"/>
  <c r="N152" i="24"/>
  <c r="O152" i="24"/>
  <c r="P152" i="24"/>
  <c r="Q152" i="24"/>
  <c r="E153" i="24"/>
  <c r="F153" i="24"/>
  <c r="G153" i="24"/>
  <c r="H153" i="24"/>
  <c r="I153" i="24"/>
  <c r="J153" i="24"/>
  <c r="K153" i="24"/>
  <c r="L153" i="24"/>
  <c r="M153" i="24"/>
  <c r="N153" i="24"/>
  <c r="O153" i="24"/>
  <c r="P153" i="24"/>
  <c r="Q153" i="24"/>
  <c r="E154" i="24"/>
  <c r="F154" i="24"/>
  <c r="G154" i="24"/>
  <c r="H154" i="24"/>
  <c r="I154" i="24"/>
  <c r="J154" i="24"/>
  <c r="K154" i="24"/>
  <c r="L154" i="24"/>
  <c r="M154" i="24"/>
  <c r="N154" i="24"/>
  <c r="O154" i="24"/>
  <c r="P154" i="24"/>
  <c r="Q154" i="24"/>
  <c r="D145" i="24"/>
  <c r="D146" i="24"/>
  <c r="D147" i="24"/>
  <c r="D148" i="24"/>
  <c r="D149" i="24"/>
  <c r="D150" i="24"/>
  <c r="D151" i="24"/>
  <c r="D152" i="24"/>
  <c r="D153" i="24"/>
  <c r="D154" i="24"/>
  <c r="D144" i="24"/>
  <c r="D143" i="24"/>
  <c r="E76" i="24"/>
  <c r="F76" i="24"/>
  <c r="G76" i="24"/>
  <c r="H76" i="24"/>
  <c r="I76" i="24"/>
  <c r="J76" i="24"/>
  <c r="K76" i="24"/>
  <c r="L76" i="24"/>
  <c r="M76" i="24"/>
  <c r="N76" i="24"/>
  <c r="O76" i="24"/>
  <c r="P76" i="24"/>
  <c r="Q76" i="24"/>
  <c r="E77" i="24"/>
  <c r="F77" i="24"/>
  <c r="G77" i="24"/>
  <c r="H77" i="24"/>
  <c r="I77" i="24"/>
  <c r="J77" i="24"/>
  <c r="K77" i="24"/>
  <c r="L77" i="24"/>
  <c r="M77" i="24"/>
  <c r="N77" i="24"/>
  <c r="O77" i="24"/>
  <c r="P77" i="24"/>
  <c r="Q77" i="24"/>
  <c r="E78" i="24"/>
  <c r="F78" i="24"/>
  <c r="G78" i="24"/>
  <c r="H78" i="24"/>
  <c r="I78" i="24"/>
  <c r="J78" i="24"/>
  <c r="K78" i="24"/>
  <c r="L78" i="24"/>
  <c r="M78" i="24"/>
  <c r="N78" i="24"/>
  <c r="O78" i="24"/>
  <c r="P78" i="24"/>
  <c r="Q78" i="24"/>
  <c r="E79" i="24"/>
  <c r="F79" i="24"/>
  <c r="G79" i="24"/>
  <c r="H79" i="24"/>
  <c r="I79" i="24"/>
  <c r="J79" i="24"/>
  <c r="K79" i="24"/>
  <c r="L79" i="24"/>
  <c r="M79" i="24"/>
  <c r="N79" i="24"/>
  <c r="O79" i="24"/>
  <c r="P79" i="24"/>
  <c r="Q79" i="24"/>
  <c r="E80" i="24"/>
  <c r="F80" i="24"/>
  <c r="G80" i="24"/>
  <c r="H80" i="24"/>
  <c r="I80" i="24"/>
  <c r="J80" i="24"/>
  <c r="K80" i="24"/>
  <c r="L80" i="24"/>
  <c r="M80" i="24"/>
  <c r="N80" i="24"/>
  <c r="O80" i="24"/>
  <c r="P80" i="24"/>
  <c r="Q80" i="24"/>
  <c r="E81" i="24"/>
  <c r="F81" i="24"/>
  <c r="G81" i="24"/>
  <c r="H81" i="24"/>
  <c r="I81" i="24"/>
  <c r="J81" i="24"/>
  <c r="K81" i="24"/>
  <c r="L81" i="24"/>
  <c r="M81" i="24"/>
  <c r="N81" i="24"/>
  <c r="O81" i="24"/>
  <c r="P81" i="24"/>
  <c r="Q81" i="24"/>
  <c r="E82" i="24"/>
  <c r="F82" i="24"/>
  <c r="G82" i="24"/>
  <c r="H82" i="24"/>
  <c r="I82" i="24"/>
  <c r="J82" i="24"/>
  <c r="K82" i="24"/>
  <c r="L82" i="24"/>
  <c r="M82" i="24"/>
  <c r="N82" i="24"/>
  <c r="O82" i="24"/>
  <c r="P82" i="24"/>
  <c r="Q82" i="24"/>
  <c r="E83" i="24"/>
  <c r="F83" i="24"/>
  <c r="G83" i="24"/>
  <c r="H83" i="24"/>
  <c r="I83" i="24"/>
  <c r="J83" i="24"/>
  <c r="K83" i="24"/>
  <c r="L83" i="24"/>
  <c r="M83" i="24"/>
  <c r="N83" i="24"/>
  <c r="O83" i="24"/>
  <c r="P83" i="24"/>
  <c r="Q83" i="24"/>
  <c r="E84" i="24"/>
  <c r="F84" i="24"/>
  <c r="G84" i="24"/>
  <c r="H84" i="24"/>
  <c r="I84" i="24"/>
  <c r="J84" i="24"/>
  <c r="K84" i="24"/>
  <c r="L84" i="24"/>
  <c r="M84" i="24"/>
  <c r="N84" i="24"/>
  <c r="O84" i="24"/>
  <c r="P84" i="24"/>
  <c r="Q84" i="24"/>
  <c r="E85" i="24"/>
  <c r="F85" i="24"/>
  <c r="G85" i="24"/>
  <c r="H85" i="24"/>
  <c r="I85" i="24"/>
  <c r="J85" i="24"/>
  <c r="K85" i="24"/>
  <c r="L85" i="24"/>
  <c r="M85" i="24"/>
  <c r="N85" i="24"/>
  <c r="O85" i="24"/>
  <c r="P85" i="24"/>
  <c r="Q85" i="24"/>
  <c r="E86" i="24"/>
  <c r="F86" i="24"/>
  <c r="G86" i="24"/>
  <c r="H86" i="24"/>
  <c r="I86" i="24"/>
  <c r="J86" i="24"/>
  <c r="K86" i="24"/>
  <c r="L86" i="24"/>
  <c r="M86" i="24"/>
  <c r="N86" i="24"/>
  <c r="O86" i="24"/>
  <c r="P86" i="24"/>
  <c r="Q86" i="24"/>
  <c r="D77" i="24"/>
  <c r="D78" i="24"/>
  <c r="D79" i="24"/>
  <c r="D80" i="24"/>
  <c r="D81" i="24"/>
  <c r="D82" i="24"/>
  <c r="D83" i="24"/>
  <c r="D84" i="24"/>
  <c r="D85" i="24"/>
  <c r="D86" i="24"/>
  <c r="D76" i="24"/>
  <c r="D75" i="24"/>
  <c r="E155" i="26"/>
  <c r="F155" i="26"/>
  <c r="G155" i="26"/>
  <c r="H155" i="26"/>
  <c r="I155" i="26"/>
  <c r="J155" i="26"/>
  <c r="K155" i="26"/>
  <c r="L155" i="26"/>
  <c r="M155" i="26"/>
  <c r="N155" i="26"/>
  <c r="O155" i="26"/>
  <c r="P155" i="26"/>
  <c r="Q155" i="26"/>
  <c r="E156" i="26"/>
  <c r="F156" i="26"/>
  <c r="G156" i="26"/>
  <c r="H156" i="26"/>
  <c r="I156" i="26"/>
  <c r="J156" i="26"/>
  <c r="K156" i="26"/>
  <c r="L156" i="26"/>
  <c r="M156" i="26"/>
  <c r="N156" i="26"/>
  <c r="O156" i="26"/>
  <c r="P156" i="26"/>
  <c r="Q156" i="26"/>
  <c r="D156" i="26"/>
  <c r="D155" i="26"/>
  <c r="E87" i="26"/>
  <c r="F87" i="26"/>
  <c r="G87" i="26"/>
  <c r="H87" i="26"/>
  <c r="I87" i="26"/>
  <c r="J87" i="26"/>
  <c r="K87" i="26"/>
  <c r="L87" i="26"/>
  <c r="M87" i="26"/>
  <c r="N87" i="26"/>
  <c r="O87" i="26"/>
  <c r="P87" i="26"/>
  <c r="Q87" i="26"/>
  <c r="E88" i="26"/>
  <c r="F88" i="26"/>
  <c r="G88" i="26"/>
  <c r="H88" i="26"/>
  <c r="I88" i="26"/>
  <c r="J88" i="26"/>
  <c r="K88" i="26"/>
  <c r="L88" i="26"/>
  <c r="M88" i="26"/>
  <c r="N88" i="26"/>
  <c r="O88" i="26"/>
  <c r="P88" i="26"/>
  <c r="Q88" i="26"/>
  <c r="D88" i="26"/>
  <c r="D87" i="26"/>
  <c r="E19" i="26"/>
  <c r="F19" i="26"/>
  <c r="G19" i="26"/>
  <c r="H19" i="26"/>
  <c r="I19" i="26"/>
  <c r="J19" i="26"/>
  <c r="K19" i="26"/>
  <c r="L19" i="26"/>
  <c r="M19" i="26"/>
  <c r="N19" i="26"/>
  <c r="O19" i="26"/>
  <c r="P19" i="26"/>
  <c r="Q19" i="26"/>
  <c r="E20" i="26"/>
  <c r="F20" i="26"/>
  <c r="G20" i="26"/>
  <c r="H20" i="26"/>
  <c r="I20" i="26"/>
  <c r="J20" i="26"/>
  <c r="K20" i="26"/>
  <c r="L20" i="26"/>
  <c r="M20" i="26"/>
  <c r="N20" i="26"/>
  <c r="O20" i="26"/>
  <c r="P20" i="26"/>
  <c r="Q20" i="26"/>
  <c r="D20" i="26"/>
  <c r="D19" i="26"/>
  <c r="E155" i="25"/>
  <c r="F155" i="25"/>
  <c r="G155" i="25"/>
  <c r="H155" i="25"/>
  <c r="I155" i="25"/>
  <c r="J155" i="25"/>
  <c r="K155" i="25"/>
  <c r="L155" i="25"/>
  <c r="M155" i="25"/>
  <c r="N155" i="25"/>
  <c r="O155" i="25"/>
  <c r="P155" i="25"/>
  <c r="Q155" i="25"/>
  <c r="E156" i="25"/>
  <c r="F156" i="25"/>
  <c r="G156" i="25"/>
  <c r="H156" i="25"/>
  <c r="I156" i="25"/>
  <c r="J156" i="25"/>
  <c r="K156" i="25"/>
  <c r="L156" i="25"/>
  <c r="M156" i="25"/>
  <c r="N156" i="25"/>
  <c r="O156" i="25"/>
  <c r="P156" i="25"/>
  <c r="Q156" i="25"/>
  <c r="D156" i="25"/>
  <c r="D155" i="25"/>
  <c r="E87" i="25"/>
  <c r="F87" i="25"/>
  <c r="G87" i="25"/>
  <c r="H87" i="25"/>
  <c r="I87" i="25"/>
  <c r="J87" i="25"/>
  <c r="K87" i="25"/>
  <c r="L87" i="25"/>
  <c r="M87" i="25"/>
  <c r="N87" i="25"/>
  <c r="O87" i="25"/>
  <c r="P87" i="25"/>
  <c r="Q87" i="25"/>
  <c r="E88" i="25"/>
  <c r="F88" i="25"/>
  <c r="G88" i="25"/>
  <c r="H88" i="25"/>
  <c r="I88" i="25"/>
  <c r="J88" i="25"/>
  <c r="K88" i="25"/>
  <c r="L88" i="25"/>
  <c r="M88" i="25"/>
  <c r="N88" i="25"/>
  <c r="O88" i="25"/>
  <c r="P88" i="25"/>
  <c r="Q88" i="25"/>
  <c r="D88" i="25"/>
  <c r="D87" i="25"/>
  <c r="E19" i="25"/>
  <c r="F19" i="25"/>
  <c r="G19" i="25"/>
  <c r="H19" i="25"/>
  <c r="I19" i="25"/>
  <c r="J19" i="25"/>
  <c r="K19" i="25"/>
  <c r="L19" i="25"/>
  <c r="M19" i="25"/>
  <c r="N19" i="25"/>
  <c r="O19" i="25"/>
  <c r="P19" i="25"/>
  <c r="Q19" i="25"/>
  <c r="E20" i="25"/>
  <c r="F20" i="25"/>
  <c r="G20" i="25"/>
  <c r="H20" i="25"/>
  <c r="I20" i="25"/>
  <c r="J20" i="25"/>
  <c r="K20" i="25"/>
  <c r="L20" i="25"/>
  <c r="M20" i="25"/>
  <c r="N20" i="25"/>
  <c r="O20" i="25"/>
  <c r="P20" i="25"/>
  <c r="Q20" i="25"/>
  <c r="D20" i="25"/>
  <c r="D19" i="25"/>
  <c r="E155" i="24"/>
  <c r="F155" i="24"/>
  <c r="G155" i="24"/>
  <c r="H155" i="24"/>
  <c r="I155" i="24"/>
  <c r="J155" i="24"/>
  <c r="K155" i="24"/>
  <c r="L155" i="24"/>
  <c r="M155" i="24"/>
  <c r="N155" i="24"/>
  <c r="O155" i="24"/>
  <c r="P155" i="24"/>
  <c r="Q155" i="24"/>
  <c r="E156" i="24"/>
  <c r="F156" i="24"/>
  <c r="G156" i="24"/>
  <c r="H156" i="24"/>
  <c r="I156" i="24"/>
  <c r="J156" i="24"/>
  <c r="K156" i="24"/>
  <c r="L156" i="24"/>
  <c r="M156" i="24"/>
  <c r="N156" i="24"/>
  <c r="O156" i="24"/>
  <c r="P156" i="24"/>
  <c r="Q156" i="24"/>
  <c r="D156" i="24"/>
  <c r="D155" i="24"/>
  <c r="E87" i="24"/>
  <c r="F87" i="24"/>
  <c r="G87" i="24"/>
  <c r="H87" i="24"/>
  <c r="I87" i="24"/>
  <c r="J87" i="24"/>
  <c r="K87" i="24"/>
  <c r="L87" i="24"/>
  <c r="M87" i="24"/>
  <c r="N87" i="24"/>
  <c r="O87" i="24"/>
  <c r="P87" i="24"/>
  <c r="Q87" i="24"/>
  <c r="E88" i="24"/>
  <c r="F88" i="24"/>
  <c r="G88" i="24"/>
  <c r="H88" i="24"/>
  <c r="I88" i="24"/>
  <c r="J88" i="24"/>
  <c r="K88" i="24"/>
  <c r="L88" i="24"/>
  <c r="M88" i="24"/>
  <c r="N88" i="24"/>
  <c r="O88" i="24"/>
  <c r="P88" i="24"/>
  <c r="Q88" i="24"/>
  <c r="D88" i="24"/>
  <c r="D87" i="24"/>
  <c r="E19" i="24"/>
  <c r="F19" i="24"/>
  <c r="G19" i="24"/>
  <c r="H19" i="24"/>
  <c r="I19" i="24"/>
  <c r="J19" i="24"/>
  <c r="K19" i="24"/>
  <c r="L19" i="24"/>
  <c r="M19" i="24"/>
  <c r="N19" i="24"/>
  <c r="O19" i="24"/>
  <c r="P19" i="24"/>
  <c r="Q19" i="24"/>
  <c r="E20" i="24"/>
  <c r="F20" i="24"/>
  <c r="G20" i="24"/>
  <c r="H20" i="24"/>
  <c r="I20" i="24"/>
  <c r="J20" i="24"/>
  <c r="K20" i="24"/>
  <c r="L20" i="24"/>
  <c r="M20" i="24"/>
  <c r="N20" i="24"/>
  <c r="O20" i="24"/>
  <c r="P20" i="24"/>
  <c r="Q20" i="24"/>
  <c r="D20" i="24"/>
  <c r="D19" i="24"/>
  <c r="E155" i="23"/>
  <c r="F155" i="23"/>
  <c r="G155" i="23"/>
  <c r="H155" i="23"/>
  <c r="I155" i="23"/>
  <c r="J155" i="23"/>
  <c r="K155" i="23"/>
  <c r="L155" i="23"/>
  <c r="M155" i="23"/>
  <c r="N155" i="23"/>
  <c r="O155" i="23"/>
  <c r="P155" i="23"/>
  <c r="Q155" i="23"/>
  <c r="E156" i="23"/>
  <c r="F156" i="23"/>
  <c r="G156" i="23"/>
  <c r="H156" i="23"/>
  <c r="I156" i="23"/>
  <c r="J156" i="23"/>
  <c r="K156" i="23"/>
  <c r="L156" i="23"/>
  <c r="M156" i="23"/>
  <c r="N156" i="23"/>
  <c r="O156" i="23"/>
  <c r="P156" i="23"/>
  <c r="Q156" i="23"/>
  <c r="D156" i="23"/>
  <c r="D155" i="23"/>
  <c r="E87" i="23"/>
  <c r="F87" i="23"/>
  <c r="G87" i="23"/>
  <c r="H87" i="23"/>
  <c r="I87" i="23"/>
  <c r="J87" i="23"/>
  <c r="K87" i="23"/>
  <c r="L87" i="23"/>
  <c r="M87" i="23"/>
  <c r="N87" i="23"/>
  <c r="O87" i="23"/>
  <c r="P87" i="23"/>
  <c r="Q87" i="23"/>
  <c r="E88" i="23"/>
  <c r="F88" i="23"/>
  <c r="G88" i="23"/>
  <c r="H88" i="23"/>
  <c r="I88" i="23"/>
  <c r="J88" i="23"/>
  <c r="K88" i="23"/>
  <c r="L88" i="23"/>
  <c r="M88" i="23"/>
  <c r="N88" i="23"/>
  <c r="O88" i="23"/>
  <c r="P88" i="23"/>
  <c r="Q88" i="23"/>
  <c r="D88" i="23"/>
  <c r="D87" i="23"/>
  <c r="D20" i="23"/>
  <c r="E20" i="23"/>
  <c r="F20" i="23"/>
  <c r="G20" i="23"/>
  <c r="H20" i="23"/>
  <c r="I20" i="23"/>
  <c r="J20" i="23"/>
  <c r="K20" i="23"/>
  <c r="L20" i="23"/>
  <c r="M20" i="23"/>
  <c r="N20" i="23"/>
  <c r="O20" i="23"/>
  <c r="P20" i="23"/>
  <c r="Q20" i="23"/>
  <c r="E19" i="23"/>
  <c r="F19" i="23"/>
  <c r="G19" i="23"/>
  <c r="H19" i="23"/>
  <c r="I19" i="23"/>
  <c r="J19" i="23"/>
  <c r="K19" i="23"/>
  <c r="L19" i="23"/>
  <c r="M19" i="23"/>
  <c r="N19" i="23"/>
  <c r="O19" i="23"/>
  <c r="P19" i="23"/>
  <c r="Q19" i="23"/>
  <c r="D19" i="23"/>
  <c r="D19" i="18"/>
  <c r="E155" i="22"/>
  <c r="F155" i="22"/>
  <c r="G155" i="22"/>
  <c r="H155" i="22"/>
  <c r="I155" i="22"/>
  <c r="J155" i="22"/>
  <c r="K155" i="22"/>
  <c r="L155" i="22"/>
  <c r="M155" i="22"/>
  <c r="N155" i="22"/>
  <c r="O155" i="22"/>
  <c r="P155" i="22"/>
  <c r="Q155" i="22"/>
  <c r="E156" i="22"/>
  <c r="F156" i="22"/>
  <c r="G156" i="22"/>
  <c r="H156" i="22"/>
  <c r="I156" i="22"/>
  <c r="J156" i="22"/>
  <c r="K156" i="22"/>
  <c r="L156" i="22"/>
  <c r="M156" i="22"/>
  <c r="N156" i="22"/>
  <c r="O156" i="22"/>
  <c r="P156" i="22"/>
  <c r="Q156" i="22"/>
  <c r="D156" i="22"/>
  <c r="D155" i="22"/>
  <c r="E87" i="22"/>
  <c r="F87" i="22"/>
  <c r="G87" i="22"/>
  <c r="H87" i="22"/>
  <c r="I87" i="22"/>
  <c r="J87" i="22"/>
  <c r="K87" i="22"/>
  <c r="L87" i="22"/>
  <c r="M87" i="22"/>
  <c r="N87" i="22"/>
  <c r="O87" i="22"/>
  <c r="P87" i="22"/>
  <c r="Q87" i="22"/>
  <c r="E88" i="22"/>
  <c r="F88" i="22"/>
  <c r="G88" i="22"/>
  <c r="H88" i="22"/>
  <c r="I88" i="22"/>
  <c r="J88" i="22"/>
  <c r="K88" i="22"/>
  <c r="L88" i="22"/>
  <c r="M88" i="22"/>
  <c r="N88" i="22"/>
  <c r="O88" i="22"/>
  <c r="P88" i="22"/>
  <c r="Q88" i="22"/>
  <c r="D88" i="22"/>
  <c r="D87" i="22"/>
  <c r="E19" i="22"/>
  <c r="F19" i="22"/>
  <c r="G19" i="22"/>
  <c r="H19" i="22"/>
  <c r="I19" i="22"/>
  <c r="J19" i="22"/>
  <c r="K19" i="22"/>
  <c r="L19" i="22"/>
  <c r="M19" i="22"/>
  <c r="N19" i="22"/>
  <c r="O19" i="22"/>
  <c r="P19" i="22"/>
  <c r="Q19" i="22"/>
  <c r="E20" i="22"/>
  <c r="F20" i="22"/>
  <c r="G20" i="22"/>
  <c r="H20" i="22"/>
  <c r="I20" i="22"/>
  <c r="J20" i="22"/>
  <c r="K20" i="22"/>
  <c r="L20" i="22"/>
  <c r="M20" i="22"/>
  <c r="N20" i="22"/>
  <c r="O20" i="22"/>
  <c r="P20" i="22"/>
  <c r="Q20" i="22"/>
  <c r="D20" i="22"/>
  <c r="D19" i="22"/>
  <c r="E155" i="18"/>
  <c r="F155" i="18"/>
  <c r="G155" i="18"/>
  <c r="H155" i="18"/>
  <c r="I155" i="18"/>
  <c r="J155" i="18"/>
  <c r="K155" i="18"/>
  <c r="L155" i="18"/>
  <c r="M155" i="18"/>
  <c r="N155" i="18"/>
  <c r="O155" i="18"/>
  <c r="P155" i="18"/>
  <c r="Q155" i="18"/>
  <c r="E156" i="18"/>
  <c r="F156" i="18"/>
  <c r="G156" i="18"/>
  <c r="H156" i="18"/>
  <c r="I156" i="18"/>
  <c r="J156" i="18"/>
  <c r="K156" i="18"/>
  <c r="L156" i="18"/>
  <c r="M156" i="18"/>
  <c r="N156" i="18"/>
  <c r="O156" i="18"/>
  <c r="P156" i="18"/>
  <c r="Q156" i="18"/>
  <c r="D156" i="18"/>
  <c r="D155" i="18"/>
  <c r="E87" i="18"/>
  <c r="F87" i="18"/>
  <c r="G87" i="18"/>
  <c r="H87" i="18"/>
  <c r="I87" i="18"/>
  <c r="J87" i="18"/>
  <c r="K87" i="18"/>
  <c r="L87" i="18"/>
  <c r="M87" i="18"/>
  <c r="N87" i="18"/>
  <c r="O87" i="18"/>
  <c r="P87" i="18"/>
  <c r="Q87" i="18"/>
  <c r="E88" i="18"/>
  <c r="F88" i="18"/>
  <c r="G88" i="18"/>
  <c r="H88" i="18"/>
  <c r="I88" i="18"/>
  <c r="J88" i="18"/>
  <c r="K88" i="18"/>
  <c r="L88" i="18"/>
  <c r="M88" i="18"/>
  <c r="N88" i="18"/>
  <c r="O88" i="18"/>
  <c r="P88" i="18"/>
  <c r="Q88" i="18"/>
  <c r="D88" i="18"/>
  <c r="D87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E20" i="18"/>
  <c r="F20" i="18"/>
  <c r="G20" i="18"/>
  <c r="H20" i="18"/>
  <c r="I20" i="18"/>
  <c r="J20" i="18"/>
  <c r="K20" i="18"/>
  <c r="L20" i="18"/>
  <c r="M20" i="18"/>
  <c r="N20" i="18"/>
  <c r="O20" i="18"/>
  <c r="P20" i="18"/>
  <c r="Q20" i="18"/>
  <c r="D20" i="18"/>
  <c r="E8" i="24"/>
  <c r="F8" i="24"/>
  <c r="G8" i="24"/>
  <c r="H8" i="24"/>
  <c r="I8" i="24"/>
  <c r="J8" i="24"/>
  <c r="K8" i="24"/>
  <c r="L8" i="24"/>
  <c r="M8" i="24"/>
  <c r="N8" i="24"/>
  <c r="O8" i="24"/>
  <c r="P8" i="24"/>
  <c r="Q8" i="24"/>
  <c r="E9" i="24"/>
  <c r="F9" i="24"/>
  <c r="G9" i="24"/>
  <c r="H9" i="24"/>
  <c r="I9" i="24"/>
  <c r="J9" i="24"/>
  <c r="K9" i="24"/>
  <c r="L9" i="24"/>
  <c r="M9" i="24"/>
  <c r="N9" i="24"/>
  <c r="O9" i="24"/>
  <c r="P9" i="24"/>
  <c r="Q9" i="24"/>
  <c r="E10" i="24"/>
  <c r="F10" i="24"/>
  <c r="G10" i="24"/>
  <c r="H10" i="24"/>
  <c r="I10" i="24"/>
  <c r="J10" i="24"/>
  <c r="K10" i="24"/>
  <c r="L10" i="24"/>
  <c r="M10" i="24"/>
  <c r="N10" i="24"/>
  <c r="O10" i="24"/>
  <c r="P10" i="24"/>
  <c r="Q10" i="24"/>
  <c r="E11" i="24"/>
  <c r="F11" i="24"/>
  <c r="G11" i="24"/>
  <c r="H11" i="24"/>
  <c r="I11" i="24"/>
  <c r="J11" i="24"/>
  <c r="K11" i="24"/>
  <c r="L11" i="24"/>
  <c r="M11" i="24"/>
  <c r="N11" i="24"/>
  <c r="O11" i="24"/>
  <c r="P11" i="24"/>
  <c r="Q11" i="24"/>
  <c r="E12" i="24"/>
  <c r="F12" i="24"/>
  <c r="G12" i="24"/>
  <c r="H12" i="24"/>
  <c r="I12" i="24"/>
  <c r="J12" i="24"/>
  <c r="K12" i="24"/>
  <c r="L12" i="24"/>
  <c r="M12" i="24"/>
  <c r="N12" i="24"/>
  <c r="O12" i="24"/>
  <c r="P12" i="24"/>
  <c r="Q12" i="24"/>
  <c r="E13" i="24"/>
  <c r="F13" i="24"/>
  <c r="G13" i="24"/>
  <c r="H13" i="24"/>
  <c r="I13" i="24"/>
  <c r="J13" i="24"/>
  <c r="K13" i="24"/>
  <c r="L13" i="24"/>
  <c r="M13" i="24"/>
  <c r="N13" i="24"/>
  <c r="O13" i="24"/>
  <c r="P13" i="24"/>
  <c r="Q13" i="24"/>
  <c r="E14" i="24"/>
  <c r="F14" i="24"/>
  <c r="G14" i="24"/>
  <c r="H14" i="24"/>
  <c r="I14" i="24"/>
  <c r="J14" i="24"/>
  <c r="K14" i="24"/>
  <c r="L14" i="24"/>
  <c r="M14" i="24"/>
  <c r="N14" i="24"/>
  <c r="O14" i="24"/>
  <c r="P14" i="24"/>
  <c r="Q14" i="24"/>
  <c r="E15" i="24"/>
  <c r="F15" i="24"/>
  <c r="G15" i="24"/>
  <c r="H15" i="24"/>
  <c r="I15" i="24"/>
  <c r="J15" i="24"/>
  <c r="K15" i="24"/>
  <c r="L15" i="24"/>
  <c r="M15" i="24"/>
  <c r="N15" i="24"/>
  <c r="O15" i="24"/>
  <c r="P15" i="24"/>
  <c r="Q15" i="24"/>
  <c r="E16" i="24"/>
  <c r="F16" i="24"/>
  <c r="G16" i="24"/>
  <c r="H16" i="24"/>
  <c r="I16" i="24"/>
  <c r="J16" i="24"/>
  <c r="K16" i="24"/>
  <c r="L16" i="24"/>
  <c r="M16" i="24"/>
  <c r="N16" i="24"/>
  <c r="O16" i="24"/>
  <c r="P16" i="24"/>
  <c r="Q16" i="24"/>
  <c r="E17" i="24"/>
  <c r="F17" i="24"/>
  <c r="G17" i="24"/>
  <c r="H17" i="24"/>
  <c r="I17" i="24"/>
  <c r="J17" i="24"/>
  <c r="K17" i="24"/>
  <c r="L17" i="24"/>
  <c r="M17" i="24"/>
  <c r="N17" i="24"/>
  <c r="O17" i="24"/>
  <c r="P17" i="24"/>
  <c r="Q17" i="24"/>
  <c r="E18" i="24"/>
  <c r="F18" i="24"/>
  <c r="G18" i="24"/>
  <c r="H18" i="24"/>
  <c r="I18" i="24"/>
  <c r="J18" i="24"/>
  <c r="K18" i="24"/>
  <c r="L18" i="24"/>
  <c r="M18" i="24"/>
  <c r="N18" i="24"/>
  <c r="O18" i="24"/>
  <c r="P18" i="24"/>
  <c r="Q18" i="24"/>
  <c r="D8" i="24"/>
  <c r="D9" i="24"/>
  <c r="D10" i="24"/>
  <c r="D11" i="24"/>
  <c r="D12" i="24"/>
  <c r="D13" i="24"/>
  <c r="D14" i="24"/>
  <c r="D15" i="24"/>
  <c r="D16" i="24"/>
  <c r="D17" i="24"/>
  <c r="D18" i="24"/>
  <c r="D7" i="24"/>
  <c r="E143" i="23"/>
  <c r="F143" i="23"/>
  <c r="G143" i="23"/>
  <c r="H143" i="23"/>
  <c r="I143" i="23"/>
  <c r="J143" i="23"/>
  <c r="K143" i="23"/>
  <c r="L143" i="23"/>
  <c r="M143" i="23"/>
  <c r="N143" i="23"/>
  <c r="O143" i="23"/>
  <c r="P143" i="23"/>
  <c r="Q143" i="23"/>
  <c r="E144" i="23"/>
  <c r="F144" i="23"/>
  <c r="G144" i="23"/>
  <c r="H144" i="23"/>
  <c r="I144" i="23"/>
  <c r="J144" i="23"/>
  <c r="K144" i="23"/>
  <c r="L144" i="23"/>
  <c r="M144" i="23"/>
  <c r="N144" i="23"/>
  <c r="O144" i="23"/>
  <c r="P144" i="23"/>
  <c r="Q144" i="23"/>
  <c r="E145" i="23"/>
  <c r="F145" i="23"/>
  <c r="G145" i="23"/>
  <c r="H145" i="23"/>
  <c r="I145" i="23"/>
  <c r="J145" i="23"/>
  <c r="K145" i="23"/>
  <c r="L145" i="23"/>
  <c r="M145" i="23"/>
  <c r="N145" i="23"/>
  <c r="O145" i="23"/>
  <c r="P145" i="23"/>
  <c r="Q145" i="23"/>
  <c r="E146" i="23"/>
  <c r="F146" i="23"/>
  <c r="G146" i="23"/>
  <c r="H146" i="23"/>
  <c r="I146" i="23"/>
  <c r="J146" i="23"/>
  <c r="K146" i="23"/>
  <c r="L146" i="23"/>
  <c r="M146" i="23"/>
  <c r="N146" i="23"/>
  <c r="O146" i="23"/>
  <c r="P146" i="23"/>
  <c r="Q146" i="23"/>
  <c r="E147" i="23"/>
  <c r="F147" i="23"/>
  <c r="G147" i="23"/>
  <c r="H147" i="23"/>
  <c r="I147" i="23"/>
  <c r="J147" i="23"/>
  <c r="K147" i="23"/>
  <c r="L147" i="23"/>
  <c r="M147" i="23"/>
  <c r="N147" i="23"/>
  <c r="O147" i="23"/>
  <c r="P147" i="23"/>
  <c r="Q147" i="23"/>
  <c r="E148" i="23"/>
  <c r="F148" i="23"/>
  <c r="G148" i="23"/>
  <c r="H148" i="23"/>
  <c r="I148" i="23"/>
  <c r="J148" i="23"/>
  <c r="K148" i="23"/>
  <c r="L148" i="23"/>
  <c r="M148" i="23"/>
  <c r="N148" i="23"/>
  <c r="O148" i="23"/>
  <c r="P148" i="23"/>
  <c r="Q148" i="23"/>
  <c r="E149" i="23"/>
  <c r="F149" i="23"/>
  <c r="G149" i="23"/>
  <c r="H149" i="23"/>
  <c r="I149" i="23"/>
  <c r="J149" i="23"/>
  <c r="K149" i="23"/>
  <c r="L149" i="23"/>
  <c r="M149" i="23"/>
  <c r="N149" i="23"/>
  <c r="O149" i="23"/>
  <c r="P149" i="23"/>
  <c r="Q149" i="23"/>
  <c r="E150" i="23"/>
  <c r="F150" i="23"/>
  <c r="G150" i="23"/>
  <c r="H150" i="23"/>
  <c r="I150" i="23"/>
  <c r="J150" i="23"/>
  <c r="K150" i="23"/>
  <c r="L150" i="23"/>
  <c r="M150" i="23"/>
  <c r="N150" i="23"/>
  <c r="O150" i="23"/>
  <c r="P150" i="23"/>
  <c r="Q150" i="23"/>
  <c r="E151" i="23"/>
  <c r="F151" i="23"/>
  <c r="G151" i="23"/>
  <c r="H151" i="23"/>
  <c r="I151" i="23"/>
  <c r="J151" i="23"/>
  <c r="K151" i="23"/>
  <c r="L151" i="23"/>
  <c r="M151" i="23"/>
  <c r="N151" i="23"/>
  <c r="O151" i="23"/>
  <c r="P151" i="23"/>
  <c r="Q151" i="23"/>
  <c r="E152" i="23"/>
  <c r="F152" i="23"/>
  <c r="G152" i="23"/>
  <c r="H152" i="23"/>
  <c r="I152" i="23"/>
  <c r="J152" i="23"/>
  <c r="K152" i="23"/>
  <c r="L152" i="23"/>
  <c r="M152" i="23"/>
  <c r="N152" i="23"/>
  <c r="O152" i="23"/>
  <c r="P152" i="23"/>
  <c r="Q152" i="23"/>
  <c r="E153" i="23"/>
  <c r="F153" i="23"/>
  <c r="G153" i="23"/>
  <c r="H153" i="23"/>
  <c r="I153" i="23"/>
  <c r="J153" i="23"/>
  <c r="K153" i="23"/>
  <c r="L153" i="23"/>
  <c r="M153" i="23"/>
  <c r="N153" i="23"/>
  <c r="O153" i="23"/>
  <c r="P153" i="23"/>
  <c r="Q153" i="23"/>
  <c r="E154" i="23"/>
  <c r="F154" i="23"/>
  <c r="G154" i="23"/>
  <c r="H154" i="23"/>
  <c r="I154" i="23"/>
  <c r="J154" i="23"/>
  <c r="K154" i="23"/>
  <c r="L154" i="23"/>
  <c r="M154" i="23"/>
  <c r="N154" i="23"/>
  <c r="O154" i="23"/>
  <c r="P154" i="23"/>
  <c r="Q154" i="23"/>
  <c r="D144" i="23"/>
  <c r="D145" i="23"/>
  <c r="D146" i="23"/>
  <c r="D147" i="23"/>
  <c r="D148" i="23"/>
  <c r="D149" i="23"/>
  <c r="D150" i="23"/>
  <c r="D151" i="23"/>
  <c r="D152" i="23"/>
  <c r="D153" i="23"/>
  <c r="D154" i="23"/>
  <c r="D143" i="23"/>
  <c r="E75" i="23"/>
  <c r="F75" i="23"/>
  <c r="G75" i="23"/>
  <c r="H75" i="23"/>
  <c r="I75" i="23"/>
  <c r="J75" i="23"/>
  <c r="K75" i="23"/>
  <c r="L75" i="23"/>
  <c r="M75" i="23"/>
  <c r="N75" i="23"/>
  <c r="O75" i="23"/>
  <c r="P75" i="23"/>
  <c r="Q75" i="23"/>
  <c r="E76" i="23"/>
  <c r="F76" i="23"/>
  <c r="G76" i="23"/>
  <c r="H76" i="23"/>
  <c r="I76" i="23"/>
  <c r="J76" i="23"/>
  <c r="K76" i="23"/>
  <c r="L76" i="23"/>
  <c r="M76" i="23"/>
  <c r="N76" i="23"/>
  <c r="O76" i="23"/>
  <c r="P76" i="23"/>
  <c r="Q76" i="23"/>
  <c r="E77" i="23"/>
  <c r="F77" i="23"/>
  <c r="G77" i="23"/>
  <c r="H77" i="23"/>
  <c r="I77" i="23"/>
  <c r="J77" i="23"/>
  <c r="K77" i="23"/>
  <c r="L77" i="23"/>
  <c r="M77" i="23"/>
  <c r="N77" i="23"/>
  <c r="O77" i="23"/>
  <c r="P77" i="23"/>
  <c r="Q77" i="23"/>
  <c r="E78" i="23"/>
  <c r="F78" i="23"/>
  <c r="G78" i="23"/>
  <c r="H78" i="23"/>
  <c r="I78" i="23"/>
  <c r="J78" i="23"/>
  <c r="K78" i="23"/>
  <c r="L78" i="23"/>
  <c r="M78" i="23"/>
  <c r="N78" i="23"/>
  <c r="O78" i="23"/>
  <c r="P78" i="23"/>
  <c r="Q78" i="23"/>
  <c r="E79" i="23"/>
  <c r="F79" i="23"/>
  <c r="G79" i="23"/>
  <c r="H79" i="23"/>
  <c r="I79" i="23"/>
  <c r="J79" i="23"/>
  <c r="K79" i="23"/>
  <c r="L79" i="23"/>
  <c r="M79" i="23"/>
  <c r="N79" i="23"/>
  <c r="O79" i="23"/>
  <c r="P79" i="23"/>
  <c r="Q79" i="23"/>
  <c r="E80" i="23"/>
  <c r="F80" i="23"/>
  <c r="G80" i="23"/>
  <c r="H80" i="23"/>
  <c r="I80" i="23"/>
  <c r="J80" i="23"/>
  <c r="K80" i="23"/>
  <c r="L80" i="23"/>
  <c r="M80" i="23"/>
  <c r="N80" i="23"/>
  <c r="O80" i="23"/>
  <c r="P80" i="23"/>
  <c r="Q80" i="23"/>
  <c r="E81" i="23"/>
  <c r="F81" i="23"/>
  <c r="G81" i="23"/>
  <c r="H81" i="23"/>
  <c r="I81" i="23"/>
  <c r="J81" i="23"/>
  <c r="K81" i="23"/>
  <c r="L81" i="23"/>
  <c r="M81" i="23"/>
  <c r="N81" i="23"/>
  <c r="O81" i="23"/>
  <c r="P81" i="23"/>
  <c r="Q81" i="23"/>
  <c r="E82" i="23"/>
  <c r="F82" i="23"/>
  <c r="G82" i="23"/>
  <c r="H82" i="23"/>
  <c r="I82" i="23"/>
  <c r="J82" i="23"/>
  <c r="K82" i="23"/>
  <c r="L82" i="23"/>
  <c r="M82" i="23"/>
  <c r="N82" i="23"/>
  <c r="O82" i="23"/>
  <c r="P82" i="23"/>
  <c r="Q82" i="23"/>
  <c r="E83" i="23"/>
  <c r="F83" i="23"/>
  <c r="G83" i="23"/>
  <c r="H83" i="23"/>
  <c r="I83" i="23"/>
  <c r="J83" i="23"/>
  <c r="K83" i="23"/>
  <c r="L83" i="23"/>
  <c r="M83" i="23"/>
  <c r="N83" i="23"/>
  <c r="O83" i="23"/>
  <c r="P83" i="23"/>
  <c r="Q83" i="23"/>
  <c r="E84" i="23"/>
  <c r="F84" i="23"/>
  <c r="G84" i="23"/>
  <c r="H84" i="23"/>
  <c r="I84" i="23"/>
  <c r="J84" i="23"/>
  <c r="K84" i="23"/>
  <c r="L84" i="23"/>
  <c r="M84" i="23"/>
  <c r="N84" i="23"/>
  <c r="O84" i="23"/>
  <c r="P84" i="23"/>
  <c r="Q84" i="23"/>
  <c r="E85" i="23"/>
  <c r="F85" i="23"/>
  <c r="G85" i="23"/>
  <c r="H85" i="23"/>
  <c r="I85" i="23"/>
  <c r="J85" i="23"/>
  <c r="K85" i="23"/>
  <c r="L85" i="23"/>
  <c r="M85" i="23"/>
  <c r="N85" i="23"/>
  <c r="O85" i="23"/>
  <c r="P85" i="23"/>
  <c r="Q85" i="23"/>
  <c r="E86" i="23"/>
  <c r="F86" i="23"/>
  <c r="G86" i="23"/>
  <c r="H86" i="23"/>
  <c r="I86" i="23"/>
  <c r="J86" i="23"/>
  <c r="K86" i="23"/>
  <c r="L86" i="23"/>
  <c r="M86" i="23"/>
  <c r="N86" i="23"/>
  <c r="O86" i="23"/>
  <c r="P86" i="23"/>
  <c r="Q86" i="23"/>
  <c r="D76" i="23"/>
  <c r="D77" i="23"/>
  <c r="D78" i="23"/>
  <c r="D79" i="23"/>
  <c r="D80" i="23"/>
  <c r="D81" i="23"/>
  <c r="D82" i="23"/>
  <c r="D83" i="23"/>
  <c r="D84" i="23"/>
  <c r="D85" i="23"/>
  <c r="D86" i="23"/>
  <c r="D75" i="23"/>
  <c r="E7" i="23"/>
  <c r="F7" i="23"/>
  <c r="G7" i="23"/>
  <c r="H7" i="23"/>
  <c r="I7" i="23"/>
  <c r="J7" i="23"/>
  <c r="K7" i="23"/>
  <c r="L7" i="23"/>
  <c r="M7" i="23"/>
  <c r="N7" i="23"/>
  <c r="O7" i="23"/>
  <c r="P7" i="23"/>
  <c r="Q7" i="23"/>
  <c r="E8" i="23"/>
  <c r="F8" i="23"/>
  <c r="G8" i="23"/>
  <c r="H8" i="23"/>
  <c r="I8" i="23"/>
  <c r="J8" i="23"/>
  <c r="K8" i="23"/>
  <c r="L8" i="23"/>
  <c r="M8" i="23"/>
  <c r="N8" i="23"/>
  <c r="O8" i="23"/>
  <c r="P8" i="23"/>
  <c r="Q8" i="23"/>
  <c r="E9" i="23"/>
  <c r="F9" i="23"/>
  <c r="G9" i="23"/>
  <c r="H9" i="23"/>
  <c r="I9" i="23"/>
  <c r="J9" i="23"/>
  <c r="K9" i="23"/>
  <c r="L9" i="23"/>
  <c r="M9" i="23"/>
  <c r="N9" i="23"/>
  <c r="O9" i="23"/>
  <c r="P9" i="23"/>
  <c r="Q9" i="23"/>
  <c r="E10" i="23"/>
  <c r="F10" i="23"/>
  <c r="G10" i="23"/>
  <c r="H10" i="23"/>
  <c r="I10" i="23"/>
  <c r="J10" i="23"/>
  <c r="K10" i="23"/>
  <c r="L10" i="23"/>
  <c r="M10" i="23"/>
  <c r="N10" i="23"/>
  <c r="O10" i="23"/>
  <c r="P10" i="23"/>
  <c r="Q10" i="23"/>
  <c r="E11" i="23"/>
  <c r="F11" i="23"/>
  <c r="G11" i="23"/>
  <c r="H11" i="23"/>
  <c r="I11" i="23"/>
  <c r="J11" i="23"/>
  <c r="K11" i="23"/>
  <c r="L11" i="23"/>
  <c r="M11" i="23"/>
  <c r="N11" i="23"/>
  <c r="O11" i="23"/>
  <c r="P11" i="23"/>
  <c r="Q11" i="23"/>
  <c r="E12" i="23"/>
  <c r="F12" i="23"/>
  <c r="G12" i="23"/>
  <c r="H12" i="23"/>
  <c r="I12" i="23"/>
  <c r="J12" i="23"/>
  <c r="K12" i="23"/>
  <c r="L12" i="23"/>
  <c r="M12" i="23"/>
  <c r="N12" i="23"/>
  <c r="O12" i="23"/>
  <c r="P12" i="23"/>
  <c r="Q12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E14" i="23"/>
  <c r="F14" i="23"/>
  <c r="G14" i="23"/>
  <c r="H14" i="23"/>
  <c r="I14" i="23"/>
  <c r="J14" i="23"/>
  <c r="K14" i="23"/>
  <c r="L14" i="23"/>
  <c r="M14" i="23"/>
  <c r="N14" i="23"/>
  <c r="O14" i="23"/>
  <c r="P14" i="23"/>
  <c r="Q14" i="23"/>
  <c r="E15" i="23"/>
  <c r="F15" i="23"/>
  <c r="G15" i="23"/>
  <c r="H15" i="23"/>
  <c r="I15" i="23"/>
  <c r="J15" i="23"/>
  <c r="K15" i="23"/>
  <c r="L15" i="23"/>
  <c r="M15" i="23"/>
  <c r="N15" i="23"/>
  <c r="O15" i="23"/>
  <c r="P15" i="23"/>
  <c r="Q15" i="23"/>
  <c r="E16" i="23"/>
  <c r="F16" i="23"/>
  <c r="G16" i="23"/>
  <c r="H16" i="23"/>
  <c r="I16" i="23"/>
  <c r="J16" i="23"/>
  <c r="K16" i="23"/>
  <c r="L16" i="23"/>
  <c r="M16" i="23"/>
  <c r="N16" i="23"/>
  <c r="O16" i="23"/>
  <c r="P16" i="23"/>
  <c r="Q16" i="23"/>
  <c r="E17" i="23"/>
  <c r="F17" i="23"/>
  <c r="G17" i="23"/>
  <c r="H17" i="23"/>
  <c r="I17" i="23"/>
  <c r="J17" i="23"/>
  <c r="K17" i="23"/>
  <c r="L17" i="23"/>
  <c r="M17" i="23"/>
  <c r="N17" i="23"/>
  <c r="O17" i="23"/>
  <c r="P17" i="23"/>
  <c r="Q17" i="23"/>
  <c r="E18" i="23"/>
  <c r="F18" i="23"/>
  <c r="G18" i="23"/>
  <c r="H18" i="23"/>
  <c r="I18" i="23"/>
  <c r="J18" i="23"/>
  <c r="K18" i="23"/>
  <c r="L18" i="23"/>
  <c r="M18" i="23"/>
  <c r="N18" i="23"/>
  <c r="O18" i="23"/>
  <c r="P18" i="23"/>
  <c r="Q18" i="23"/>
  <c r="D8" i="23"/>
  <c r="D9" i="23"/>
  <c r="D10" i="23"/>
  <c r="D11" i="23"/>
  <c r="D12" i="23"/>
  <c r="D13" i="23"/>
  <c r="D14" i="23"/>
  <c r="D15" i="23"/>
  <c r="D16" i="23"/>
  <c r="D17" i="23"/>
  <c r="D18" i="23"/>
  <c r="D7" i="23"/>
  <c r="E143" i="22"/>
  <c r="F143" i="22"/>
  <c r="G143" i="22"/>
  <c r="H143" i="22"/>
  <c r="I143" i="22"/>
  <c r="J143" i="22"/>
  <c r="K143" i="22"/>
  <c r="L143" i="22"/>
  <c r="M143" i="22"/>
  <c r="N143" i="22"/>
  <c r="O143" i="22"/>
  <c r="P143" i="22"/>
  <c r="Q143" i="22"/>
  <c r="E144" i="22"/>
  <c r="F144" i="22"/>
  <c r="G144" i="22"/>
  <c r="H144" i="22"/>
  <c r="I144" i="22"/>
  <c r="J144" i="22"/>
  <c r="K144" i="22"/>
  <c r="L144" i="22"/>
  <c r="M144" i="22"/>
  <c r="N144" i="22"/>
  <c r="O144" i="22"/>
  <c r="P144" i="22"/>
  <c r="Q144" i="22"/>
  <c r="E145" i="22"/>
  <c r="F145" i="22"/>
  <c r="G145" i="22"/>
  <c r="H145" i="22"/>
  <c r="I145" i="22"/>
  <c r="J145" i="22"/>
  <c r="K145" i="22"/>
  <c r="L145" i="22"/>
  <c r="M145" i="22"/>
  <c r="N145" i="22"/>
  <c r="O145" i="22"/>
  <c r="P145" i="22"/>
  <c r="Q145" i="22"/>
  <c r="E146" i="22"/>
  <c r="F146" i="22"/>
  <c r="G146" i="22"/>
  <c r="H146" i="22"/>
  <c r="I146" i="22"/>
  <c r="J146" i="22"/>
  <c r="K146" i="22"/>
  <c r="L146" i="22"/>
  <c r="M146" i="22"/>
  <c r="N146" i="22"/>
  <c r="O146" i="22"/>
  <c r="P146" i="22"/>
  <c r="Q146" i="22"/>
  <c r="E147" i="22"/>
  <c r="F147" i="22"/>
  <c r="G147" i="22"/>
  <c r="H147" i="22"/>
  <c r="I147" i="22"/>
  <c r="J147" i="22"/>
  <c r="K147" i="22"/>
  <c r="L147" i="22"/>
  <c r="M147" i="22"/>
  <c r="N147" i="22"/>
  <c r="O147" i="22"/>
  <c r="P147" i="22"/>
  <c r="Q147" i="22"/>
  <c r="E148" i="22"/>
  <c r="F148" i="22"/>
  <c r="G148" i="22"/>
  <c r="H148" i="22"/>
  <c r="I148" i="22"/>
  <c r="J148" i="22"/>
  <c r="K148" i="22"/>
  <c r="L148" i="22"/>
  <c r="M148" i="22"/>
  <c r="N148" i="22"/>
  <c r="O148" i="22"/>
  <c r="P148" i="22"/>
  <c r="Q148" i="22"/>
  <c r="E149" i="22"/>
  <c r="F149" i="22"/>
  <c r="G149" i="22"/>
  <c r="H149" i="22"/>
  <c r="I149" i="22"/>
  <c r="J149" i="22"/>
  <c r="K149" i="22"/>
  <c r="L149" i="22"/>
  <c r="M149" i="22"/>
  <c r="N149" i="22"/>
  <c r="O149" i="22"/>
  <c r="P149" i="22"/>
  <c r="Q149" i="22"/>
  <c r="E150" i="22"/>
  <c r="F150" i="22"/>
  <c r="G150" i="22"/>
  <c r="H150" i="22"/>
  <c r="I150" i="22"/>
  <c r="J150" i="22"/>
  <c r="K150" i="22"/>
  <c r="L150" i="22"/>
  <c r="M150" i="22"/>
  <c r="N150" i="22"/>
  <c r="O150" i="22"/>
  <c r="P150" i="22"/>
  <c r="Q150" i="22"/>
  <c r="E151" i="22"/>
  <c r="F151" i="22"/>
  <c r="G151" i="22"/>
  <c r="H151" i="22"/>
  <c r="I151" i="22"/>
  <c r="J151" i="22"/>
  <c r="K151" i="22"/>
  <c r="L151" i="22"/>
  <c r="M151" i="22"/>
  <c r="N151" i="22"/>
  <c r="O151" i="22"/>
  <c r="P151" i="22"/>
  <c r="Q151" i="22"/>
  <c r="E152" i="22"/>
  <c r="F152" i="22"/>
  <c r="G152" i="22"/>
  <c r="H152" i="22"/>
  <c r="I152" i="22"/>
  <c r="J152" i="22"/>
  <c r="K152" i="22"/>
  <c r="L152" i="22"/>
  <c r="M152" i="22"/>
  <c r="N152" i="22"/>
  <c r="O152" i="22"/>
  <c r="P152" i="22"/>
  <c r="Q152" i="22"/>
  <c r="E153" i="22"/>
  <c r="F153" i="22"/>
  <c r="G153" i="22"/>
  <c r="H153" i="22"/>
  <c r="I153" i="22"/>
  <c r="J153" i="22"/>
  <c r="K153" i="22"/>
  <c r="L153" i="22"/>
  <c r="M153" i="22"/>
  <c r="N153" i="22"/>
  <c r="O153" i="22"/>
  <c r="P153" i="22"/>
  <c r="Q153" i="22"/>
  <c r="E154" i="22"/>
  <c r="F154" i="22"/>
  <c r="G154" i="22"/>
  <c r="H154" i="22"/>
  <c r="I154" i="22"/>
  <c r="J154" i="22"/>
  <c r="K154" i="22"/>
  <c r="L154" i="22"/>
  <c r="M154" i="22"/>
  <c r="N154" i="22"/>
  <c r="O154" i="22"/>
  <c r="P154" i="22"/>
  <c r="Q154" i="22"/>
  <c r="D144" i="22"/>
  <c r="D145" i="22"/>
  <c r="D146" i="22"/>
  <c r="D147" i="22"/>
  <c r="D148" i="22"/>
  <c r="D149" i="22"/>
  <c r="D150" i="22"/>
  <c r="D151" i="22"/>
  <c r="D152" i="22"/>
  <c r="D153" i="22"/>
  <c r="D154" i="22"/>
  <c r="D143" i="22"/>
  <c r="E75" i="22"/>
  <c r="F75" i="22"/>
  <c r="G75" i="22"/>
  <c r="H75" i="22"/>
  <c r="I75" i="22"/>
  <c r="J75" i="22"/>
  <c r="K75" i="22"/>
  <c r="L75" i="22"/>
  <c r="M75" i="22"/>
  <c r="N75" i="22"/>
  <c r="O75" i="22"/>
  <c r="P75" i="22"/>
  <c r="Q75" i="22"/>
  <c r="E76" i="22"/>
  <c r="F76" i="22"/>
  <c r="G76" i="22"/>
  <c r="H76" i="22"/>
  <c r="I76" i="22"/>
  <c r="J76" i="22"/>
  <c r="K76" i="22"/>
  <c r="L76" i="22"/>
  <c r="M76" i="22"/>
  <c r="N76" i="22"/>
  <c r="O76" i="22"/>
  <c r="P76" i="22"/>
  <c r="Q76" i="22"/>
  <c r="E77" i="22"/>
  <c r="F77" i="22"/>
  <c r="G77" i="22"/>
  <c r="H77" i="22"/>
  <c r="I77" i="22"/>
  <c r="J77" i="22"/>
  <c r="K77" i="22"/>
  <c r="L77" i="22"/>
  <c r="M77" i="22"/>
  <c r="N77" i="22"/>
  <c r="O77" i="22"/>
  <c r="P77" i="22"/>
  <c r="Q77" i="22"/>
  <c r="E78" i="22"/>
  <c r="F78" i="22"/>
  <c r="G78" i="22"/>
  <c r="H78" i="22"/>
  <c r="I78" i="22"/>
  <c r="J78" i="22"/>
  <c r="K78" i="22"/>
  <c r="L78" i="22"/>
  <c r="M78" i="22"/>
  <c r="N78" i="22"/>
  <c r="O78" i="22"/>
  <c r="P78" i="22"/>
  <c r="Q78" i="22"/>
  <c r="E79" i="22"/>
  <c r="F79" i="22"/>
  <c r="G79" i="22"/>
  <c r="H79" i="22"/>
  <c r="I79" i="22"/>
  <c r="J79" i="22"/>
  <c r="K79" i="22"/>
  <c r="L79" i="22"/>
  <c r="M79" i="22"/>
  <c r="N79" i="22"/>
  <c r="O79" i="22"/>
  <c r="P79" i="22"/>
  <c r="Q79" i="22"/>
  <c r="E80" i="22"/>
  <c r="F80" i="22"/>
  <c r="G80" i="22"/>
  <c r="H80" i="22"/>
  <c r="I80" i="22"/>
  <c r="J80" i="22"/>
  <c r="K80" i="22"/>
  <c r="L80" i="22"/>
  <c r="M80" i="22"/>
  <c r="N80" i="22"/>
  <c r="O80" i="22"/>
  <c r="P80" i="22"/>
  <c r="Q80" i="22"/>
  <c r="E81" i="22"/>
  <c r="F81" i="22"/>
  <c r="G81" i="22"/>
  <c r="H81" i="22"/>
  <c r="I81" i="22"/>
  <c r="J81" i="22"/>
  <c r="K81" i="22"/>
  <c r="L81" i="22"/>
  <c r="M81" i="22"/>
  <c r="N81" i="22"/>
  <c r="O81" i="22"/>
  <c r="P81" i="22"/>
  <c r="Q81" i="22"/>
  <c r="E82" i="22"/>
  <c r="F82" i="22"/>
  <c r="G82" i="22"/>
  <c r="H82" i="22"/>
  <c r="I82" i="22"/>
  <c r="J82" i="22"/>
  <c r="K82" i="22"/>
  <c r="L82" i="22"/>
  <c r="M82" i="22"/>
  <c r="N82" i="22"/>
  <c r="O82" i="22"/>
  <c r="P82" i="22"/>
  <c r="Q82" i="22"/>
  <c r="E83" i="22"/>
  <c r="F83" i="22"/>
  <c r="G83" i="22"/>
  <c r="H83" i="22"/>
  <c r="I83" i="22"/>
  <c r="J83" i="22"/>
  <c r="K83" i="22"/>
  <c r="L83" i="22"/>
  <c r="M83" i="22"/>
  <c r="N83" i="22"/>
  <c r="O83" i="22"/>
  <c r="P83" i="22"/>
  <c r="Q83" i="22"/>
  <c r="E84" i="22"/>
  <c r="F84" i="22"/>
  <c r="G84" i="22"/>
  <c r="H84" i="22"/>
  <c r="I84" i="22"/>
  <c r="J84" i="22"/>
  <c r="K84" i="22"/>
  <c r="L84" i="22"/>
  <c r="M84" i="22"/>
  <c r="N84" i="22"/>
  <c r="O84" i="22"/>
  <c r="P84" i="22"/>
  <c r="Q84" i="22"/>
  <c r="E85" i="22"/>
  <c r="F85" i="22"/>
  <c r="G85" i="22"/>
  <c r="H85" i="22"/>
  <c r="I85" i="22"/>
  <c r="J85" i="22"/>
  <c r="K85" i="22"/>
  <c r="L85" i="22"/>
  <c r="M85" i="22"/>
  <c r="N85" i="22"/>
  <c r="O85" i="22"/>
  <c r="P85" i="22"/>
  <c r="Q85" i="22"/>
  <c r="E86" i="22"/>
  <c r="F86" i="22"/>
  <c r="G86" i="22"/>
  <c r="H86" i="22"/>
  <c r="I86" i="22"/>
  <c r="J86" i="22"/>
  <c r="K86" i="22"/>
  <c r="L86" i="22"/>
  <c r="M86" i="22"/>
  <c r="N86" i="22"/>
  <c r="O86" i="22"/>
  <c r="P86" i="22"/>
  <c r="Q86" i="22"/>
  <c r="D76" i="22"/>
  <c r="D77" i="22"/>
  <c r="D78" i="22"/>
  <c r="D79" i="22"/>
  <c r="D80" i="22"/>
  <c r="D81" i="22"/>
  <c r="D82" i="22"/>
  <c r="D83" i="22"/>
  <c r="D84" i="22"/>
  <c r="D85" i="22"/>
  <c r="D86" i="22"/>
  <c r="D75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E8" i="22"/>
  <c r="F8" i="22"/>
  <c r="G8" i="22"/>
  <c r="H8" i="22"/>
  <c r="I8" i="22"/>
  <c r="J8" i="22"/>
  <c r="K8" i="22"/>
  <c r="L8" i="22"/>
  <c r="M8" i="22"/>
  <c r="N8" i="22"/>
  <c r="O8" i="22"/>
  <c r="P8" i="22"/>
  <c r="Q8" i="22"/>
  <c r="E9" i="22"/>
  <c r="F9" i="22"/>
  <c r="G9" i="22"/>
  <c r="H9" i="22"/>
  <c r="I9" i="22"/>
  <c r="J9" i="22"/>
  <c r="K9" i="22"/>
  <c r="L9" i="22"/>
  <c r="M9" i="22"/>
  <c r="N9" i="22"/>
  <c r="O9" i="22"/>
  <c r="P9" i="22"/>
  <c r="Q9" i="22"/>
  <c r="E10" i="22"/>
  <c r="F10" i="22"/>
  <c r="G10" i="22"/>
  <c r="H10" i="22"/>
  <c r="I10" i="22"/>
  <c r="J10" i="22"/>
  <c r="K10" i="22"/>
  <c r="L10" i="22"/>
  <c r="M10" i="22"/>
  <c r="N10" i="22"/>
  <c r="O10" i="22"/>
  <c r="P10" i="22"/>
  <c r="Q10" i="22"/>
  <c r="E11" i="22"/>
  <c r="F11" i="22"/>
  <c r="G11" i="22"/>
  <c r="H11" i="22"/>
  <c r="I11" i="22"/>
  <c r="J11" i="22"/>
  <c r="K11" i="22"/>
  <c r="L11" i="22"/>
  <c r="M11" i="22"/>
  <c r="N11" i="22"/>
  <c r="O11" i="22"/>
  <c r="P11" i="22"/>
  <c r="Q11" i="22"/>
  <c r="E12" i="22"/>
  <c r="F12" i="22"/>
  <c r="G12" i="22"/>
  <c r="H12" i="22"/>
  <c r="I12" i="22"/>
  <c r="J12" i="22"/>
  <c r="K12" i="22"/>
  <c r="L12" i="22"/>
  <c r="M12" i="22"/>
  <c r="N12" i="22"/>
  <c r="O12" i="22"/>
  <c r="P12" i="22"/>
  <c r="Q12" i="22"/>
  <c r="E13" i="22"/>
  <c r="F13" i="22"/>
  <c r="G13" i="22"/>
  <c r="H13" i="22"/>
  <c r="I13" i="22"/>
  <c r="J13" i="22"/>
  <c r="K13" i="22"/>
  <c r="L13" i="22"/>
  <c r="M13" i="22"/>
  <c r="N13" i="22"/>
  <c r="O13" i="22"/>
  <c r="P13" i="22"/>
  <c r="Q13" i="22"/>
  <c r="E14" i="22"/>
  <c r="F14" i="22"/>
  <c r="G14" i="22"/>
  <c r="H14" i="22"/>
  <c r="I14" i="22"/>
  <c r="J14" i="22"/>
  <c r="K14" i="22"/>
  <c r="L14" i="22"/>
  <c r="M14" i="22"/>
  <c r="N14" i="22"/>
  <c r="O14" i="22"/>
  <c r="P14" i="22"/>
  <c r="Q14" i="22"/>
  <c r="E15" i="22"/>
  <c r="F15" i="22"/>
  <c r="G15" i="22"/>
  <c r="H15" i="22"/>
  <c r="I15" i="22"/>
  <c r="J15" i="22"/>
  <c r="K15" i="22"/>
  <c r="L15" i="22"/>
  <c r="M15" i="22"/>
  <c r="N15" i="22"/>
  <c r="O15" i="22"/>
  <c r="P15" i="22"/>
  <c r="Q15" i="22"/>
  <c r="E16" i="22"/>
  <c r="F16" i="22"/>
  <c r="G16" i="22"/>
  <c r="H16" i="22"/>
  <c r="I16" i="22"/>
  <c r="J16" i="22"/>
  <c r="K16" i="22"/>
  <c r="L16" i="22"/>
  <c r="M16" i="22"/>
  <c r="N16" i="22"/>
  <c r="O16" i="22"/>
  <c r="P16" i="22"/>
  <c r="Q16" i="22"/>
  <c r="E17" i="22"/>
  <c r="F17" i="22"/>
  <c r="G17" i="22"/>
  <c r="H17" i="22"/>
  <c r="I17" i="22"/>
  <c r="J17" i="22"/>
  <c r="K17" i="22"/>
  <c r="L17" i="22"/>
  <c r="M17" i="22"/>
  <c r="N17" i="22"/>
  <c r="O17" i="22"/>
  <c r="P17" i="22"/>
  <c r="Q17" i="22"/>
  <c r="E18" i="22"/>
  <c r="F18" i="22"/>
  <c r="G18" i="22"/>
  <c r="H18" i="22"/>
  <c r="I18" i="22"/>
  <c r="J18" i="22"/>
  <c r="K18" i="22"/>
  <c r="L18" i="22"/>
  <c r="M18" i="22"/>
  <c r="N18" i="22"/>
  <c r="O18" i="22"/>
  <c r="P18" i="22"/>
  <c r="Q18" i="22"/>
  <c r="D8" i="22"/>
  <c r="D9" i="22"/>
  <c r="D10" i="22"/>
  <c r="D11" i="22"/>
  <c r="D12" i="22"/>
  <c r="D13" i="22"/>
  <c r="D14" i="22"/>
  <c r="D15" i="22"/>
  <c r="D16" i="22"/>
  <c r="D17" i="22"/>
  <c r="D18" i="22"/>
  <c r="D7" i="22"/>
  <c r="E143" i="18"/>
  <c r="F143" i="18"/>
  <c r="G143" i="18"/>
  <c r="H143" i="18"/>
  <c r="I143" i="18"/>
  <c r="J143" i="18"/>
  <c r="K143" i="18"/>
  <c r="L143" i="18"/>
  <c r="M143" i="18"/>
  <c r="N143" i="18"/>
  <c r="O143" i="18"/>
  <c r="P143" i="18"/>
  <c r="Q143" i="18"/>
  <c r="E144" i="18"/>
  <c r="F144" i="18"/>
  <c r="G144" i="18"/>
  <c r="H144" i="18"/>
  <c r="I144" i="18"/>
  <c r="J144" i="18"/>
  <c r="K144" i="18"/>
  <c r="L144" i="18"/>
  <c r="M144" i="18"/>
  <c r="N144" i="18"/>
  <c r="O144" i="18"/>
  <c r="P144" i="18"/>
  <c r="Q144" i="18"/>
  <c r="E145" i="18"/>
  <c r="F145" i="18"/>
  <c r="G145" i="18"/>
  <c r="H145" i="18"/>
  <c r="I145" i="18"/>
  <c r="J145" i="18"/>
  <c r="K145" i="18"/>
  <c r="L145" i="18"/>
  <c r="M145" i="18"/>
  <c r="N145" i="18"/>
  <c r="O145" i="18"/>
  <c r="P145" i="18"/>
  <c r="Q145" i="18"/>
  <c r="E146" i="18"/>
  <c r="F146" i="18"/>
  <c r="G146" i="18"/>
  <c r="H146" i="18"/>
  <c r="I146" i="18"/>
  <c r="J146" i="18"/>
  <c r="K146" i="18"/>
  <c r="L146" i="18"/>
  <c r="M146" i="18"/>
  <c r="N146" i="18"/>
  <c r="O146" i="18"/>
  <c r="P146" i="18"/>
  <c r="Q146" i="18"/>
  <c r="E147" i="18"/>
  <c r="F147" i="18"/>
  <c r="G147" i="18"/>
  <c r="H147" i="18"/>
  <c r="I147" i="18"/>
  <c r="J147" i="18"/>
  <c r="K147" i="18"/>
  <c r="L147" i="18"/>
  <c r="M147" i="18"/>
  <c r="N147" i="18"/>
  <c r="O147" i="18"/>
  <c r="P147" i="18"/>
  <c r="Q147" i="18"/>
  <c r="E148" i="18"/>
  <c r="F148" i="18"/>
  <c r="G148" i="18"/>
  <c r="H148" i="18"/>
  <c r="I148" i="18"/>
  <c r="J148" i="18"/>
  <c r="K148" i="18"/>
  <c r="L148" i="18"/>
  <c r="M148" i="18"/>
  <c r="N148" i="18"/>
  <c r="O148" i="18"/>
  <c r="P148" i="18"/>
  <c r="Q148" i="18"/>
  <c r="E149" i="18"/>
  <c r="F149" i="18"/>
  <c r="G149" i="18"/>
  <c r="H149" i="18"/>
  <c r="I149" i="18"/>
  <c r="J149" i="18"/>
  <c r="K149" i="18"/>
  <c r="L149" i="18"/>
  <c r="M149" i="18"/>
  <c r="N149" i="18"/>
  <c r="O149" i="18"/>
  <c r="P149" i="18"/>
  <c r="Q149" i="18"/>
  <c r="E150" i="18"/>
  <c r="F150" i="18"/>
  <c r="G150" i="18"/>
  <c r="H150" i="18"/>
  <c r="I150" i="18"/>
  <c r="J150" i="18"/>
  <c r="K150" i="18"/>
  <c r="L150" i="18"/>
  <c r="M150" i="18"/>
  <c r="N150" i="18"/>
  <c r="O150" i="18"/>
  <c r="P150" i="18"/>
  <c r="Q150" i="18"/>
  <c r="E151" i="18"/>
  <c r="F151" i="18"/>
  <c r="G151" i="18"/>
  <c r="H151" i="18"/>
  <c r="I151" i="18"/>
  <c r="J151" i="18"/>
  <c r="K151" i="18"/>
  <c r="L151" i="18"/>
  <c r="M151" i="18"/>
  <c r="N151" i="18"/>
  <c r="O151" i="18"/>
  <c r="P151" i="18"/>
  <c r="Q151" i="18"/>
  <c r="E152" i="18"/>
  <c r="F152" i="18"/>
  <c r="G152" i="18"/>
  <c r="H152" i="18"/>
  <c r="I152" i="18"/>
  <c r="J152" i="18"/>
  <c r="K152" i="18"/>
  <c r="L152" i="18"/>
  <c r="M152" i="18"/>
  <c r="N152" i="18"/>
  <c r="O152" i="18"/>
  <c r="P152" i="18"/>
  <c r="Q152" i="18"/>
  <c r="E153" i="18"/>
  <c r="F153" i="18"/>
  <c r="G153" i="18"/>
  <c r="H153" i="18"/>
  <c r="I153" i="18"/>
  <c r="J153" i="18"/>
  <c r="K153" i="18"/>
  <c r="L153" i="18"/>
  <c r="M153" i="18"/>
  <c r="N153" i="18"/>
  <c r="O153" i="18"/>
  <c r="P153" i="18"/>
  <c r="Q153" i="18"/>
  <c r="E154" i="18"/>
  <c r="F154" i="18"/>
  <c r="G154" i="18"/>
  <c r="H154" i="18"/>
  <c r="I154" i="18"/>
  <c r="J154" i="18"/>
  <c r="K154" i="18"/>
  <c r="L154" i="18"/>
  <c r="M154" i="18"/>
  <c r="N154" i="18"/>
  <c r="O154" i="18"/>
  <c r="P154" i="18"/>
  <c r="Q154" i="18"/>
  <c r="D144" i="18"/>
  <c r="D145" i="18"/>
  <c r="D146" i="18"/>
  <c r="D147" i="18"/>
  <c r="D148" i="18"/>
  <c r="D149" i="18"/>
  <c r="D150" i="18"/>
  <c r="D151" i="18"/>
  <c r="D152" i="18"/>
  <c r="D153" i="18"/>
  <c r="D154" i="18"/>
  <c r="D143" i="18"/>
  <c r="E75" i="18"/>
  <c r="F75" i="18"/>
  <c r="G75" i="18"/>
  <c r="H75" i="18"/>
  <c r="I75" i="18"/>
  <c r="J75" i="18"/>
  <c r="K75" i="18"/>
  <c r="L75" i="18"/>
  <c r="M75" i="18"/>
  <c r="N75" i="18"/>
  <c r="O75" i="18"/>
  <c r="P75" i="18"/>
  <c r="Q75" i="18"/>
  <c r="E76" i="18"/>
  <c r="F76" i="18"/>
  <c r="G76" i="18"/>
  <c r="H76" i="18"/>
  <c r="I76" i="18"/>
  <c r="J76" i="18"/>
  <c r="K76" i="18"/>
  <c r="L76" i="18"/>
  <c r="M76" i="18"/>
  <c r="N76" i="18"/>
  <c r="O76" i="18"/>
  <c r="P76" i="18"/>
  <c r="Q76" i="18"/>
  <c r="E77" i="18"/>
  <c r="F77" i="18"/>
  <c r="G77" i="18"/>
  <c r="H77" i="18"/>
  <c r="I77" i="18"/>
  <c r="J77" i="18"/>
  <c r="K77" i="18"/>
  <c r="L77" i="18"/>
  <c r="M77" i="18"/>
  <c r="N77" i="18"/>
  <c r="O77" i="18"/>
  <c r="P77" i="18"/>
  <c r="Q77" i="18"/>
  <c r="E78" i="18"/>
  <c r="F78" i="18"/>
  <c r="G78" i="18"/>
  <c r="H78" i="18"/>
  <c r="I78" i="18"/>
  <c r="J78" i="18"/>
  <c r="K78" i="18"/>
  <c r="L78" i="18"/>
  <c r="M78" i="18"/>
  <c r="N78" i="18"/>
  <c r="O78" i="18"/>
  <c r="P78" i="18"/>
  <c r="Q78" i="18"/>
  <c r="E79" i="18"/>
  <c r="F79" i="18"/>
  <c r="G79" i="18"/>
  <c r="H79" i="18"/>
  <c r="I79" i="18"/>
  <c r="J79" i="18"/>
  <c r="K79" i="18"/>
  <c r="L79" i="18"/>
  <c r="M79" i="18"/>
  <c r="N79" i="18"/>
  <c r="O79" i="18"/>
  <c r="P79" i="18"/>
  <c r="Q79" i="18"/>
  <c r="E80" i="18"/>
  <c r="F80" i="18"/>
  <c r="G80" i="18"/>
  <c r="H80" i="18"/>
  <c r="I80" i="18"/>
  <c r="J80" i="18"/>
  <c r="K80" i="18"/>
  <c r="L80" i="18"/>
  <c r="M80" i="18"/>
  <c r="N80" i="18"/>
  <c r="O80" i="18"/>
  <c r="P80" i="18"/>
  <c r="Q80" i="18"/>
  <c r="E81" i="18"/>
  <c r="F81" i="18"/>
  <c r="G81" i="18"/>
  <c r="H81" i="18"/>
  <c r="I81" i="18"/>
  <c r="J81" i="18"/>
  <c r="K81" i="18"/>
  <c r="L81" i="18"/>
  <c r="M81" i="18"/>
  <c r="N81" i="18"/>
  <c r="O81" i="18"/>
  <c r="P81" i="18"/>
  <c r="Q81" i="18"/>
  <c r="E82" i="18"/>
  <c r="F82" i="18"/>
  <c r="G82" i="18"/>
  <c r="H82" i="18"/>
  <c r="I82" i="18"/>
  <c r="J82" i="18"/>
  <c r="K82" i="18"/>
  <c r="L82" i="18"/>
  <c r="M82" i="18"/>
  <c r="N82" i="18"/>
  <c r="O82" i="18"/>
  <c r="P82" i="18"/>
  <c r="Q82" i="18"/>
  <c r="E83" i="18"/>
  <c r="F83" i="18"/>
  <c r="G83" i="18"/>
  <c r="H83" i="18"/>
  <c r="I83" i="18"/>
  <c r="J83" i="18"/>
  <c r="K83" i="18"/>
  <c r="L83" i="18"/>
  <c r="M83" i="18"/>
  <c r="N83" i="18"/>
  <c r="O83" i="18"/>
  <c r="P83" i="18"/>
  <c r="Q83" i="18"/>
  <c r="E84" i="18"/>
  <c r="F84" i="18"/>
  <c r="G84" i="18"/>
  <c r="H84" i="18"/>
  <c r="I84" i="18"/>
  <c r="J84" i="18"/>
  <c r="K84" i="18"/>
  <c r="L84" i="18"/>
  <c r="M84" i="18"/>
  <c r="N84" i="18"/>
  <c r="O84" i="18"/>
  <c r="P84" i="18"/>
  <c r="Q84" i="18"/>
  <c r="E85" i="18"/>
  <c r="F85" i="18"/>
  <c r="G85" i="18"/>
  <c r="H85" i="18"/>
  <c r="I85" i="18"/>
  <c r="J85" i="18"/>
  <c r="K85" i="18"/>
  <c r="L85" i="18"/>
  <c r="M85" i="18"/>
  <c r="N85" i="18"/>
  <c r="O85" i="18"/>
  <c r="P85" i="18"/>
  <c r="Q85" i="18"/>
  <c r="E86" i="18"/>
  <c r="F86" i="18"/>
  <c r="G86" i="18"/>
  <c r="H86" i="18"/>
  <c r="I86" i="18"/>
  <c r="J86" i="18"/>
  <c r="K86" i="18"/>
  <c r="L86" i="18"/>
  <c r="M86" i="18"/>
  <c r="N86" i="18"/>
  <c r="O86" i="18"/>
  <c r="P86" i="18"/>
  <c r="Q86" i="18"/>
  <c r="D76" i="18"/>
  <c r="D77" i="18"/>
  <c r="D78" i="18"/>
  <c r="D79" i="18"/>
  <c r="D80" i="18"/>
  <c r="D81" i="18"/>
  <c r="D82" i="18"/>
  <c r="D83" i="18"/>
  <c r="D84" i="18"/>
  <c r="D85" i="18"/>
  <c r="D86" i="18"/>
  <c r="D75" i="18"/>
  <c r="E7" i="18"/>
  <c r="F7" i="18"/>
  <c r="G7" i="18"/>
  <c r="H7" i="18"/>
  <c r="I7" i="18"/>
  <c r="J7" i="18"/>
  <c r="K7" i="18"/>
  <c r="L7" i="18"/>
  <c r="M7" i="18"/>
  <c r="N7" i="18"/>
  <c r="O7" i="18"/>
  <c r="P7" i="18"/>
  <c r="Q7" i="18"/>
  <c r="E8" i="18"/>
  <c r="F8" i="18"/>
  <c r="G8" i="18"/>
  <c r="H8" i="18"/>
  <c r="I8" i="18"/>
  <c r="J8" i="18"/>
  <c r="K8" i="18"/>
  <c r="L8" i="18"/>
  <c r="M8" i="18"/>
  <c r="N8" i="18"/>
  <c r="O8" i="18"/>
  <c r="P8" i="18"/>
  <c r="Q8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E11" i="18"/>
  <c r="F11" i="18"/>
  <c r="G11" i="18"/>
  <c r="H11" i="18"/>
  <c r="I11" i="18"/>
  <c r="J11" i="18"/>
  <c r="K11" i="18"/>
  <c r="L11" i="18"/>
  <c r="M11" i="18"/>
  <c r="N11" i="18"/>
  <c r="O11" i="18"/>
  <c r="P11" i="18"/>
  <c r="Q11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Q12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E14" i="18"/>
  <c r="F14" i="18"/>
  <c r="G14" i="18"/>
  <c r="H14" i="18"/>
  <c r="I14" i="18"/>
  <c r="J14" i="18"/>
  <c r="K14" i="18"/>
  <c r="L14" i="18"/>
  <c r="M14" i="18"/>
  <c r="N14" i="18"/>
  <c r="O14" i="18"/>
  <c r="P14" i="18"/>
  <c r="Q14" i="18"/>
  <c r="E15" i="18"/>
  <c r="F15" i="18"/>
  <c r="G15" i="18"/>
  <c r="H15" i="18"/>
  <c r="I15" i="18"/>
  <c r="J15" i="18"/>
  <c r="K15" i="18"/>
  <c r="L15" i="18"/>
  <c r="M15" i="18"/>
  <c r="N15" i="18"/>
  <c r="O15" i="18"/>
  <c r="P15" i="18"/>
  <c r="Q15" i="18"/>
  <c r="E16" i="18"/>
  <c r="F16" i="18"/>
  <c r="G16" i="18"/>
  <c r="H16" i="18"/>
  <c r="I16" i="18"/>
  <c r="J16" i="18"/>
  <c r="K16" i="18"/>
  <c r="L16" i="18"/>
  <c r="M16" i="18"/>
  <c r="N16" i="18"/>
  <c r="O16" i="18"/>
  <c r="P16" i="18"/>
  <c r="Q16" i="18"/>
  <c r="E17" i="18"/>
  <c r="F17" i="18"/>
  <c r="G17" i="18"/>
  <c r="H17" i="18"/>
  <c r="I17" i="18"/>
  <c r="J17" i="18"/>
  <c r="K17" i="18"/>
  <c r="L17" i="18"/>
  <c r="M17" i="18"/>
  <c r="N17" i="18"/>
  <c r="O17" i="18"/>
  <c r="P17" i="18"/>
  <c r="Q17" i="18"/>
  <c r="E18" i="18"/>
  <c r="F18" i="18"/>
  <c r="G18" i="18"/>
  <c r="H18" i="18"/>
  <c r="I18" i="18"/>
  <c r="J18" i="18"/>
  <c r="K18" i="18"/>
  <c r="L18" i="18"/>
  <c r="M18" i="18"/>
  <c r="N18" i="18"/>
  <c r="O18" i="18"/>
  <c r="P18" i="18"/>
  <c r="Q18" i="18"/>
  <c r="D8" i="18"/>
  <c r="D9" i="18"/>
  <c r="D10" i="18"/>
  <c r="D11" i="18"/>
  <c r="D12" i="18"/>
  <c r="D13" i="18"/>
  <c r="D14" i="18"/>
  <c r="D15" i="18"/>
  <c r="D16" i="18"/>
  <c r="D17" i="18"/>
  <c r="D18" i="18"/>
  <c r="D7" i="18"/>
  <c r="E180" i="26"/>
  <c r="F180" i="26"/>
  <c r="G180" i="26"/>
  <c r="H180" i="26"/>
  <c r="I180" i="26"/>
  <c r="J180" i="26"/>
  <c r="K180" i="26"/>
  <c r="L180" i="26"/>
  <c r="M180" i="26"/>
  <c r="N180" i="26"/>
  <c r="O180" i="26"/>
  <c r="P180" i="26"/>
  <c r="Q180" i="26"/>
  <c r="E181" i="26"/>
  <c r="F181" i="26"/>
  <c r="G181" i="26"/>
  <c r="H181" i="26"/>
  <c r="I181" i="26"/>
  <c r="J181" i="26"/>
  <c r="K181" i="26"/>
  <c r="L181" i="26"/>
  <c r="M181" i="26"/>
  <c r="N181" i="26"/>
  <c r="O181" i="26"/>
  <c r="P181" i="26"/>
  <c r="Q181" i="26"/>
  <c r="D181" i="26"/>
  <c r="D180" i="26"/>
  <c r="E112" i="26"/>
  <c r="F112" i="26"/>
  <c r="G112" i="26"/>
  <c r="H112" i="26"/>
  <c r="I112" i="26"/>
  <c r="J112" i="26"/>
  <c r="K112" i="26"/>
  <c r="L112" i="26"/>
  <c r="M112" i="26"/>
  <c r="N112" i="26"/>
  <c r="O112" i="26"/>
  <c r="P112" i="26"/>
  <c r="E113" i="26"/>
  <c r="F113" i="26"/>
  <c r="G113" i="26"/>
  <c r="H113" i="26"/>
  <c r="I113" i="26"/>
  <c r="J113" i="26"/>
  <c r="K113" i="26"/>
  <c r="L113" i="26"/>
  <c r="M113" i="26"/>
  <c r="N113" i="26"/>
  <c r="O113" i="26"/>
  <c r="P113" i="26"/>
  <c r="D113" i="26"/>
  <c r="D112" i="26"/>
  <c r="E44" i="26"/>
  <c r="F44" i="26"/>
  <c r="G44" i="26"/>
  <c r="H44" i="26"/>
  <c r="I44" i="26"/>
  <c r="J44" i="26"/>
  <c r="K44" i="26"/>
  <c r="L44" i="26"/>
  <c r="M44" i="26"/>
  <c r="N44" i="26"/>
  <c r="O44" i="26"/>
  <c r="P44" i="26"/>
  <c r="Q44" i="26"/>
  <c r="E45" i="26"/>
  <c r="F45" i="26"/>
  <c r="G45" i="26"/>
  <c r="H45" i="26"/>
  <c r="I45" i="26"/>
  <c r="J45" i="26"/>
  <c r="K45" i="26"/>
  <c r="L45" i="26"/>
  <c r="M45" i="26"/>
  <c r="N45" i="26"/>
  <c r="O45" i="26"/>
  <c r="P45" i="26"/>
  <c r="Q45" i="26"/>
  <c r="D45" i="26"/>
  <c r="D44" i="26"/>
  <c r="E180" i="25"/>
  <c r="F180" i="25"/>
  <c r="G180" i="25"/>
  <c r="H180" i="25"/>
  <c r="I180" i="25"/>
  <c r="J180" i="25"/>
  <c r="K180" i="25"/>
  <c r="L180" i="25"/>
  <c r="M180" i="25"/>
  <c r="N180" i="25"/>
  <c r="O180" i="25"/>
  <c r="P180" i="25"/>
  <c r="Q180" i="25"/>
  <c r="E181" i="25"/>
  <c r="F181" i="25"/>
  <c r="G181" i="25"/>
  <c r="H181" i="25"/>
  <c r="I181" i="25"/>
  <c r="J181" i="25"/>
  <c r="K181" i="25"/>
  <c r="L181" i="25"/>
  <c r="M181" i="25"/>
  <c r="N181" i="25"/>
  <c r="O181" i="25"/>
  <c r="P181" i="25"/>
  <c r="Q181" i="25"/>
  <c r="D181" i="25"/>
  <c r="D180" i="25"/>
  <c r="E112" i="25"/>
  <c r="F112" i="25"/>
  <c r="G112" i="25"/>
  <c r="H112" i="25"/>
  <c r="I112" i="25"/>
  <c r="J112" i="25"/>
  <c r="K112" i="25"/>
  <c r="L112" i="25"/>
  <c r="M112" i="25"/>
  <c r="N112" i="25"/>
  <c r="O112" i="25"/>
  <c r="P112" i="25"/>
  <c r="Q112" i="25"/>
  <c r="E113" i="25"/>
  <c r="F113" i="25"/>
  <c r="G113" i="25"/>
  <c r="H113" i="25"/>
  <c r="I113" i="25"/>
  <c r="J113" i="25"/>
  <c r="K113" i="25"/>
  <c r="L113" i="25"/>
  <c r="M113" i="25"/>
  <c r="N113" i="25"/>
  <c r="O113" i="25"/>
  <c r="P113" i="25"/>
  <c r="Q113" i="25"/>
  <c r="D113" i="25"/>
  <c r="D112" i="25"/>
  <c r="E44" i="25"/>
  <c r="F44" i="25"/>
  <c r="G44" i="25"/>
  <c r="H44" i="25"/>
  <c r="I44" i="25"/>
  <c r="J44" i="25"/>
  <c r="K44" i="25"/>
  <c r="L44" i="25"/>
  <c r="M44" i="25"/>
  <c r="N44" i="25"/>
  <c r="O44" i="25"/>
  <c r="P44" i="25"/>
  <c r="Q44" i="25"/>
  <c r="E45" i="25"/>
  <c r="F45" i="25"/>
  <c r="G45" i="25"/>
  <c r="H45" i="25"/>
  <c r="I45" i="25"/>
  <c r="J45" i="25"/>
  <c r="K45" i="25"/>
  <c r="L45" i="25"/>
  <c r="M45" i="25"/>
  <c r="N45" i="25"/>
  <c r="O45" i="25"/>
  <c r="P45" i="25"/>
  <c r="Q45" i="25"/>
  <c r="D45" i="25"/>
  <c r="D44" i="25"/>
  <c r="E180" i="24"/>
  <c r="F180" i="24"/>
  <c r="G180" i="24"/>
  <c r="H180" i="24"/>
  <c r="I180" i="24"/>
  <c r="J180" i="24"/>
  <c r="K180" i="24"/>
  <c r="L180" i="24"/>
  <c r="M180" i="24"/>
  <c r="N180" i="24"/>
  <c r="O180" i="24"/>
  <c r="P180" i="24"/>
  <c r="Q180" i="24"/>
  <c r="E181" i="24"/>
  <c r="F181" i="24"/>
  <c r="G181" i="24"/>
  <c r="H181" i="24"/>
  <c r="I181" i="24"/>
  <c r="J181" i="24"/>
  <c r="K181" i="24"/>
  <c r="L181" i="24"/>
  <c r="M181" i="24"/>
  <c r="N181" i="24"/>
  <c r="O181" i="24"/>
  <c r="P181" i="24"/>
  <c r="Q181" i="24"/>
  <c r="D181" i="24"/>
  <c r="D180" i="24"/>
  <c r="E112" i="24"/>
  <c r="F112" i="24"/>
  <c r="G112" i="24"/>
  <c r="H112" i="24"/>
  <c r="I112" i="24"/>
  <c r="J112" i="24"/>
  <c r="K112" i="24"/>
  <c r="L112" i="24"/>
  <c r="M112" i="24"/>
  <c r="N112" i="24"/>
  <c r="O112" i="24"/>
  <c r="P112" i="24"/>
  <c r="Q112" i="24"/>
  <c r="E113" i="24"/>
  <c r="F113" i="24"/>
  <c r="G113" i="24"/>
  <c r="H113" i="24"/>
  <c r="I113" i="24"/>
  <c r="J113" i="24"/>
  <c r="K113" i="24"/>
  <c r="L113" i="24"/>
  <c r="M113" i="24"/>
  <c r="N113" i="24"/>
  <c r="O113" i="24"/>
  <c r="P113" i="24"/>
  <c r="Q113" i="24"/>
  <c r="D113" i="24"/>
  <c r="D112" i="24"/>
  <c r="E44" i="24"/>
  <c r="F44" i="24"/>
  <c r="G44" i="24"/>
  <c r="H44" i="24"/>
  <c r="I44" i="24"/>
  <c r="J44" i="24"/>
  <c r="K44" i="24"/>
  <c r="L44" i="24"/>
  <c r="M44" i="24"/>
  <c r="N44" i="24"/>
  <c r="O44" i="24"/>
  <c r="P44" i="24"/>
  <c r="Q44" i="24"/>
  <c r="E45" i="24"/>
  <c r="F45" i="24"/>
  <c r="G45" i="24"/>
  <c r="H45" i="24"/>
  <c r="I45" i="24"/>
  <c r="J45" i="24"/>
  <c r="K45" i="24"/>
  <c r="L45" i="24"/>
  <c r="M45" i="24"/>
  <c r="N45" i="24"/>
  <c r="O45" i="24"/>
  <c r="P45" i="24"/>
  <c r="Q45" i="24"/>
  <c r="D45" i="24"/>
  <c r="D44" i="24"/>
  <c r="E180" i="23"/>
  <c r="F180" i="23"/>
  <c r="G180" i="23"/>
  <c r="H180" i="23"/>
  <c r="I180" i="23"/>
  <c r="J180" i="23"/>
  <c r="K180" i="23"/>
  <c r="L180" i="23"/>
  <c r="M180" i="23"/>
  <c r="N180" i="23"/>
  <c r="O180" i="23"/>
  <c r="P180" i="23"/>
  <c r="Q180" i="23"/>
  <c r="E181" i="23"/>
  <c r="F181" i="23"/>
  <c r="G181" i="23"/>
  <c r="H181" i="23"/>
  <c r="I181" i="23"/>
  <c r="J181" i="23"/>
  <c r="K181" i="23"/>
  <c r="L181" i="23"/>
  <c r="M181" i="23"/>
  <c r="N181" i="23"/>
  <c r="O181" i="23"/>
  <c r="P181" i="23"/>
  <c r="Q181" i="23"/>
  <c r="D181" i="23"/>
  <c r="D180" i="23"/>
  <c r="E112" i="23"/>
  <c r="F112" i="23"/>
  <c r="G112" i="23"/>
  <c r="H112" i="23"/>
  <c r="I112" i="23"/>
  <c r="J112" i="23"/>
  <c r="K112" i="23"/>
  <c r="L112" i="23"/>
  <c r="M112" i="23"/>
  <c r="N112" i="23"/>
  <c r="O112" i="23"/>
  <c r="P112" i="23"/>
  <c r="Q112" i="23"/>
  <c r="E113" i="23"/>
  <c r="F113" i="23"/>
  <c r="G113" i="23"/>
  <c r="H113" i="23"/>
  <c r="I113" i="23"/>
  <c r="J113" i="23"/>
  <c r="K113" i="23"/>
  <c r="L113" i="23"/>
  <c r="M113" i="23"/>
  <c r="N113" i="23"/>
  <c r="O113" i="23"/>
  <c r="P113" i="23"/>
  <c r="Q113" i="23"/>
  <c r="D113" i="23"/>
  <c r="D112" i="23"/>
  <c r="E44" i="23"/>
  <c r="F44" i="23"/>
  <c r="G44" i="23"/>
  <c r="H44" i="23"/>
  <c r="I44" i="23"/>
  <c r="J44" i="23"/>
  <c r="K44" i="23"/>
  <c r="L44" i="23"/>
  <c r="M44" i="23"/>
  <c r="N44" i="23"/>
  <c r="O44" i="23"/>
  <c r="P44" i="23"/>
  <c r="Q44" i="23"/>
  <c r="E45" i="23"/>
  <c r="F45" i="23"/>
  <c r="G45" i="23"/>
  <c r="H45" i="23"/>
  <c r="I45" i="23"/>
  <c r="J45" i="23"/>
  <c r="K45" i="23"/>
  <c r="L45" i="23"/>
  <c r="M45" i="23"/>
  <c r="N45" i="23"/>
  <c r="O45" i="23"/>
  <c r="P45" i="23"/>
  <c r="Q45" i="23"/>
  <c r="D45" i="23"/>
  <c r="D44" i="23"/>
  <c r="E180" i="22"/>
  <c r="F180" i="22"/>
  <c r="G180" i="22"/>
  <c r="H180" i="22"/>
  <c r="I180" i="22"/>
  <c r="J180" i="22"/>
  <c r="K180" i="22"/>
  <c r="L180" i="22"/>
  <c r="M180" i="22"/>
  <c r="N180" i="22"/>
  <c r="O180" i="22"/>
  <c r="P180" i="22"/>
  <c r="Q180" i="22"/>
  <c r="E181" i="22"/>
  <c r="F181" i="22"/>
  <c r="G181" i="22"/>
  <c r="H181" i="22"/>
  <c r="I181" i="22"/>
  <c r="J181" i="22"/>
  <c r="K181" i="22"/>
  <c r="L181" i="22"/>
  <c r="M181" i="22"/>
  <c r="N181" i="22"/>
  <c r="O181" i="22"/>
  <c r="P181" i="22"/>
  <c r="Q181" i="22"/>
  <c r="D181" i="22"/>
  <c r="D180" i="22"/>
  <c r="E112" i="22"/>
  <c r="F112" i="22"/>
  <c r="G112" i="22"/>
  <c r="H112" i="22"/>
  <c r="I112" i="22"/>
  <c r="J112" i="22"/>
  <c r="K112" i="22"/>
  <c r="L112" i="22"/>
  <c r="M112" i="22"/>
  <c r="N112" i="22"/>
  <c r="O112" i="22"/>
  <c r="P112" i="22"/>
  <c r="Q112" i="22"/>
  <c r="E113" i="22"/>
  <c r="F113" i="22"/>
  <c r="G113" i="22"/>
  <c r="H113" i="22"/>
  <c r="I113" i="22"/>
  <c r="J113" i="22"/>
  <c r="K113" i="22"/>
  <c r="L113" i="22"/>
  <c r="M113" i="22"/>
  <c r="N113" i="22"/>
  <c r="O113" i="22"/>
  <c r="P113" i="22"/>
  <c r="Q113" i="22"/>
  <c r="D113" i="22"/>
  <c r="D112" i="22"/>
  <c r="E44" i="22"/>
  <c r="F44" i="22"/>
  <c r="G44" i="22"/>
  <c r="H44" i="22"/>
  <c r="I44" i="22"/>
  <c r="J44" i="22"/>
  <c r="K44" i="22"/>
  <c r="L44" i="22"/>
  <c r="M44" i="22"/>
  <c r="N44" i="22"/>
  <c r="O44" i="22"/>
  <c r="P44" i="22"/>
  <c r="Q44" i="22"/>
  <c r="E45" i="22"/>
  <c r="F45" i="22"/>
  <c r="G45" i="22"/>
  <c r="H45" i="22"/>
  <c r="I45" i="22"/>
  <c r="J45" i="22"/>
  <c r="K45" i="22"/>
  <c r="L45" i="22"/>
  <c r="M45" i="22"/>
  <c r="N45" i="22"/>
  <c r="O45" i="22"/>
  <c r="P45" i="22"/>
  <c r="Q45" i="22"/>
  <c r="D45" i="22"/>
  <c r="D44" i="22"/>
  <c r="E161" i="26"/>
  <c r="F161" i="26"/>
  <c r="G161" i="26"/>
  <c r="H161" i="26"/>
  <c r="I161" i="26"/>
  <c r="J161" i="26"/>
  <c r="K161" i="26"/>
  <c r="L161" i="26"/>
  <c r="M161" i="26"/>
  <c r="N161" i="26"/>
  <c r="O161" i="26"/>
  <c r="P161" i="26"/>
  <c r="Q161" i="26"/>
  <c r="E162" i="26"/>
  <c r="F162" i="26"/>
  <c r="G162" i="26"/>
  <c r="H162" i="26"/>
  <c r="I162" i="26"/>
  <c r="J162" i="26"/>
  <c r="K162" i="26"/>
  <c r="L162" i="26"/>
  <c r="M162" i="26"/>
  <c r="N162" i="26"/>
  <c r="O162" i="26"/>
  <c r="P162" i="26"/>
  <c r="Q162" i="26"/>
  <c r="E163" i="26"/>
  <c r="F163" i="26"/>
  <c r="G163" i="26"/>
  <c r="H163" i="26"/>
  <c r="I163" i="26"/>
  <c r="J163" i="26"/>
  <c r="K163" i="26"/>
  <c r="L163" i="26"/>
  <c r="M163" i="26"/>
  <c r="N163" i="26"/>
  <c r="O163" i="26"/>
  <c r="P163" i="26"/>
  <c r="Q163" i="26"/>
  <c r="E164" i="26"/>
  <c r="F164" i="26"/>
  <c r="G164" i="26"/>
  <c r="H164" i="26"/>
  <c r="I164" i="26"/>
  <c r="J164" i="26"/>
  <c r="K164" i="26"/>
  <c r="L164" i="26"/>
  <c r="M164" i="26"/>
  <c r="N164" i="26"/>
  <c r="O164" i="26"/>
  <c r="P164" i="26"/>
  <c r="Q164" i="26"/>
  <c r="E165" i="26"/>
  <c r="F165" i="26"/>
  <c r="G165" i="26"/>
  <c r="H165" i="26"/>
  <c r="I165" i="26"/>
  <c r="J165" i="26"/>
  <c r="K165" i="26"/>
  <c r="L165" i="26"/>
  <c r="M165" i="26"/>
  <c r="N165" i="26"/>
  <c r="O165" i="26"/>
  <c r="P165" i="26"/>
  <c r="Q165" i="26"/>
  <c r="E166" i="26"/>
  <c r="F166" i="26"/>
  <c r="G166" i="26"/>
  <c r="H166" i="26"/>
  <c r="I166" i="26"/>
  <c r="J166" i="26"/>
  <c r="K166" i="26"/>
  <c r="L166" i="26"/>
  <c r="M166" i="26"/>
  <c r="N166" i="26"/>
  <c r="O166" i="26"/>
  <c r="P166" i="26"/>
  <c r="Q166" i="26"/>
  <c r="E167" i="26"/>
  <c r="F167" i="26"/>
  <c r="G167" i="26"/>
  <c r="H167" i="26"/>
  <c r="I167" i="26"/>
  <c r="J167" i="26"/>
  <c r="K167" i="26"/>
  <c r="L167" i="26"/>
  <c r="M167" i="26"/>
  <c r="N167" i="26"/>
  <c r="O167" i="26"/>
  <c r="P167" i="26"/>
  <c r="Q167" i="26"/>
  <c r="E168" i="26"/>
  <c r="F168" i="26"/>
  <c r="G168" i="26"/>
  <c r="H168" i="26"/>
  <c r="I168" i="26"/>
  <c r="J168" i="26"/>
  <c r="K168" i="26"/>
  <c r="L168" i="26"/>
  <c r="M168" i="26"/>
  <c r="N168" i="26"/>
  <c r="O168" i="26"/>
  <c r="P168" i="26"/>
  <c r="Q168" i="26"/>
  <c r="E169" i="26"/>
  <c r="F169" i="26"/>
  <c r="G169" i="26"/>
  <c r="H169" i="26"/>
  <c r="I169" i="26"/>
  <c r="J169" i="26"/>
  <c r="K169" i="26"/>
  <c r="L169" i="26"/>
  <c r="M169" i="26"/>
  <c r="N169" i="26"/>
  <c r="O169" i="26"/>
  <c r="P169" i="26"/>
  <c r="Q169" i="26"/>
  <c r="E170" i="26"/>
  <c r="F170" i="26"/>
  <c r="G170" i="26"/>
  <c r="H170" i="26"/>
  <c r="I170" i="26"/>
  <c r="J170" i="26"/>
  <c r="K170" i="26"/>
  <c r="L170" i="26"/>
  <c r="M170" i="26"/>
  <c r="N170" i="26"/>
  <c r="O170" i="26"/>
  <c r="P170" i="26"/>
  <c r="Q170" i="26"/>
  <c r="E171" i="26"/>
  <c r="F171" i="26"/>
  <c r="G171" i="26"/>
  <c r="H171" i="26"/>
  <c r="I171" i="26"/>
  <c r="J171" i="26"/>
  <c r="K171" i="26"/>
  <c r="L171" i="26"/>
  <c r="M171" i="26"/>
  <c r="N171" i="26"/>
  <c r="O171" i="26"/>
  <c r="P171" i="26"/>
  <c r="Q171" i="26"/>
  <c r="E172" i="26"/>
  <c r="F172" i="26"/>
  <c r="G172" i="26"/>
  <c r="H172" i="26"/>
  <c r="I172" i="26"/>
  <c r="J172" i="26"/>
  <c r="K172" i="26"/>
  <c r="L172" i="26"/>
  <c r="M172" i="26"/>
  <c r="N172" i="26"/>
  <c r="O172" i="26"/>
  <c r="P172" i="26"/>
  <c r="Q172" i="26"/>
  <c r="E173" i="26"/>
  <c r="F173" i="26"/>
  <c r="G173" i="26"/>
  <c r="H173" i="26"/>
  <c r="I173" i="26"/>
  <c r="J173" i="26"/>
  <c r="K173" i="26"/>
  <c r="L173" i="26"/>
  <c r="M173" i="26"/>
  <c r="N173" i="26"/>
  <c r="O173" i="26"/>
  <c r="P173" i="26"/>
  <c r="Q173" i="26"/>
  <c r="E174" i="26"/>
  <c r="F174" i="26"/>
  <c r="G174" i="26"/>
  <c r="H174" i="26"/>
  <c r="I174" i="26"/>
  <c r="J174" i="26"/>
  <c r="K174" i="26"/>
  <c r="L174" i="26"/>
  <c r="M174" i="26"/>
  <c r="N174" i="26"/>
  <c r="O174" i="26"/>
  <c r="P174" i="26"/>
  <c r="Q174" i="26"/>
  <c r="E175" i="26"/>
  <c r="F175" i="26"/>
  <c r="G175" i="26"/>
  <c r="H175" i="26"/>
  <c r="I175" i="26"/>
  <c r="J175" i="26"/>
  <c r="K175" i="26"/>
  <c r="L175" i="26"/>
  <c r="M175" i="26"/>
  <c r="N175" i="26"/>
  <c r="O175" i="26"/>
  <c r="P175" i="26"/>
  <c r="Q175" i="26"/>
  <c r="E176" i="26"/>
  <c r="F176" i="26"/>
  <c r="G176" i="26"/>
  <c r="H176" i="26"/>
  <c r="I176" i="26"/>
  <c r="J176" i="26"/>
  <c r="K176" i="26"/>
  <c r="L176" i="26"/>
  <c r="M176" i="26"/>
  <c r="N176" i="26"/>
  <c r="O176" i="26"/>
  <c r="P176" i="26"/>
  <c r="Q176" i="26"/>
  <c r="E177" i="26"/>
  <c r="F177" i="26"/>
  <c r="G177" i="26"/>
  <c r="H177" i="26"/>
  <c r="I177" i="26"/>
  <c r="J177" i="26"/>
  <c r="K177" i="26"/>
  <c r="L177" i="26"/>
  <c r="M177" i="26"/>
  <c r="N177" i="26"/>
  <c r="O177" i="26"/>
  <c r="P177" i="26"/>
  <c r="Q177" i="26"/>
  <c r="E178" i="26"/>
  <c r="F178" i="26"/>
  <c r="G178" i="26"/>
  <c r="H178" i="26"/>
  <c r="I178" i="26"/>
  <c r="J178" i="26"/>
  <c r="K178" i="26"/>
  <c r="L178" i="26"/>
  <c r="M178" i="26"/>
  <c r="N178" i="26"/>
  <c r="O178" i="26"/>
  <c r="P178" i="26"/>
  <c r="Q178" i="26"/>
  <c r="E179" i="26"/>
  <c r="F179" i="26"/>
  <c r="G179" i="26"/>
  <c r="H179" i="26"/>
  <c r="I179" i="26"/>
  <c r="J179" i="26"/>
  <c r="K179" i="26"/>
  <c r="L179" i="26"/>
  <c r="M179" i="26"/>
  <c r="N179" i="26"/>
  <c r="O179" i="26"/>
  <c r="P179" i="26"/>
  <c r="Q179" i="26"/>
  <c r="D162" i="26"/>
  <c r="D163" i="26"/>
  <c r="D164" i="26"/>
  <c r="D165" i="26"/>
  <c r="D166" i="26"/>
  <c r="D167" i="26"/>
  <c r="D168" i="26"/>
  <c r="D169" i="26"/>
  <c r="D170" i="26"/>
  <c r="D171" i="26"/>
  <c r="D172" i="26"/>
  <c r="D173" i="26"/>
  <c r="D174" i="26"/>
  <c r="D175" i="26"/>
  <c r="D176" i="26"/>
  <c r="D177" i="26"/>
  <c r="D178" i="26"/>
  <c r="D179" i="26"/>
  <c r="D161" i="26"/>
  <c r="E93" i="26"/>
  <c r="F93" i="26"/>
  <c r="G93" i="26"/>
  <c r="H93" i="26"/>
  <c r="I93" i="26"/>
  <c r="J93" i="26"/>
  <c r="K93" i="26"/>
  <c r="L93" i="26"/>
  <c r="M93" i="26"/>
  <c r="N93" i="26"/>
  <c r="O93" i="26"/>
  <c r="P93" i="26"/>
  <c r="Q93" i="26"/>
  <c r="E94" i="26"/>
  <c r="F94" i="26"/>
  <c r="G94" i="26"/>
  <c r="H94" i="26"/>
  <c r="I94" i="26"/>
  <c r="J94" i="26"/>
  <c r="K94" i="26"/>
  <c r="L94" i="26"/>
  <c r="M94" i="26"/>
  <c r="N94" i="26"/>
  <c r="O94" i="26"/>
  <c r="P94" i="26"/>
  <c r="Q94" i="26"/>
  <c r="E95" i="26"/>
  <c r="F95" i="26"/>
  <c r="G95" i="26"/>
  <c r="H95" i="26"/>
  <c r="I95" i="26"/>
  <c r="J95" i="26"/>
  <c r="K95" i="26"/>
  <c r="L95" i="26"/>
  <c r="M95" i="26"/>
  <c r="N95" i="26"/>
  <c r="O95" i="26"/>
  <c r="P95" i="26"/>
  <c r="Q95" i="26"/>
  <c r="E96" i="26"/>
  <c r="F96" i="26"/>
  <c r="G96" i="26"/>
  <c r="H96" i="26"/>
  <c r="I96" i="26"/>
  <c r="J96" i="26"/>
  <c r="K96" i="26"/>
  <c r="L96" i="26"/>
  <c r="M96" i="26"/>
  <c r="N96" i="26"/>
  <c r="O96" i="26"/>
  <c r="P96" i="26"/>
  <c r="Q96" i="26"/>
  <c r="E97" i="26"/>
  <c r="F97" i="26"/>
  <c r="G97" i="26"/>
  <c r="H97" i="26"/>
  <c r="I97" i="26"/>
  <c r="J97" i="26"/>
  <c r="K97" i="26"/>
  <c r="L97" i="26"/>
  <c r="M97" i="26"/>
  <c r="N97" i="26"/>
  <c r="O97" i="26"/>
  <c r="P97" i="26"/>
  <c r="Q97" i="26"/>
  <c r="E98" i="26"/>
  <c r="F98" i="26"/>
  <c r="G98" i="26"/>
  <c r="H98" i="26"/>
  <c r="I98" i="26"/>
  <c r="J98" i="26"/>
  <c r="K98" i="26"/>
  <c r="L98" i="26"/>
  <c r="M98" i="26"/>
  <c r="N98" i="26"/>
  <c r="O98" i="26"/>
  <c r="P98" i="26"/>
  <c r="Q98" i="26"/>
  <c r="E99" i="26"/>
  <c r="F99" i="26"/>
  <c r="G99" i="26"/>
  <c r="H99" i="26"/>
  <c r="I99" i="26"/>
  <c r="J99" i="26"/>
  <c r="K99" i="26"/>
  <c r="L99" i="26"/>
  <c r="M99" i="26"/>
  <c r="N99" i="26"/>
  <c r="O99" i="26"/>
  <c r="P99" i="26"/>
  <c r="Q99" i="26"/>
  <c r="E100" i="26"/>
  <c r="F100" i="26"/>
  <c r="G100" i="26"/>
  <c r="H100" i="26"/>
  <c r="I100" i="26"/>
  <c r="J100" i="26"/>
  <c r="K100" i="26"/>
  <c r="L100" i="26"/>
  <c r="M100" i="26"/>
  <c r="N100" i="26"/>
  <c r="O100" i="26"/>
  <c r="P100" i="26"/>
  <c r="Q100" i="26"/>
  <c r="E101" i="26"/>
  <c r="F101" i="26"/>
  <c r="G101" i="26"/>
  <c r="H101" i="26"/>
  <c r="I101" i="26"/>
  <c r="J101" i="26"/>
  <c r="K101" i="26"/>
  <c r="L101" i="26"/>
  <c r="M101" i="26"/>
  <c r="N101" i="26"/>
  <c r="O101" i="26"/>
  <c r="P101" i="26"/>
  <c r="Q101" i="26"/>
  <c r="E102" i="26"/>
  <c r="F102" i="26"/>
  <c r="G102" i="26"/>
  <c r="H102" i="26"/>
  <c r="I102" i="26"/>
  <c r="J102" i="26"/>
  <c r="K102" i="26"/>
  <c r="L102" i="26"/>
  <c r="M102" i="26"/>
  <c r="N102" i="26"/>
  <c r="O102" i="26"/>
  <c r="P102" i="26"/>
  <c r="Q102" i="26"/>
  <c r="E103" i="26"/>
  <c r="F103" i="26"/>
  <c r="G103" i="26"/>
  <c r="H103" i="26"/>
  <c r="I103" i="26"/>
  <c r="J103" i="26"/>
  <c r="K103" i="26"/>
  <c r="L103" i="26"/>
  <c r="M103" i="26"/>
  <c r="N103" i="26"/>
  <c r="O103" i="26"/>
  <c r="P103" i="26"/>
  <c r="Q103" i="26"/>
  <c r="E104" i="26"/>
  <c r="F104" i="26"/>
  <c r="G104" i="26"/>
  <c r="H104" i="26"/>
  <c r="I104" i="26"/>
  <c r="J104" i="26"/>
  <c r="K104" i="26"/>
  <c r="L104" i="26"/>
  <c r="M104" i="26"/>
  <c r="N104" i="26"/>
  <c r="O104" i="26"/>
  <c r="P104" i="26"/>
  <c r="Q104" i="26"/>
  <c r="E105" i="26"/>
  <c r="F105" i="26"/>
  <c r="G105" i="26"/>
  <c r="H105" i="26"/>
  <c r="I105" i="26"/>
  <c r="J105" i="26"/>
  <c r="K105" i="26"/>
  <c r="L105" i="26"/>
  <c r="M105" i="26"/>
  <c r="N105" i="26"/>
  <c r="O105" i="26"/>
  <c r="P105" i="26"/>
  <c r="Q105" i="26"/>
  <c r="E106" i="26"/>
  <c r="F106" i="26"/>
  <c r="G106" i="26"/>
  <c r="H106" i="26"/>
  <c r="I106" i="26"/>
  <c r="J106" i="26"/>
  <c r="K106" i="26"/>
  <c r="L106" i="26"/>
  <c r="M106" i="26"/>
  <c r="N106" i="26"/>
  <c r="O106" i="26"/>
  <c r="P106" i="26"/>
  <c r="Q106" i="26"/>
  <c r="E107" i="26"/>
  <c r="F107" i="26"/>
  <c r="G107" i="26"/>
  <c r="H107" i="26"/>
  <c r="I107" i="26"/>
  <c r="J107" i="26"/>
  <c r="K107" i="26"/>
  <c r="L107" i="26"/>
  <c r="M107" i="26"/>
  <c r="N107" i="26"/>
  <c r="O107" i="26"/>
  <c r="P107" i="26"/>
  <c r="Q107" i="26"/>
  <c r="E108" i="26"/>
  <c r="F108" i="26"/>
  <c r="G108" i="26"/>
  <c r="H108" i="26"/>
  <c r="I108" i="26"/>
  <c r="J108" i="26"/>
  <c r="K108" i="26"/>
  <c r="L108" i="26"/>
  <c r="M108" i="26"/>
  <c r="N108" i="26"/>
  <c r="O108" i="26"/>
  <c r="P108" i="26"/>
  <c r="Q108" i="26"/>
  <c r="E109" i="26"/>
  <c r="F109" i="26"/>
  <c r="G109" i="26"/>
  <c r="H109" i="26"/>
  <c r="I109" i="26"/>
  <c r="J109" i="26"/>
  <c r="K109" i="26"/>
  <c r="L109" i="26"/>
  <c r="M109" i="26"/>
  <c r="N109" i="26"/>
  <c r="O109" i="26"/>
  <c r="P109" i="26"/>
  <c r="Q109" i="26"/>
  <c r="E110" i="26"/>
  <c r="F110" i="26"/>
  <c r="G110" i="26"/>
  <c r="H110" i="26"/>
  <c r="I110" i="26"/>
  <c r="J110" i="26"/>
  <c r="K110" i="26"/>
  <c r="L110" i="26"/>
  <c r="M110" i="26"/>
  <c r="N110" i="26"/>
  <c r="O110" i="26"/>
  <c r="P110" i="26"/>
  <c r="Q110" i="26"/>
  <c r="E111" i="26"/>
  <c r="F111" i="26"/>
  <c r="G111" i="26"/>
  <c r="H111" i="26"/>
  <c r="I111" i="26"/>
  <c r="J111" i="26"/>
  <c r="K111" i="26"/>
  <c r="L111" i="26"/>
  <c r="M111" i="26"/>
  <c r="N111" i="26"/>
  <c r="O111" i="26"/>
  <c r="P111" i="26"/>
  <c r="Q111" i="26"/>
  <c r="D94" i="26"/>
  <c r="D95" i="26"/>
  <c r="D96" i="26"/>
  <c r="D97" i="26"/>
  <c r="D98" i="26"/>
  <c r="D99" i="26"/>
  <c r="D100" i="26"/>
  <c r="D101" i="26"/>
  <c r="D102" i="26"/>
  <c r="D103" i="26"/>
  <c r="D104" i="26"/>
  <c r="D105" i="26"/>
  <c r="D106" i="26"/>
  <c r="D107" i="26"/>
  <c r="D108" i="26"/>
  <c r="D109" i="26"/>
  <c r="D110" i="26"/>
  <c r="D111" i="26"/>
  <c r="D93" i="26"/>
  <c r="E25" i="26"/>
  <c r="F25" i="26"/>
  <c r="G25" i="26"/>
  <c r="H25" i="26"/>
  <c r="I25" i="26"/>
  <c r="J25" i="26"/>
  <c r="K25" i="26"/>
  <c r="L25" i="26"/>
  <c r="M25" i="26"/>
  <c r="N25" i="26"/>
  <c r="O25" i="26"/>
  <c r="P25" i="26"/>
  <c r="Q25" i="26"/>
  <c r="E26" i="26"/>
  <c r="F26" i="26"/>
  <c r="G26" i="26"/>
  <c r="H26" i="26"/>
  <c r="I26" i="26"/>
  <c r="J26" i="26"/>
  <c r="K26" i="26"/>
  <c r="L26" i="26"/>
  <c r="M26" i="26"/>
  <c r="N26" i="26"/>
  <c r="O26" i="26"/>
  <c r="P26" i="26"/>
  <c r="Q26" i="26"/>
  <c r="E27" i="26"/>
  <c r="F27" i="26"/>
  <c r="G27" i="26"/>
  <c r="H27" i="26"/>
  <c r="I27" i="26"/>
  <c r="J27" i="26"/>
  <c r="K27" i="26"/>
  <c r="L27" i="26"/>
  <c r="M27" i="26"/>
  <c r="N27" i="26"/>
  <c r="O27" i="26"/>
  <c r="P27" i="26"/>
  <c r="Q27" i="26"/>
  <c r="E28" i="26"/>
  <c r="F28" i="26"/>
  <c r="G28" i="26"/>
  <c r="H28" i="26"/>
  <c r="I28" i="26"/>
  <c r="J28" i="26"/>
  <c r="K28" i="26"/>
  <c r="L28" i="26"/>
  <c r="M28" i="26"/>
  <c r="N28" i="26"/>
  <c r="O28" i="26"/>
  <c r="P28" i="26"/>
  <c r="Q28" i="26"/>
  <c r="E29" i="26"/>
  <c r="F29" i="26"/>
  <c r="G29" i="26"/>
  <c r="H29" i="26"/>
  <c r="I29" i="26"/>
  <c r="J29" i="26"/>
  <c r="K29" i="26"/>
  <c r="L29" i="26"/>
  <c r="M29" i="26"/>
  <c r="N29" i="26"/>
  <c r="O29" i="26"/>
  <c r="P29" i="26"/>
  <c r="Q29" i="26"/>
  <c r="E30" i="26"/>
  <c r="F30" i="26"/>
  <c r="G30" i="26"/>
  <c r="H30" i="26"/>
  <c r="I30" i="26"/>
  <c r="J30" i="26"/>
  <c r="K30" i="26"/>
  <c r="L30" i="26"/>
  <c r="M30" i="26"/>
  <c r="N30" i="26"/>
  <c r="O30" i="26"/>
  <c r="P30" i="26"/>
  <c r="Q30" i="26"/>
  <c r="E31" i="26"/>
  <c r="F31" i="26"/>
  <c r="G31" i="26"/>
  <c r="H31" i="26"/>
  <c r="I31" i="26"/>
  <c r="J31" i="26"/>
  <c r="K31" i="26"/>
  <c r="L31" i="26"/>
  <c r="M31" i="26"/>
  <c r="N31" i="26"/>
  <c r="O31" i="26"/>
  <c r="P31" i="26"/>
  <c r="Q31" i="26"/>
  <c r="E32" i="26"/>
  <c r="F32" i="26"/>
  <c r="G32" i="26"/>
  <c r="H32" i="26"/>
  <c r="I32" i="26"/>
  <c r="J32" i="26"/>
  <c r="K32" i="26"/>
  <c r="L32" i="26"/>
  <c r="M32" i="26"/>
  <c r="N32" i="26"/>
  <c r="O32" i="26"/>
  <c r="P32" i="26"/>
  <c r="Q32" i="26"/>
  <c r="E33" i="26"/>
  <c r="F33" i="26"/>
  <c r="G33" i="26"/>
  <c r="H33" i="26"/>
  <c r="I33" i="26"/>
  <c r="J33" i="26"/>
  <c r="K33" i="26"/>
  <c r="L33" i="26"/>
  <c r="M33" i="26"/>
  <c r="N33" i="26"/>
  <c r="O33" i="26"/>
  <c r="P33" i="26"/>
  <c r="Q33" i="26"/>
  <c r="E34" i="26"/>
  <c r="F34" i="26"/>
  <c r="G34" i="26"/>
  <c r="H34" i="26"/>
  <c r="I34" i="26"/>
  <c r="J34" i="26"/>
  <c r="K34" i="26"/>
  <c r="L34" i="26"/>
  <c r="M34" i="26"/>
  <c r="N34" i="26"/>
  <c r="O34" i="26"/>
  <c r="P34" i="26"/>
  <c r="Q34" i="26"/>
  <c r="E35" i="26"/>
  <c r="F35" i="26"/>
  <c r="G35" i="26"/>
  <c r="H35" i="26"/>
  <c r="I35" i="26"/>
  <c r="J35" i="26"/>
  <c r="K35" i="26"/>
  <c r="L35" i="26"/>
  <c r="M35" i="26"/>
  <c r="N35" i="26"/>
  <c r="O35" i="26"/>
  <c r="P35" i="26"/>
  <c r="Q35" i="26"/>
  <c r="E36" i="26"/>
  <c r="F36" i="26"/>
  <c r="G36" i="26"/>
  <c r="H36" i="26"/>
  <c r="I36" i="26"/>
  <c r="J36" i="26"/>
  <c r="K36" i="26"/>
  <c r="L36" i="26"/>
  <c r="M36" i="26"/>
  <c r="N36" i="26"/>
  <c r="O36" i="26"/>
  <c r="P36" i="26"/>
  <c r="Q36" i="26"/>
  <c r="E37" i="26"/>
  <c r="F37" i="26"/>
  <c r="G37" i="26"/>
  <c r="H37" i="26"/>
  <c r="I37" i="26"/>
  <c r="J37" i="26"/>
  <c r="K37" i="26"/>
  <c r="L37" i="26"/>
  <c r="M37" i="26"/>
  <c r="N37" i="26"/>
  <c r="O37" i="26"/>
  <c r="P37" i="26"/>
  <c r="Q37" i="26"/>
  <c r="E38" i="26"/>
  <c r="F38" i="26"/>
  <c r="G38" i="26"/>
  <c r="H38" i="26"/>
  <c r="I38" i="26"/>
  <c r="J38" i="26"/>
  <c r="K38" i="26"/>
  <c r="L38" i="26"/>
  <c r="M38" i="26"/>
  <c r="N38" i="26"/>
  <c r="O38" i="26"/>
  <c r="P38" i="26"/>
  <c r="Q38" i="26"/>
  <c r="E39" i="26"/>
  <c r="F39" i="26"/>
  <c r="G39" i="26"/>
  <c r="H39" i="26"/>
  <c r="I39" i="26"/>
  <c r="J39" i="26"/>
  <c r="K39" i="26"/>
  <c r="L39" i="26"/>
  <c r="M39" i="26"/>
  <c r="N39" i="26"/>
  <c r="O39" i="26"/>
  <c r="P39" i="26"/>
  <c r="Q39" i="26"/>
  <c r="E40" i="26"/>
  <c r="F40" i="26"/>
  <c r="G40" i="26"/>
  <c r="H40" i="26"/>
  <c r="I40" i="26"/>
  <c r="J40" i="26"/>
  <c r="K40" i="26"/>
  <c r="L40" i="26"/>
  <c r="M40" i="26"/>
  <c r="N40" i="26"/>
  <c r="O40" i="26"/>
  <c r="P40" i="26"/>
  <c r="Q40" i="26"/>
  <c r="E41" i="26"/>
  <c r="F41" i="26"/>
  <c r="G41" i="26"/>
  <c r="H41" i="26"/>
  <c r="I41" i="26"/>
  <c r="J41" i="26"/>
  <c r="K41" i="26"/>
  <c r="L41" i="26"/>
  <c r="M41" i="26"/>
  <c r="N41" i="26"/>
  <c r="O41" i="26"/>
  <c r="P41" i="26"/>
  <c r="Q41" i="26"/>
  <c r="E42" i="26"/>
  <c r="F42" i="26"/>
  <c r="G42" i="26"/>
  <c r="H42" i="26"/>
  <c r="I42" i="26"/>
  <c r="J42" i="26"/>
  <c r="K42" i="26"/>
  <c r="L42" i="26"/>
  <c r="M42" i="26"/>
  <c r="N42" i="26"/>
  <c r="O42" i="26"/>
  <c r="P42" i="26"/>
  <c r="Q42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Q43" i="26"/>
  <c r="D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39" i="26"/>
  <c r="D40" i="26"/>
  <c r="D41" i="26"/>
  <c r="D42" i="26"/>
  <c r="D43" i="26"/>
  <c r="D25" i="26"/>
  <c r="E161" i="25"/>
  <c r="F161" i="25"/>
  <c r="G161" i="25"/>
  <c r="H161" i="25"/>
  <c r="I161" i="25"/>
  <c r="J161" i="25"/>
  <c r="K161" i="25"/>
  <c r="L161" i="25"/>
  <c r="M161" i="25"/>
  <c r="N161" i="25"/>
  <c r="O161" i="25"/>
  <c r="P161" i="25"/>
  <c r="Q161" i="25"/>
  <c r="E162" i="25"/>
  <c r="F162" i="25"/>
  <c r="G162" i="25"/>
  <c r="H162" i="25"/>
  <c r="I162" i="25"/>
  <c r="J162" i="25"/>
  <c r="K162" i="25"/>
  <c r="L162" i="25"/>
  <c r="M162" i="25"/>
  <c r="N162" i="25"/>
  <c r="O162" i="25"/>
  <c r="P162" i="25"/>
  <c r="Q162" i="25"/>
  <c r="E163" i="25"/>
  <c r="F163" i="25"/>
  <c r="G163" i="25"/>
  <c r="H163" i="25"/>
  <c r="I163" i="25"/>
  <c r="J163" i="25"/>
  <c r="K163" i="25"/>
  <c r="L163" i="25"/>
  <c r="M163" i="25"/>
  <c r="N163" i="25"/>
  <c r="O163" i="25"/>
  <c r="P163" i="25"/>
  <c r="Q163" i="25"/>
  <c r="E164" i="25"/>
  <c r="F164" i="25"/>
  <c r="G164" i="25"/>
  <c r="H164" i="25"/>
  <c r="I164" i="25"/>
  <c r="J164" i="25"/>
  <c r="K164" i="25"/>
  <c r="L164" i="25"/>
  <c r="M164" i="25"/>
  <c r="N164" i="25"/>
  <c r="O164" i="25"/>
  <c r="P164" i="25"/>
  <c r="Q164" i="25"/>
  <c r="E165" i="25"/>
  <c r="F165" i="25"/>
  <c r="G165" i="25"/>
  <c r="H165" i="25"/>
  <c r="I165" i="25"/>
  <c r="J165" i="25"/>
  <c r="K165" i="25"/>
  <c r="L165" i="25"/>
  <c r="M165" i="25"/>
  <c r="N165" i="25"/>
  <c r="O165" i="25"/>
  <c r="P165" i="25"/>
  <c r="Q165" i="25"/>
  <c r="E166" i="25"/>
  <c r="F166" i="25"/>
  <c r="G166" i="25"/>
  <c r="H166" i="25"/>
  <c r="I166" i="25"/>
  <c r="J166" i="25"/>
  <c r="K166" i="25"/>
  <c r="L166" i="25"/>
  <c r="M166" i="25"/>
  <c r="N166" i="25"/>
  <c r="O166" i="25"/>
  <c r="P166" i="25"/>
  <c r="Q166" i="25"/>
  <c r="E167" i="25"/>
  <c r="F167" i="25"/>
  <c r="G167" i="25"/>
  <c r="H167" i="25"/>
  <c r="I167" i="25"/>
  <c r="J167" i="25"/>
  <c r="K167" i="25"/>
  <c r="L167" i="25"/>
  <c r="M167" i="25"/>
  <c r="N167" i="25"/>
  <c r="O167" i="25"/>
  <c r="P167" i="25"/>
  <c r="Q167" i="25"/>
  <c r="E168" i="25"/>
  <c r="F168" i="25"/>
  <c r="G168" i="25"/>
  <c r="H168" i="25"/>
  <c r="I168" i="25"/>
  <c r="J168" i="25"/>
  <c r="K168" i="25"/>
  <c r="L168" i="25"/>
  <c r="M168" i="25"/>
  <c r="N168" i="25"/>
  <c r="O168" i="25"/>
  <c r="P168" i="25"/>
  <c r="Q168" i="25"/>
  <c r="E169" i="25"/>
  <c r="F169" i="25"/>
  <c r="G169" i="25"/>
  <c r="H169" i="25"/>
  <c r="I169" i="25"/>
  <c r="J169" i="25"/>
  <c r="K169" i="25"/>
  <c r="L169" i="25"/>
  <c r="M169" i="25"/>
  <c r="N169" i="25"/>
  <c r="O169" i="25"/>
  <c r="P169" i="25"/>
  <c r="Q169" i="25"/>
  <c r="E170" i="25"/>
  <c r="F170" i="25"/>
  <c r="G170" i="25"/>
  <c r="H170" i="25"/>
  <c r="I170" i="25"/>
  <c r="J170" i="25"/>
  <c r="K170" i="25"/>
  <c r="L170" i="25"/>
  <c r="M170" i="25"/>
  <c r="N170" i="25"/>
  <c r="O170" i="25"/>
  <c r="P170" i="25"/>
  <c r="Q170" i="25"/>
  <c r="E171" i="25"/>
  <c r="F171" i="25"/>
  <c r="G171" i="25"/>
  <c r="H171" i="25"/>
  <c r="I171" i="25"/>
  <c r="J171" i="25"/>
  <c r="K171" i="25"/>
  <c r="L171" i="25"/>
  <c r="M171" i="25"/>
  <c r="N171" i="25"/>
  <c r="O171" i="25"/>
  <c r="P171" i="25"/>
  <c r="Q171" i="25"/>
  <c r="E172" i="25"/>
  <c r="F172" i="25"/>
  <c r="G172" i="25"/>
  <c r="H172" i="25"/>
  <c r="I172" i="25"/>
  <c r="J172" i="25"/>
  <c r="K172" i="25"/>
  <c r="L172" i="25"/>
  <c r="M172" i="25"/>
  <c r="N172" i="25"/>
  <c r="O172" i="25"/>
  <c r="P172" i="25"/>
  <c r="Q172" i="25"/>
  <c r="E173" i="25"/>
  <c r="F173" i="25"/>
  <c r="G173" i="25"/>
  <c r="H173" i="25"/>
  <c r="I173" i="25"/>
  <c r="J173" i="25"/>
  <c r="K173" i="25"/>
  <c r="L173" i="25"/>
  <c r="M173" i="25"/>
  <c r="N173" i="25"/>
  <c r="O173" i="25"/>
  <c r="P173" i="25"/>
  <c r="Q173" i="25"/>
  <c r="E174" i="25"/>
  <c r="F174" i="25"/>
  <c r="G174" i="25"/>
  <c r="H174" i="25"/>
  <c r="I174" i="25"/>
  <c r="J174" i="25"/>
  <c r="K174" i="25"/>
  <c r="L174" i="25"/>
  <c r="M174" i="25"/>
  <c r="N174" i="25"/>
  <c r="O174" i="25"/>
  <c r="P174" i="25"/>
  <c r="Q174" i="25"/>
  <c r="E175" i="25"/>
  <c r="F175" i="25"/>
  <c r="G175" i="25"/>
  <c r="H175" i="25"/>
  <c r="I175" i="25"/>
  <c r="J175" i="25"/>
  <c r="K175" i="25"/>
  <c r="L175" i="25"/>
  <c r="M175" i="25"/>
  <c r="N175" i="25"/>
  <c r="O175" i="25"/>
  <c r="P175" i="25"/>
  <c r="Q175" i="25"/>
  <c r="E176" i="25"/>
  <c r="F176" i="25"/>
  <c r="G176" i="25"/>
  <c r="H176" i="25"/>
  <c r="I176" i="25"/>
  <c r="J176" i="25"/>
  <c r="K176" i="25"/>
  <c r="L176" i="25"/>
  <c r="M176" i="25"/>
  <c r="N176" i="25"/>
  <c r="O176" i="25"/>
  <c r="P176" i="25"/>
  <c r="Q176" i="25"/>
  <c r="E177" i="25"/>
  <c r="F177" i="25"/>
  <c r="G177" i="25"/>
  <c r="H177" i="25"/>
  <c r="I177" i="25"/>
  <c r="J177" i="25"/>
  <c r="K177" i="25"/>
  <c r="L177" i="25"/>
  <c r="M177" i="25"/>
  <c r="N177" i="25"/>
  <c r="O177" i="25"/>
  <c r="P177" i="25"/>
  <c r="Q177" i="25"/>
  <c r="E178" i="25"/>
  <c r="F178" i="25"/>
  <c r="G178" i="25"/>
  <c r="H178" i="25"/>
  <c r="I178" i="25"/>
  <c r="J178" i="25"/>
  <c r="K178" i="25"/>
  <c r="L178" i="25"/>
  <c r="M178" i="25"/>
  <c r="N178" i="25"/>
  <c r="O178" i="25"/>
  <c r="P178" i="25"/>
  <c r="Q178" i="25"/>
  <c r="E179" i="25"/>
  <c r="F179" i="25"/>
  <c r="G179" i="25"/>
  <c r="H179" i="25"/>
  <c r="I179" i="25"/>
  <c r="J179" i="25"/>
  <c r="K179" i="25"/>
  <c r="L179" i="25"/>
  <c r="M179" i="25"/>
  <c r="N179" i="25"/>
  <c r="O179" i="25"/>
  <c r="P179" i="25"/>
  <c r="Q179" i="25"/>
  <c r="D162" i="25"/>
  <c r="D163" i="25"/>
  <c r="D164" i="25"/>
  <c r="D165" i="25"/>
  <c r="D166" i="25"/>
  <c r="D167" i="25"/>
  <c r="D168" i="25"/>
  <c r="D169" i="25"/>
  <c r="D170" i="25"/>
  <c r="D171" i="25"/>
  <c r="D172" i="25"/>
  <c r="D173" i="25"/>
  <c r="D174" i="25"/>
  <c r="D175" i="25"/>
  <c r="D176" i="25"/>
  <c r="D177" i="25"/>
  <c r="D178" i="25"/>
  <c r="D179" i="25"/>
  <c r="D161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E29" i="25"/>
  <c r="F29" i="25"/>
  <c r="G29" i="25"/>
  <c r="H29" i="25"/>
  <c r="I29" i="25"/>
  <c r="J29" i="25"/>
  <c r="K29" i="25"/>
  <c r="L29" i="25"/>
  <c r="M29" i="25"/>
  <c r="N29" i="25"/>
  <c r="O29" i="25"/>
  <c r="P29" i="25"/>
  <c r="Q29" i="25"/>
  <c r="E30" i="25"/>
  <c r="F30" i="25"/>
  <c r="G30" i="25"/>
  <c r="H30" i="25"/>
  <c r="I30" i="25"/>
  <c r="J30" i="25"/>
  <c r="K30" i="25"/>
  <c r="L30" i="25"/>
  <c r="M30" i="25"/>
  <c r="N30" i="25"/>
  <c r="O30" i="25"/>
  <c r="P30" i="25"/>
  <c r="Q30" i="25"/>
  <c r="E31" i="25"/>
  <c r="F31" i="25"/>
  <c r="G31" i="25"/>
  <c r="H31" i="25"/>
  <c r="I31" i="25"/>
  <c r="J31" i="25"/>
  <c r="K31" i="25"/>
  <c r="L31" i="25"/>
  <c r="M31" i="25"/>
  <c r="N31" i="25"/>
  <c r="O31" i="25"/>
  <c r="P31" i="25"/>
  <c r="Q31" i="25"/>
  <c r="E32" i="25"/>
  <c r="F32" i="25"/>
  <c r="G32" i="25"/>
  <c r="H32" i="25"/>
  <c r="I32" i="25"/>
  <c r="J32" i="25"/>
  <c r="K32" i="25"/>
  <c r="L32" i="25"/>
  <c r="M32" i="25"/>
  <c r="N32" i="25"/>
  <c r="O32" i="25"/>
  <c r="P32" i="25"/>
  <c r="Q32" i="25"/>
  <c r="E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E34" i="25"/>
  <c r="F34" i="25"/>
  <c r="G34" i="25"/>
  <c r="H34" i="25"/>
  <c r="I34" i="25"/>
  <c r="J34" i="25"/>
  <c r="K34" i="25"/>
  <c r="L34" i="25"/>
  <c r="M34" i="25"/>
  <c r="N34" i="25"/>
  <c r="O34" i="25"/>
  <c r="P34" i="25"/>
  <c r="Q34" i="25"/>
  <c r="E35" i="25"/>
  <c r="F35" i="25"/>
  <c r="G35" i="25"/>
  <c r="H35" i="25"/>
  <c r="I35" i="25"/>
  <c r="J35" i="25"/>
  <c r="K35" i="25"/>
  <c r="L35" i="25"/>
  <c r="M35" i="25"/>
  <c r="N35" i="25"/>
  <c r="O35" i="25"/>
  <c r="P35" i="25"/>
  <c r="Q35" i="25"/>
  <c r="E36" i="25"/>
  <c r="F36" i="25"/>
  <c r="G36" i="25"/>
  <c r="H36" i="25"/>
  <c r="I36" i="25"/>
  <c r="J36" i="25"/>
  <c r="K36" i="25"/>
  <c r="L36" i="25"/>
  <c r="M36" i="25"/>
  <c r="N36" i="25"/>
  <c r="O36" i="25"/>
  <c r="P36" i="25"/>
  <c r="Q36" i="25"/>
  <c r="E37" i="25"/>
  <c r="F37" i="25"/>
  <c r="G37" i="25"/>
  <c r="H37" i="25"/>
  <c r="I37" i="25"/>
  <c r="J37" i="25"/>
  <c r="K37" i="25"/>
  <c r="L37" i="25"/>
  <c r="M37" i="25"/>
  <c r="N37" i="25"/>
  <c r="O37" i="25"/>
  <c r="P37" i="25"/>
  <c r="Q37" i="25"/>
  <c r="E38" i="25"/>
  <c r="F38" i="25"/>
  <c r="G38" i="25"/>
  <c r="H38" i="25"/>
  <c r="I38" i="25"/>
  <c r="J38" i="25"/>
  <c r="K38" i="25"/>
  <c r="L38" i="25"/>
  <c r="M38" i="25"/>
  <c r="N38" i="25"/>
  <c r="O38" i="25"/>
  <c r="P38" i="25"/>
  <c r="Q38" i="25"/>
  <c r="E39" i="25"/>
  <c r="F39" i="25"/>
  <c r="G39" i="25"/>
  <c r="H39" i="25"/>
  <c r="I39" i="25"/>
  <c r="J39" i="25"/>
  <c r="K39" i="25"/>
  <c r="L39" i="25"/>
  <c r="M39" i="25"/>
  <c r="N39" i="25"/>
  <c r="O39" i="25"/>
  <c r="P39" i="25"/>
  <c r="Q39" i="25"/>
  <c r="E40" i="25"/>
  <c r="F40" i="25"/>
  <c r="G40" i="25"/>
  <c r="H40" i="25"/>
  <c r="I40" i="25"/>
  <c r="J40" i="25"/>
  <c r="K40" i="25"/>
  <c r="L40" i="25"/>
  <c r="M40" i="25"/>
  <c r="N40" i="25"/>
  <c r="O40" i="25"/>
  <c r="P40" i="25"/>
  <c r="Q40" i="25"/>
  <c r="E41" i="25"/>
  <c r="F41" i="25"/>
  <c r="G41" i="25"/>
  <c r="H41" i="25"/>
  <c r="I41" i="25"/>
  <c r="J41" i="25"/>
  <c r="K41" i="25"/>
  <c r="L41" i="25"/>
  <c r="M41" i="25"/>
  <c r="N41" i="25"/>
  <c r="O41" i="25"/>
  <c r="P41" i="25"/>
  <c r="Q41" i="25"/>
  <c r="E42" i="25"/>
  <c r="F42" i="25"/>
  <c r="G42" i="25"/>
  <c r="H42" i="25"/>
  <c r="I42" i="25"/>
  <c r="J42" i="25"/>
  <c r="K42" i="25"/>
  <c r="L42" i="25"/>
  <c r="M42" i="25"/>
  <c r="N42" i="25"/>
  <c r="O42" i="25"/>
  <c r="P42" i="25"/>
  <c r="Q42" i="25"/>
  <c r="E43" i="25"/>
  <c r="F43" i="25"/>
  <c r="G43" i="25"/>
  <c r="H43" i="25"/>
  <c r="I43" i="25"/>
  <c r="J43" i="25"/>
  <c r="K43" i="25"/>
  <c r="L43" i="25"/>
  <c r="M43" i="25"/>
  <c r="N43" i="25"/>
  <c r="O43" i="25"/>
  <c r="P43" i="25"/>
  <c r="Q43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D40" i="25"/>
  <c r="D41" i="25"/>
  <c r="D42" i="25"/>
  <c r="D43" i="25"/>
  <c r="D25" i="25"/>
  <c r="E93" i="25"/>
  <c r="F93" i="25"/>
  <c r="G93" i="25"/>
  <c r="H93" i="25"/>
  <c r="I93" i="25"/>
  <c r="J93" i="25"/>
  <c r="K93" i="25"/>
  <c r="L93" i="25"/>
  <c r="M93" i="25"/>
  <c r="N93" i="25"/>
  <c r="O93" i="25"/>
  <c r="P93" i="25"/>
  <c r="Q93" i="25"/>
  <c r="E94" i="25"/>
  <c r="F94" i="25"/>
  <c r="G94" i="25"/>
  <c r="H94" i="25"/>
  <c r="I94" i="25"/>
  <c r="J94" i="25"/>
  <c r="K94" i="25"/>
  <c r="L94" i="25"/>
  <c r="M94" i="25"/>
  <c r="N94" i="25"/>
  <c r="O94" i="25"/>
  <c r="P94" i="25"/>
  <c r="Q94" i="25"/>
  <c r="E95" i="25"/>
  <c r="F95" i="25"/>
  <c r="G95" i="25"/>
  <c r="H95" i="25"/>
  <c r="I95" i="25"/>
  <c r="J95" i="25"/>
  <c r="K95" i="25"/>
  <c r="L95" i="25"/>
  <c r="M95" i="25"/>
  <c r="N95" i="25"/>
  <c r="O95" i="25"/>
  <c r="P95" i="25"/>
  <c r="Q95" i="25"/>
  <c r="E96" i="25"/>
  <c r="F96" i="25"/>
  <c r="G96" i="25"/>
  <c r="H96" i="25"/>
  <c r="I96" i="25"/>
  <c r="J96" i="25"/>
  <c r="K96" i="25"/>
  <c r="L96" i="25"/>
  <c r="M96" i="25"/>
  <c r="N96" i="25"/>
  <c r="O96" i="25"/>
  <c r="P96" i="25"/>
  <c r="Q96" i="25"/>
  <c r="E97" i="25"/>
  <c r="F97" i="25"/>
  <c r="G97" i="25"/>
  <c r="H97" i="25"/>
  <c r="I97" i="25"/>
  <c r="J97" i="25"/>
  <c r="K97" i="25"/>
  <c r="L97" i="25"/>
  <c r="M97" i="25"/>
  <c r="N97" i="25"/>
  <c r="O97" i="25"/>
  <c r="P97" i="25"/>
  <c r="Q97" i="25"/>
  <c r="E98" i="25"/>
  <c r="F98" i="25"/>
  <c r="G98" i="25"/>
  <c r="H98" i="25"/>
  <c r="I98" i="25"/>
  <c r="J98" i="25"/>
  <c r="K98" i="25"/>
  <c r="L98" i="25"/>
  <c r="M98" i="25"/>
  <c r="N98" i="25"/>
  <c r="O98" i="25"/>
  <c r="P98" i="25"/>
  <c r="Q98" i="25"/>
  <c r="E99" i="25"/>
  <c r="F99" i="25"/>
  <c r="G99" i="25"/>
  <c r="H99" i="25"/>
  <c r="I99" i="25"/>
  <c r="J99" i="25"/>
  <c r="K99" i="25"/>
  <c r="L99" i="25"/>
  <c r="M99" i="25"/>
  <c r="N99" i="25"/>
  <c r="O99" i="25"/>
  <c r="P99" i="25"/>
  <c r="Q99" i="25"/>
  <c r="E100" i="25"/>
  <c r="F100" i="25"/>
  <c r="G100" i="25"/>
  <c r="H100" i="25"/>
  <c r="I100" i="25"/>
  <c r="J100" i="25"/>
  <c r="K100" i="25"/>
  <c r="L100" i="25"/>
  <c r="M100" i="25"/>
  <c r="N100" i="25"/>
  <c r="O100" i="25"/>
  <c r="P100" i="25"/>
  <c r="Q100" i="25"/>
  <c r="E101" i="25"/>
  <c r="F101" i="25"/>
  <c r="G101" i="25"/>
  <c r="H101" i="25"/>
  <c r="I101" i="25"/>
  <c r="J101" i="25"/>
  <c r="K101" i="25"/>
  <c r="L101" i="25"/>
  <c r="M101" i="25"/>
  <c r="N101" i="25"/>
  <c r="O101" i="25"/>
  <c r="P101" i="25"/>
  <c r="Q101" i="25"/>
  <c r="E102" i="25"/>
  <c r="F102" i="25"/>
  <c r="G102" i="25"/>
  <c r="H102" i="25"/>
  <c r="I102" i="25"/>
  <c r="J102" i="25"/>
  <c r="K102" i="25"/>
  <c r="L102" i="25"/>
  <c r="M102" i="25"/>
  <c r="N102" i="25"/>
  <c r="O102" i="25"/>
  <c r="P102" i="25"/>
  <c r="Q102" i="25"/>
  <c r="E103" i="25"/>
  <c r="F103" i="25"/>
  <c r="G103" i="25"/>
  <c r="H103" i="25"/>
  <c r="I103" i="25"/>
  <c r="J103" i="25"/>
  <c r="K103" i="25"/>
  <c r="L103" i="25"/>
  <c r="M103" i="25"/>
  <c r="N103" i="25"/>
  <c r="O103" i="25"/>
  <c r="P103" i="25"/>
  <c r="Q103" i="25"/>
  <c r="E104" i="25"/>
  <c r="F104" i="25"/>
  <c r="G104" i="25"/>
  <c r="H104" i="25"/>
  <c r="I104" i="25"/>
  <c r="J104" i="25"/>
  <c r="K104" i="25"/>
  <c r="L104" i="25"/>
  <c r="M104" i="25"/>
  <c r="N104" i="25"/>
  <c r="O104" i="25"/>
  <c r="P104" i="25"/>
  <c r="Q104" i="25"/>
  <c r="E105" i="25"/>
  <c r="F105" i="25"/>
  <c r="G105" i="25"/>
  <c r="H105" i="25"/>
  <c r="I105" i="25"/>
  <c r="J105" i="25"/>
  <c r="K105" i="25"/>
  <c r="L105" i="25"/>
  <c r="M105" i="25"/>
  <c r="N105" i="25"/>
  <c r="O105" i="25"/>
  <c r="P105" i="25"/>
  <c r="Q105" i="25"/>
  <c r="E106" i="25"/>
  <c r="F106" i="25"/>
  <c r="G106" i="25"/>
  <c r="H106" i="25"/>
  <c r="I106" i="25"/>
  <c r="J106" i="25"/>
  <c r="K106" i="25"/>
  <c r="L106" i="25"/>
  <c r="M106" i="25"/>
  <c r="N106" i="25"/>
  <c r="O106" i="25"/>
  <c r="P106" i="25"/>
  <c r="Q106" i="25"/>
  <c r="E107" i="25"/>
  <c r="F107" i="25"/>
  <c r="G107" i="25"/>
  <c r="H107" i="25"/>
  <c r="I107" i="25"/>
  <c r="J107" i="25"/>
  <c r="K107" i="25"/>
  <c r="L107" i="25"/>
  <c r="M107" i="25"/>
  <c r="N107" i="25"/>
  <c r="O107" i="25"/>
  <c r="P107" i="25"/>
  <c r="Q107" i="25"/>
  <c r="E108" i="25"/>
  <c r="F108" i="25"/>
  <c r="G108" i="25"/>
  <c r="H108" i="25"/>
  <c r="I108" i="25"/>
  <c r="J108" i="25"/>
  <c r="K108" i="25"/>
  <c r="L108" i="25"/>
  <c r="M108" i="25"/>
  <c r="N108" i="25"/>
  <c r="O108" i="25"/>
  <c r="P108" i="25"/>
  <c r="Q108" i="25"/>
  <c r="E109" i="25"/>
  <c r="F109" i="25"/>
  <c r="G109" i="25"/>
  <c r="H109" i="25"/>
  <c r="I109" i="25"/>
  <c r="J109" i="25"/>
  <c r="K109" i="25"/>
  <c r="L109" i="25"/>
  <c r="M109" i="25"/>
  <c r="N109" i="25"/>
  <c r="O109" i="25"/>
  <c r="P109" i="25"/>
  <c r="Q109" i="25"/>
  <c r="E110" i="25"/>
  <c r="F110" i="25"/>
  <c r="G110" i="25"/>
  <c r="H110" i="25"/>
  <c r="I110" i="25"/>
  <c r="J110" i="25"/>
  <c r="K110" i="25"/>
  <c r="L110" i="25"/>
  <c r="M110" i="25"/>
  <c r="N110" i="25"/>
  <c r="O110" i="25"/>
  <c r="P110" i="25"/>
  <c r="Q110" i="25"/>
  <c r="E111" i="25"/>
  <c r="F111" i="25"/>
  <c r="G111" i="25"/>
  <c r="H111" i="25"/>
  <c r="I111" i="25"/>
  <c r="J111" i="25"/>
  <c r="K111" i="25"/>
  <c r="L111" i="25"/>
  <c r="M111" i="25"/>
  <c r="N111" i="25"/>
  <c r="O111" i="25"/>
  <c r="P111" i="25"/>
  <c r="Q111" i="25"/>
  <c r="D94" i="25"/>
  <c r="D95" i="25"/>
  <c r="D96" i="25"/>
  <c r="D97" i="25"/>
  <c r="D98" i="25"/>
  <c r="D99" i="25"/>
  <c r="D100" i="25"/>
  <c r="D101" i="25"/>
  <c r="D102" i="25"/>
  <c r="D103" i="25"/>
  <c r="D104" i="25"/>
  <c r="D105" i="25"/>
  <c r="D106" i="25"/>
  <c r="D107" i="25"/>
  <c r="D108" i="25"/>
  <c r="D109" i="25"/>
  <c r="D110" i="25"/>
  <c r="D111" i="25"/>
  <c r="D93" i="25"/>
  <c r="E161" i="24"/>
  <c r="F161" i="24"/>
  <c r="G161" i="24"/>
  <c r="H161" i="24"/>
  <c r="I161" i="24"/>
  <c r="J161" i="24"/>
  <c r="K161" i="24"/>
  <c r="L161" i="24"/>
  <c r="M161" i="24"/>
  <c r="N161" i="24"/>
  <c r="O161" i="24"/>
  <c r="P161" i="24"/>
  <c r="Q161" i="24"/>
  <c r="E162" i="24"/>
  <c r="F162" i="24"/>
  <c r="G162" i="24"/>
  <c r="H162" i="24"/>
  <c r="I162" i="24"/>
  <c r="J162" i="24"/>
  <c r="K162" i="24"/>
  <c r="L162" i="24"/>
  <c r="M162" i="24"/>
  <c r="N162" i="24"/>
  <c r="O162" i="24"/>
  <c r="P162" i="24"/>
  <c r="Q162" i="24"/>
  <c r="E163" i="24"/>
  <c r="F163" i="24"/>
  <c r="G163" i="24"/>
  <c r="H163" i="24"/>
  <c r="I163" i="24"/>
  <c r="J163" i="24"/>
  <c r="K163" i="24"/>
  <c r="L163" i="24"/>
  <c r="M163" i="24"/>
  <c r="N163" i="24"/>
  <c r="O163" i="24"/>
  <c r="P163" i="24"/>
  <c r="Q163" i="24"/>
  <c r="E164" i="24"/>
  <c r="F164" i="24"/>
  <c r="G164" i="24"/>
  <c r="H164" i="24"/>
  <c r="I164" i="24"/>
  <c r="J164" i="24"/>
  <c r="K164" i="24"/>
  <c r="L164" i="24"/>
  <c r="M164" i="24"/>
  <c r="N164" i="24"/>
  <c r="O164" i="24"/>
  <c r="P164" i="24"/>
  <c r="Q164" i="24"/>
  <c r="E165" i="24"/>
  <c r="F165" i="24"/>
  <c r="G165" i="24"/>
  <c r="H165" i="24"/>
  <c r="I165" i="24"/>
  <c r="J165" i="24"/>
  <c r="K165" i="24"/>
  <c r="L165" i="24"/>
  <c r="M165" i="24"/>
  <c r="N165" i="24"/>
  <c r="O165" i="24"/>
  <c r="P165" i="24"/>
  <c r="Q165" i="24"/>
  <c r="E166" i="24"/>
  <c r="F166" i="24"/>
  <c r="G166" i="24"/>
  <c r="H166" i="24"/>
  <c r="I166" i="24"/>
  <c r="J166" i="24"/>
  <c r="K166" i="24"/>
  <c r="L166" i="24"/>
  <c r="M166" i="24"/>
  <c r="N166" i="24"/>
  <c r="O166" i="24"/>
  <c r="P166" i="24"/>
  <c r="Q166" i="24"/>
  <c r="E167" i="24"/>
  <c r="F167" i="24"/>
  <c r="G167" i="24"/>
  <c r="H167" i="24"/>
  <c r="I167" i="24"/>
  <c r="J167" i="24"/>
  <c r="K167" i="24"/>
  <c r="L167" i="24"/>
  <c r="M167" i="24"/>
  <c r="N167" i="24"/>
  <c r="O167" i="24"/>
  <c r="P167" i="24"/>
  <c r="Q167" i="24"/>
  <c r="E168" i="24"/>
  <c r="F168" i="24"/>
  <c r="G168" i="24"/>
  <c r="H168" i="24"/>
  <c r="I168" i="24"/>
  <c r="J168" i="24"/>
  <c r="K168" i="24"/>
  <c r="L168" i="24"/>
  <c r="M168" i="24"/>
  <c r="N168" i="24"/>
  <c r="O168" i="24"/>
  <c r="P168" i="24"/>
  <c r="Q168" i="24"/>
  <c r="E169" i="24"/>
  <c r="F169" i="24"/>
  <c r="G169" i="24"/>
  <c r="H169" i="24"/>
  <c r="I169" i="24"/>
  <c r="J169" i="24"/>
  <c r="K169" i="24"/>
  <c r="L169" i="24"/>
  <c r="M169" i="24"/>
  <c r="N169" i="24"/>
  <c r="O169" i="24"/>
  <c r="P169" i="24"/>
  <c r="Q169" i="24"/>
  <c r="E170" i="24"/>
  <c r="F170" i="24"/>
  <c r="G170" i="24"/>
  <c r="H170" i="24"/>
  <c r="I170" i="24"/>
  <c r="J170" i="24"/>
  <c r="K170" i="24"/>
  <c r="L170" i="24"/>
  <c r="M170" i="24"/>
  <c r="N170" i="24"/>
  <c r="O170" i="24"/>
  <c r="P170" i="24"/>
  <c r="Q170" i="24"/>
  <c r="E171" i="24"/>
  <c r="F171" i="24"/>
  <c r="G171" i="24"/>
  <c r="H171" i="24"/>
  <c r="I171" i="24"/>
  <c r="J171" i="24"/>
  <c r="K171" i="24"/>
  <c r="L171" i="24"/>
  <c r="M171" i="24"/>
  <c r="N171" i="24"/>
  <c r="O171" i="24"/>
  <c r="P171" i="24"/>
  <c r="Q171" i="24"/>
  <c r="E172" i="24"/>
  <c r="F172" i="24"/>
  <c r="G172" i="24"/>
  <c r="H172" i="24"/>
  <c r="I172" i="24"/>
  <c r="J172" i="24"/>
  <c r="K172" i="24"/>
  <c r="L172" i="24"/>
  <c r="M172" i="24"/>
  <c r="N172" i="24"/>
  <c r="O172" i="24"/>
  <c r="P172" i="24"/>
  <c r="Q172" i="24"/>
  <c r="E173" i="24"/>
  <c r="F173" i="24"/>
  <c r="G173" i="24"/>
  <c r="H173" i="24"/>
  <c r="I173" i="24"/>
  <c r="J173" i="24"/>
  <c r="K173" i="24"/>
  <c r="L173" i="24"/>
  <c r="M173" i="24"/>
  <c r="N173" i="24"/>
  <c r="O173" i="24"/>
  <c r="P173" i="24"/>
  <c r="Q173" i="24"/>
  <c r="E174" i="24"/>
  <c r="F174" i="24"/>
  <c r="G174" i="24"/>
  <c r="H174" i="24"/>
  <c r="I174" i="24"/>
  <c r="J174" i="24"/>
  <c r="K174" i="24"/>
  <c r="L174" i="24"/>
  <c r="M174" i="24"/>
  <c r="N174" i="24"/>
  <c r="O174" i="24"/>
  <c r="P174" i="24"/>
  <c r="Q174" i="24"/>
  <c r="E175" i="24"/>
  <c r="F175" i="24"/>
  <c r="G175" i="24"/>
  <c r="H175" i="24"/>
  <c r="I175" i="24"/>
  <c r="J175" i="24"/>
  <c r="K175" i="24"/>
  <c r="L175" i="24"/>
  <c r="M175" i="24"/>
  <c r="N175" i="24"/>
  <c r="O175" i="24"/>
  <c r="P175" i="24"/>
  <c r="Q175" i="24"/>
  <c r="E176" i="24"/>
  <c r="F176" i="24"/>
  <c r="G176" i="24"/>
  <c r="H176" i="24"/>
  <c r="I176" i="24"/>
  <c r="J176" i="24"/>
  <c r="K176" i="24"/>
  <c r="L176" i="24"/>
  <c r="M176" i="24"/>
  <c r="N176" i="24"/>
  <c r="O176" i="24"/>
  <c r="P176" i="24"/>
  <c r="Q176" i="24"/>
  <c r="E177" i="24"/>
  <c r="F177" i="24"/>
  <c r="G177" i="24"/>
  <c r="H177" i="24"/>
  <c r="I177" i="24"/>
  <c r="J177" i="24"/>
  <c r="K177" i="24"/>
  <c r="L177" i="24"/>
  <c r="M177" i="24"/>
  <c r="N177" i="24"/>
  <c r="O177" i="24"/>
  <c r="P177" i="24"/>
  <c r="Q177" i="24"/>
  <c r="E178" i="24"/>
  <c r="F178" i="24"/>
  <c r="G178" i="24"/>
  <c r="H178" i="24"/>
  <c r="I178" i="24"/>
  <c r="J178" i="24"/>
  <c r="K178" i="24"/>
  <c r="L178" i="24"/>
  <c r="M178" i="24"/>
  <c r="N178" i="24"/>
  <c r="O178" i="24"/>
  <c r="P178" i="24"/>
  <c r="Q178" i="24"/>
  <c r="E179" i="24"/>
  <c r="F179" i="24"/>
  <c r="G179" i="24"/>
  <c r="H179" i="24"/>
  <c r="I179" i="24"/>
  <c r="J179" i="24"/>
  <c r="K179" i="24"/>
  <c r="L179" i="24"/>
  <c r="M179" i="24"/>
  <c r="N179" i="24"/>
  <c r="O179" i="24"/>
  <c r="P179" i="24"/>
  <c r="Q179" i="24"/>
  <c r="D162" i="24"/>
  <c r="D163" i="24"/>
  <c r="D164" i="24"/>
  <c r="D165" i="24"/>
  <c r="D166" i="24"/>
  <c r="D167" i="24"/>
  <c r="D168" i="24"/>
  <c r="D169" i="24"/>
  <c r="D170" i="24"/>
  <c r="D171" i="24"/>
  <c r="D172" i="24"/>
  <c r="D173" i="24"/>
  <c r="D174" i="24"/>
  <c r="D175" i="24"/>
  <c r="D176" i="24"/>
  <c r="D177" i="24"/>
  <c r="D178" i="24"/>
  <c r="D179" i="24"/>
  <c r="D161" i="24"/>
  <c r="E93" i="24"/>
  <c r="F93" i="24"/>
  <c r="G93" i="24"/>
  <c r="H93" i="24"/>
  <c r="I93" i="24"/>
  <c r="J93" i="24"/>
  <c r="K93" i="24"/>
  <c r="L93" i="24"/>
  <c r="M93" i="24"/>
  <c r="N93" i="24"/>
  <c r="O93" i="24"/>
  <c r="P93" i="24"/>
  <c r="Q93" i="24"/>
  <c r="E94" i="24"/>
  <c r="F94" i="24"/>
  <c r="G94" i="24"/>
  <c r="H94" i="24"/>
  <c r="I94" i="24"/>
  <c r="J94" i="24"/>
  <c r="K94" i="24"/>
  <c r="L94" i="24"/>
  <c r="M94" i="24"/>
  <c r="N94" i="24"/>
  <c r="O94" i="24"/>
  <c r="P94" i="24"/>
  <c r="Q94" i="24"/>
  <c r="E95" i="24"/>
  <c r="F95" i="24"/>
  <c r="G95" i="24"/>
  <c r="H95" i="24"/>
  <c r="I95" i="24"/>
  <c r="J95" i="24"/>
  <c r="K95" i="24"/>
  <c r="L95" i="24"/>
  <c r="M95" i="24"/>
  <c r="N95" i="24"/>
  <c r="O95" i="24"/>
  <c r="P95" i="24"/>
  <c r="Q95" i="24"/>
  <c r="E96" i="24"/>
  <c r="F96" i="24"/>
  <c r="G96" i="24"/>
  <c r="H96" i="24"/>
  <c r="I96" i="24"/>
  <c r="J96" i="24"/>
  <c r="K96" i="24"/>
  <c r="L96" i="24"/>
  <c r="M96" i="24"/>
  <c r="N96" i="24"/>
  <c r="O96" i="24"/>
  <c r="P96" i="24"/>
  <c r="Q96" i="24"/>
  <c r="E97" i="24"/>
  <c r="F97" i="24"/>
  <c r="G97" i="24"/>
  <c r="H97" i="24"/>
  <c r="I97" i="24"/>
  <c r="J97" i="24"/>
  <c r="K97" i="24"/>
  <c r="L97" i="24"/>
  <c r="M97" i="24"/>
  <c r="N97" i="24"/>
  <c r="O97" i="24"/>
  <c r="P97" i="24"/>
  <c r="Q97" i="24"/>
  <c r="E98" i="24"/>
  <c r="F98" i="24"/>
  <c r="G98" i="24"/>
  <c r="H98" i="24"/>
  <c r="I98" i="24"/>
  <c r="J98" i="24"/>
  <c r="K98" i="24"/>
  <c r="L98" i="24"/>
  <c r="M98" i="24"/>
  <c r="N98" i="24"/>
  <c r="O98" i="24"/>
  <c r="P98" i="24"/>
  <c r="Q98" i="24"/>
  <c r="E99" i="24"/>
  <c r="F99" i="24"/>
  <c r="G99" i="24"/>
  <c r="H99" i="24"/>
  <c r="I99" i="24"/>
  <c r="J99" i="24"/>
  <c r="K99" i="24"/>
  <c r="L99" i="24"/>
  <c r="M99" i="24"/>
  <c r="N99" i="24"/>
  <c r="O99" i="24"/>
  <c r="P99" i="24"/>
  <c r="Q99" i="24"/>
  <c r="E100" i="24"/>
  <c r="F100" i="24"/>
  <c r="G100" i="24"/>
  <c r="H100" i="24"/>
  <c r="I100" i="24"/>
  <c r="J100" i="24"/>
  <c r="K100" i="24"/>
  <c r="L100" i="24"/>
  <c r="M100" i="24"/>
  <c r="N100" i="24"/>
  <c r="O100" i="24"/>
  <c r="P100" i="24"/>
  <c r="Q100" i="24"/>
  <c r="E101" i="24"/>
  <c r="F101" i="24"/>
  <c r="G101" i="24"/>
  <c r="H101" i="24"/>
  <c r="I101" i="24"/>
  <c r="J101" i="24"/>
  <c r="K101" i="24"/>
  <c r="L101" i="24"/>
  <c r="M101" i="24"/>
  <c r="N101" i="24"/>
  <c r="O101" i="24"/>
  <c r="P101" i="24"/>
  <c r="Q101" i="24"/>
  <c r="E102" i="24"/>
  <c r="F102" i="24"/>
  <c r="G102" i="24"/>
  <c r="H102" i="24"/>
  <c r="I102" i="24"/>
  <c r="J102" i="24"/>
  <c r="K102" i="24"/>
  <c r="L102" i="24"/>
  <c r="M102" i="24"/>
  <c r="N102" i="24"/>
  <c r="O102" i="24"/>
  <c r="P102" i="24"/>
  <c r="Q102" i="24"/>
  <c r="E103" i="24"/>
  <c r="F103" i="24"/>
  <c r="G103" i="24"/>
  <c r="H103" i="24"/>
  <c r="I103" i="24"/>
  <c r="J103" i="24"/>
  <c r="K103" i="24"/>
  <c r="L103" i="24"/>
  <c r="M103" i="24"/>
  <c r="N103" i="24"/>
  <c r="O103" i="24"/>
  <c r="P103" i="24"/>
  <c r="Q103" i="24"/>
  <c r="E104" i="24"/>
  <c r="F104" i="24"/>
  <c r="G104" i="24"/>
  <c r="H104" i="24"/>
  <c r="I104" i="24"/>
  <c r="J104" i="24"/>
  <c r="K104" i="24"/>
  <c r="L104" i="24"/>
  <c r="M104" i="24"/>
  <c r="N104" i="24"/>
  <c r="O104" i="24"/>
  <c r="P104" i="24"/>
  <c r="Q104" i="24"/>
  <c r="E105" i="24"/>
  <c r="F105" i="24"/>
  <c r="G105" i="24"/>
  <c r="H105" i="24"/>
  <c r="I105" i="24"/>
  <c r="J105" i="24"/>
  <c r="K105" i="24"/>
  <c r="L105" i="24"/>
  <c r="M105" i="24"/>
  <c r="N105" i="24"/>
  <c r="O105" i="24"/>
  <c r="P105" i="24"/>
  <c r="Q105" i="24"/>
  <c r="E106" i="24"/>
  <c r="F106" i="24"/>
  <c r="G106" i="24"/>
  <c r="H106" i="24"/>
  <c r="I106" i="24"/>
  <c r="J106" i="24"/>
  <c r="K106" i="24"/>
  <c r="L106" i="24"/>
  <c r="M106" i="24"/>
  <c r="N106" i="24"/>
  <c r="O106" i="24"/>
  <c r="P106" i="24"/>
  <c r="Q106" i="24"/>
  <c r="E107" i="24"/>
  <c r="F107" i="24"/>
  <c r="G107" i="24"/>
  <c r="H107" i="24"/>
  <c r="I107" i="24"/>
  <c r="J107" i="24"/>
  <c r="K107" i="24"/>
  <c r="L107" i="24"/>
  <c r="M107" i="24"/>
  <c r="N107" i="24"/>
  <c r="O107" i="24"/>
  <c r="P107" i="24"/>
  <c r="Q107" i="24"/>
  <c r="E108" i="24"/>
  <c r="F108" i="24"/>
  <c r="G108" i="24"/>
  <c r="H108" i="24"/>
  <c r="I108" i="24"/>
  <c r="J108" i="24"/>
  <c r="K108" i="24"/>
  <c r="L108" i="24"/>
  <c r="M108" i="24"/>
  <c r="N108" i="24"/>
  <c r="O108" i="24"/>
  <c r="P108" i="24"/>
  <c r="Q108" i="24"/>
  <c r="E109" i="24"/>
  <c r="F109" i="24"/>
  <c r="G109" i="24"/>
  <c r="H109" i="24"/>
  <c r="I109" i="24"/>
  <c r="J109" i="24"/>
  <c r="K109" i="24"/>
  <c r="L109" i="24"/>
  <c r="M109" i="24"/>
  <c r="N109" i="24"/>
  <c r="O109" i="24"/>
  <c r="P109" i="24"/>
  <c r="Q109" i="24"/>
  <c r="E110" i="24"/>
  <c r="F110" i="24"/>
  <c r="G110" i="24"/>
  <c r="H110" i="24"/>
  <c r="I110" i="24"/>
  <c r="J110" i="24"/>
  <c r="K110" i="24"/>
  <c r="L110" i="24"/>
  <c r="M110" i="24"/>
  <c r="N110" i="24"/>
  <c r="O110" i="24"/>
  <c r="P110" i="24"/>
  <c r="Q110" i="24"/>
  <c r="E111" i="24"/>
  <c r="F111" i="24"/>
  <c r="G111" i="24"/>
  <c r="H111" i="24"/>
  <c r="I111" i="24"/>
  <c r="J111" i="24"/>
  <c r="K111" i="24"/>
  <c r="L111" i="24"/>
  <c r="M111" i="24"/>
  <c r="N111" i="24"/>
  <c r="O111" i="24"/>
  <c r="P111" i="24"/>
  <c r="Q111" i="24"/>
  <c r="D94" i="24"/>
  <c r="D95" i="24"/>
  <c r="D96" i="24"/>
  <c r="D97" i="24"/>
  <c r="D98" i="24"/>
  <c r="D99" i="24"/>
  <c r="D100" i="24"/>
  <c r="D101" i="24"/>
  <c r="D102" i="24"/>
  <c r="D103" i="24"/>
  <c r="D104" i="24"/>
  <c r="D105" i="24"/>
  <c r="D106" i="24"/>
  <c r="D107" i="24"/>
  <c r="D108" i="24"/>
  <c r="D109" i="24"/>
  <c r="D110" i="24"/>
  <c r="D111" i="24"/>
  <c r="D93" i="24"/>
  <c r="E25" i="24"/>
  <c r="F25" i="24"/>
  <c r="G25" i="24"/>
  <c r="H25" i="24"/>
  <c r="I25" i="24"/>
  <c r="J25" i="24"/>
  <c r="K25" i="24"/>
  <c r="L25" i="24"/>
  <c r="M25" i="24"/>
  <c r="N25" i="24"/>
  <c r="O25" i="24"/>
  <c r="P25" i="24"/>
  <c r="Q25" i="24"/>
  <c r="E26" i="24"/>
  <c r="F26" i="24"/>
  <c r="G26" i="24"/>
  <c r="H26" i="24"/>
  <c r="I26" i="24"/>
  <c r="J26" i="24"/>
  <c r="K26" i="24"/>
  <c r="L26" i="24"/>
  <c r="M26" i="24"/>
  <c r="N26" i="24"/>
  <c r="O26" i="24"/>
  <c r="P26" i="24"/>
  <c r="Q26" i="24"/>
  <c r="E27" i="24"/>
  <c r="F27" i="24"/>
  <c r="G27" i="24"/>
  <c r="H27" i="24"/>
  <c r="I27" i="24"/>
  <c r="J27" i="24"/>
  <c r="K27" i="24"/>
  <c r="L27" i="24"/>
  <c r="M27" i="24"/>
  <c r="N27" i="24"/>
  <c r="O27" i="24"/>
  <c r="P27" i="24"/>
  <c r="Q27" i="24"/>
  <c r="E28" i="24"/>
  <c r="F28" i="24"/>
  <c r="G28" i="24"/>
  <c r="H28" i="24"/>
  <c r="I28" i="24"/>
  <c r="J28" i="24"/>
  <c r="K28" i="24"/>
  <c r="L28" i="24"/>
  <c r="M28" i="24"/>
  <c r="N28" i="24"/>
  <c r="O28" i="24"/>
  <c r="P28" i="24"/>
  <c r="Q28" i="24"/>
  <c r="E29" i="24"/>
  <c r="F29" i="24"/>
  <c r="G29" i="24"/>
  <c r="H29" i="24"/>
  <c r="I29" i="24"/>
  <c r="J29" i="24"/>
  <c r="K29" i="24"/>
  <c r="L29" i="24"/>
  <c r="M29" i="24"/>
  <c r="N29" i="24"/>
  <c r="O29" i="24"/>
  <c r="P29" i="24"/>
  <c r="Q29" i="24"/>
  <c r="E30" i="24"/>
  <c r="F30" i="24"/>
  <c r="G30" i="24"/>
  <c r="H30" i="24"/>
  <c r="I30" i="24"/>
  <c r="J30" i="24"/>
  <c r="K30" i="24"/>
  <c r="L30" i="24"/>
  <c r="M30" i="24"/>
  <c r="N30" i="24"/>
  <c r="O30" i="24"/>
  <c r="P30" i="24"/>
  <c r="Q30" i="24"/>
  <c r="E31" i="24"/>
  <c r="F31" i="24"/>
  <c r="G31" i="24"/>
  <c r="H31" i="24"/>
  <c r="I31" i="24"/>
  <c r="J31" i="24"/>
  <c r="K31" i="24"/>
  <c r="L31" i="24"/>
  <c r="M31" i="24"/>
  <c r="N31" i="24"/>
  <c r="O31" i="24"/>
  <c r="P31" i="24"/>
  <c r="Q31" i="24"/>
  <c r="E32" i="24"/>
  <c r="F32" i="24"/>
  <c r="G32" i="24"/>
  <c r="H32" i="24"/>
  <c r="I32" i="24"/>
  <c r="J32" i="24"/>
  <c r="K32" i="24"/>
  <c r="L32" i="24"/>
  <c r="M32" i="24"/>
  <c r="N32" i="24"/>
  <c r="O32" i="24"/>
  <c r="P32" i="24"/>
  <c r="Q32" i="24"/>
  <c r="E33" i="24"/>
  <c r="F33" i="24"/>
  <c r="G33" i="24"/>
  <c r="H33" i="24"/>
  <c r="I33" i="24"/>
  <c r="J33" i="24"/>
  <c r="K33" i="24"/>
  <c r="L33" i="24"/>
  <c r="M33" i="24"/>
  <c r="N33" i="24"/>
  <c r="O33" i="24"/>
  <c r="P33" i="24"/>
  <c r="Q33" i="24"/>
  <c r="E34" i="24"/>
  <c r="F34" i="24"/>
  <c r="G34" i="24"/>
  <c r="H34" i="24"/>
  <c r="I34" i="24"/>
  <c r="J34" i="24"/>
  <c r="K34" i="24"/>
  <c r="L34" i="24"/>
  <c r="M34" i="24"/>
  <c r="N34" i="24"/>
  <c r="O34" i="24"/>
  <c r="P34" i="24"/>
  <c r="Q34" i="24"/>
  <c r="E35" i="24"/>
  <c r="F35" i="24"/>
  <c r="G35" i="24"/>
  <c r="H35" i="24"/>
  <c r="I35" i="24"/>
  <c r="J35" i="24"/>
  <c r="K35" i="24"/>
  <c r="L35" i="24"/>
  <c r="M35" i="24"/>
  <c r="N35" i="24"/>
  <c r="O35" i="24"/>
  <c r="P35" i="24"/>
  <c r="Q35" i="24"/>
  <c r="E36" i="24"/>
  <c r="F36" i="24"/>
  <c r="G36" i="24"/>
  <c r="H36" i="24"/>
  <c r="I36" i="24"/>
  <c r="J36" i="24"/>
  <c r="K36" i="24"/>
  <c r="L36" i="24"/>
  <c r="M36" i="24"/>
  <c r="N36" i="24"/>
  <c r="O36" i="24"/>
  <c r="P36" i="24"/>
  <c r="Q36" i="24"/>
  <c r="E37" i="24"/>
  <c r="F37" i="24"/>
  <c r="G37" i="24"/>
  <c r="H37" i="24"/>
  <c r="I37" i="24"/>
  <c r="J37" i="24"/>
  <c r="K37" i="24"/>
  <c r="L37" i="24"/>
  <c r="M37" i="24"/>
  <c r="N37" i="24"/>
  <c r="O37" i="24"/>
  <c r="P37" i="24"/>
  <c r="Q37" i="24"/>
  <c r="E38" i="24"/>
  <c r="F38" i="24"/>
  <c r="G38" i="24"/>
  <c r="H38" i="24"/>
  <c r="I38" i="24"/>
  <c r="J38" i="24"/>
  <c r="K38" i="24"/>
  <c r="L38" i="24"/>
  <c r="M38" i="24"/>
  <c r="N38" i="24"/>
  <c r="O38" i="24"/>
  <c r="P38" i="24"/>
  <c r="Q38" i="24"/>
  <c r="E39" i="24"/>
  <c r="F39" i="24"/>
  <c r="G39" i="24"/>
  <c r="H39" i="24"/>
  <c r="I39" i="24"/>
  <c r="J39" i="24"/>
  <c r="K39" i="24"/>
  <c r="L39" i="24"/>
  <c r="M39" i="24"/>
  <c r="N39" i="24"/>
  <c r="O39" i="24"/>
  <c r="P39" i="24"/>
  <c r="Q39" i="24"/>
  <c r="E40" i="24"/>
  <c r="F40" i="24"/>
  <c r="G40" i="24"/>
  <c r="H40" i="24"/>
  <c r="I40" i="24"/>
  <c r="J40" i="24"/>
  <c r="K40" i="24"/>
  <c r="L40" i="24"/>
  <c r="M40" i="24"/>
  <c r="N40" i="24"/>
  <c r="O40" i="24"/>
  <c r="P40" i="24"/>
  <c r="Q40" i="24"/>
  <c r="E41" i="24"/>
  <c r="F41" i="24"/>
  <c r="G41" i="24"/>
  <c r="H41" i="24"/>
  <c r="I41" i="24"/>
  <c r="J41" i="24"/>
  <c r="K41" i="24"/>
  <c r="L41" i="24"/>
  <c r="M41" i="24"/>
  <c r="N41" i="24"/>
  <c r="O41" i="24"/>
  <c r="P41" i="24"/>
  <c r="Q41" i="24"/>
  <c r="E42" i="24"/>
  <c r="F42" i="24"/>
  <c r="G42" i="24"/>
  <c r="H42" i="24"/>
  <c r="I42" i="24"/>
  <c r="J42" i="24"/>
  <c r="K42" i="24"/>
  <c r="L42" i="24"/>
  <c r="M42" i="24"/>
  <c r="N42" i="24"/>
  <c r="O42" i="24"/>
  <c r="P42" i="24"/>
  <c r="Q42" i="24"/>
  <c r="E43" i="24"/>
  <c r="F43" i="24"/>
  <c r="G43" i="24"/>
  <c r="H43" i="24"/>
  <c r="I43" i="24"/>
  <c r="J43" i="24"/>
  <c r="K43" i="24"/>
  <c r="L43" i="24"/>
  <c r="M43" i="24"/>
  <c r="N43" i="24"/>
  <c r="O43" i="24"/>
  <c r="P43" i="24"/>
  <c r="Q43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25" i="24"/>
  <c r="E161" i="23"/>
  <c r="F161" i="23"/>
  <c r="G161" i="23"/>
  <c r="H161" i="23"/>
  <c r="I161" i="23"/>
  <c r="J161" i="23"/>
  <c r="K161" i="23"/>
  <c r="L161" i="23"/>
  <c r="M161" i="23"/>
  <c r="N161" i="23"/>
  <c r="O161" i="23"/>
  <c r="P161" i="23"/>
  <c r="Q161" i="23"/>
  <c r="E162" i="23"/>
  <c r="F162" i="23"/>
  <c r="G162" i="23"/>
  <c r="H162" i="23"/>
  <c r="I162" i="23"/>
  <c r="J162" i="23"/>
  <c r="K162" i="23"/>
  <c r="L162" i="23"/>
  <c r="M162" i="23"/>
  <c r="N162" i="23"/>
  <c r="O162" i="23"/>
  <c r="P162" i="23"/>
  <c r="Q162" i="23"/>
  <c r="E163" i="23"/>
  <c r="F163" i="23"/>
  <c r="G163" i="23"/>
  <c r="H163" i="23"/>
  <c r="I163" i="23"/>
  <c r="J163" i="23"/>
  <c r="K163" i="23"/>
  <c r="L163" i="23"/>
  <c r="M163" i="23"/>
  <c r="N163" i="23"/>
  <c r="O163" i="23"/>
  <c r="P163" i="23"/>
  <c r="Q163" i="23"/>
  <c r="E164" i="23"/>
  <c r="F164" i="23"/>
  <c r="G164" i="23"/>
  <c r="H164" i="23"/>
  <c r="I164" i="23"/>
  <c r="J164" i="23"/>
  <c r="K164" i="23"/>
  <c r="L164" i="23"/>
  <c r="M164" i="23"/>
  <c r="N164" i="23"/>
  <c r="O164" i="23"/>
  <c r="P164" i="23"/>
  <c r="Q164" i="23"/>
  <c r="E165" i="23"/>
  <c r="F165" i="23"/>
  <c r="G165" i="23"/>
  <c r="H165" i="23"/>
  <c r="I165" i="23"/>
  <c r="J165" i="23"/>
  <c r="K165" i="23"/>
  <c r="L165" i="23"/>
  <c r="M165" i="23"/>
  <c r="N165" i="23"/>
  <c r="O165" i="23"/>
  <c r="P165" i="23"/>
  <c r="Q165" i="23"/>
  <c r="E166" i="23"/>
  <c r="F166" i="23"/>
  <c r="G166" i="23"/>
  <c r="H166" i="23"/>
  <c r="I166" i="23"/>
  <c r="J166" i="23"/>
  <c r="K166" i="23"/>
  <c r="L166" i="23"/>
  <c r="M166" i="23"/>
  <c r="N166" i="23"/>
  <c r="O166" i="23"/>
  <c r="P166" i="23"/>
  <c r="Q166" i="23"/>
  <c r="E167" i="23"/>
  <c r="F167" i="23"/>
  <c r="G167" i="23"/>
  <c r="H167" i="23"/>
  <c r="I167" i="23"/>
  <c r="J167" i="23"/>
  <c r="K167" i="23"/>
  <c r="L167" i="23"/>
  <c r="M167" i="23"/>
  <c r="N167" i="23"/>
  <c r="O167" i="23"/>
  <c r="P167" i="23"/>
  <c r="Q167" i="23"/>
  <c r="E168" i="23"/>
  <c r="F168" i="23"/>
  <c r="G168" i="23"/>
  <c r="H168" i="23"/>
  <c r="I168" i="23"/>
  <c r="J168" i="23"/>
  <c r="K168" i="23"/>
  <c r="L168" i="23"/>
  <c r="M168" i="23"/>
  <c r="N168" i="23"/>
  <c r="O168" i="23"/>
  <c r="P168" i="23"/>
  <c r="Q168" i="23"/>
  <c r="E169" i="23"/>
  <c r="F169" i="23"/>
  <c r="G169" i="23"/>
  <c r="H169" i="23"/>
  <c r="I169" i="23"/>
  <c r="J169" i="23"/>
  <c r="K169" i="23"/>
  <c r="L169" i="23"/>
  <c r="M169" i="23"/>
  <c r="N169" i="23"/>
  <c r="O169" i="23"/>
  <c r="P169" i="23"/>
  <c r="Q169" i="23"/>
  <c r="E170" i="23"/>
  <c r="F170" i="23"/>
  <c r="G170" i="23"/>
  <c r="H170" i="23"/>
  <c r="I170" i="23"/>
  <c r="J170" i="23"/>
  <c r="K170" i="23"/>
  <c r="L170" i="23"/>
  <c r="M170" i="23"/>
  <c r="N170" i="23"/>
  <c r="O170" i="23"/>
  <c r="P170" i="23"/>
  <c r="Q170" i="23"/>
  <c r="E171" i="23"/>
  <c r="F171" i="23"/>
  <c r="G171" i="23"/>
  <c r="H171" i="23"/>
  <c r="I171" i="23"/>
  <c r="J171" i="23"/>
  <c r="K171" i="23"/>
  <c r="L171" i="23"/>
  <c r="M171" i="23"/>
  <c r="N171" i="23"/>
  <c r="O171" i="23"/>
  <c r="P171" i="23"/>
  <c r="Q171" i="23"/>
  <c r="E172" i="23"/>
  <c r="F172" i="23"/>
  <c r="G172" i="23"/>
  <c r="H172" i="23"/>
  <c r="I172" i="23"/>
  <c r="J172" i="23"/>
  <c r="K172" i="23"/>
  <c r="L172" i="23"/>
  <c r="M172" i="23"/>
  <c r="N172" i="23"/>
  <c r="O172" i="23"/>
  <c r="P172" i="23"/>
  <c r="Q172" i="23"/>
  <c r="E173" i="23"/>
  <c r="F173" i="23"/>
  <c r="G173" i="23"/>
  <c r="H173" i="23"/>
  <c r="I173" i="23"/>
  <c r="J173" i="23"/>
  <c r="K173" i="23"/>
  <c r="L173" i="23"/>
  <c r="M173" i="23"/>
  <c r="N173" i="23"/>
  <c r="O173" i="23"/>
  <c r="P173" i="23"/>
  <c r="Q173" i="23"/>
  <c r="E174" i="23"/>
  <c r="F174" i="23"/>
  <c r="G174" i="23"/>
  <c r="H174" i="23"/>
  <c r="I174" i="23"/>
  <c r="J174" i="23"/>
  <c r="K174" i="23"/>
  <c r="L174" i="23"/>
  <c r="M174" i="23"/>
  <c r="N174" i="23"/>
  <c r="O174" i="23"/>
  <c r="P174" i="23"/>
  <c r="Q174" i="23"/>
  <c r="E175" i="23"/>
  <c r="F175" i="23"/>
  <c r="G175" i="23"/>
  <c r="H175" i="23"/>
  <c r="I175" i="23"/>
  <c r="J175" i="23"/>
  <c r="K175" i="23"/>
  <c r="L175" i="23"/>
  <c r="M175" i="23"/>
  <c r="N175" i="23"/>
  <c r="O175" i="23"/>
  <c r="P175" i="23"/>
  <c r="Q175" i="23"/>
  <c r="E176" i="23"/>
  <c r="F176" i="23"/>
  <c r="G176" i="23"/>
  <c r="H176" i="23"/>
  <c r="I176" i="23"/>
  <c r="J176" i="23"/>
  <c r="K176" i="23"/>
  <c r="L176" i="23"/>
  <c r="M176" i="23"/>
  <c r="N176" i="23"/>
  <c r="O176" i="23"/>
  <c r="P176" i="23"/>
  <c r="Q176" i="23"/>
  <c r="E177" i="23"/>
  <c r="F177" i="23"/>
  <c r="G177" i="23"/>
  <c r="H177" i="23"/>
  <c r="I177" i="23"/>
  <c r="J177" i="23"/>
  <c r="K177" i="23"/>
  <c r="L177" i="23"/>
  <c r="M177" i="23"/>
  <c r="N177" i="23"/>
  <c r="O177" i="23"/>
  <c r="P177" i="23"/>
  <c r="Q177" i="23"/>
  <c r="E178" i="23"/>
  <c r="F178" i="23"/>
  <c r="G178" i="23"/>
  <c r="H178" i="23"/>
  <c r="I178" i="23"/>
  <c r="J178" i="23"/>
  <c r="K178" i="23"/>
  <c r="L178" i="23"/>
  <c r="M178" i="23"/>
  <c r="N178" i="23"/>
  <c r="O178" i="23"/>
  <c r="P178" i="23"/>
  <c r="Q178" i="23"/>
  <c r="E179" i="23"/>
  <c r="F179" i="23"/>
  <c r="G179" i="23"/>
  <c r="H179" i="23"/>
  <c r="I179" i="23"/>
  <c r="J179" i="23"/>
  <c r="K179" i="23"/>
  <c r="L179" i="23"/>
  <c r="M179" i="23"/>
  <c r="N179" i="23"/>
  <c r="O179" i="23"/>
  <c r="P179" i="23"/>
  <c r="Q179" i="23"/>
  <c r="D162" i="23"/>
  <c r="D163" i="23"/>
  <c r="D164" i="23"/>
  <c r="D165" i="23"/>
  <c r="D166" i="23"/>
  <c r="D167" i="23"/>
  <c r="D168" i="23"/>
  <c r="D169" i="23"/>
  <c r="D170" i="23"/>
  <c r="D171" i="23"/>
  <c r="D172" i="23"/>
  <c r="D173" i="23"/>
  <c r="D174" i="23"/>
  <c r="D175" i="23"/>
  <c r="D176" i="23"/>
  <c r="D177" i="23"/>
  <c r="D178" i="23"/>
  <c r="D179" i="23"/>
  <c r="D161" i="23"/>
  <c r="E93" i="23"/>
  <c r="F93" i="23"/>
  <c r="G93" i="23"/>
  <c r="H93" i="23"/>
  <c r="I93" i="23"/>
  <c r="J93" i="23"/>
  <c r="K93" i="23"/>
  <c r="L93" i="23"/>
  <c r="M93" i="23"/>
  <c r="N93" i="23"/>
  <c r="O93" i="23"/>
  <c r="P93" i="23"/>
  <c r="Q93" i="23"/>
  <c r="E94" i="23"/>
  <c r="F94" i="23"/>
  <c r="G94" i="23"/>
  <c r="H94" i="23"/>
  <c r="I94" i="23"/>
  <c r="J94" i="23"/>
  <c r="K94" i="23"/>
  <c r="L94" i="23"/>
  <c r="M94" i="23"/>
  <c r="N94" i="23"/>
  <c r="O94" i="23"/>
  <c r="P94" i="23"/>
  <c r="Q94" i="23"/>
  <c r="E95" i="23"/>
  <c r="F95" i="23"/>
  <c r="G95" i="23"/>
  <c r="H95" i="23"/>
  <c r="I95" i="23"/>
  <c r="J95" i="23"/>
  <c r="K95" i="23"/>
  <c r="L95" i="23"/>
  <c r="M95" i="23"/>
  <c r="N95" i="23"/>
  <c r="O95" i="23"/>
  <c r="P95" i="23"/>
  <c r="Q95" i="23"/>
  <c r="E96" i="23"/>
  <c r="F96" i="23"/>
  <c r="G96" i="23"/>
  <c r="H96" i="23"/>
  <c r="I96" i="23"/>
  <c r="J96" i="23"/>
  <c r="K96" i="23"/>
  <c r="L96" i="23"/>
  <c r="M96" i="23"/>
  <c r="N96" i="23"/>
  <c r="O96" i="23"/>
  <c r="P96" i="23"/>
  <c r="Q96" i="23"/>
  <c r="E97" i="23"/>
  <c r="F97" i="23"/>
  <c r="G97" i="23"/>
  <c r="H97" i="23"/>
  <c r="I97" i="23"/>
  <c r="J97" i="23"/>
  <c r="K97" i="23"/>
  <c r="L97" i="23"/>
  <c r="M97" i="23"/>
  <c r="N97" i="23"/>
  <c r="O97" i="23"/>
  <c r="P97" i="23"/>
  <c r="Q97" i="23"/>
  <c r="E98" i="23"/>
  <c r="F98" i="23"/>
  <c r="G98" i="23"/>
  <c r="H98" i="23"/>
  <c r="I98" i="23"/>
  <c r="J98" i="23"/>
  <c r="K98" i="23"/>
  <c r="L98" i="23"/>
  <c r="M98" i="23"/>
  <c r="N98" i="23"/>
  <c r="O98" i="23"/>
  <c r="P98" i="23"/>
  <c r="Q98" i="23"/>
  <c r="E99" i="23"/>
  <c r="F99" i="23"/>
  <c r="G99" i="23"/>
  <c r="H99" i="23"/>
  <c r="I99" i="23"/>
  <c r="J99" i="23"/>
  <c r="K99" i="23"/>
  <c r="L99" i="23"/>
  <c r="M99" i="23"/>
  <c r="N99" i="23"/>
  <c r="O99" i="23"/>
  <c r="P99" i="23"/>
  <c r="Q99" i="23"/>
  <c r="E100" i="23"/>
  <c r="F100" i="23"/>
  <c r="G100" i="23"/>
  <c r="H100" i="23"/>
  <c r="I100" i="23"/>
  <c r="J100" i="23"/>
  <c r="K100" i="23"/>
  <c r="L100" i="23"/>
  <c r="M100" i="23"/>
  <c r="N100" i="23"/>
  <c r="O100" i="23"/>
  <c r="P100" i="23"/>
  <c r="Q100" i="23"/>
  <c r="E101" i="23"/>
  <c r="F101" i="23"/>
  <c r="G101" i="23"/>
  <c r="H101" i="23"/>
  <c r="I101" i="23"/>
  <c r="J101" i="23"/>
  <c r="K101" i="23"/>
  <c r="L101" i="23"/>
  <c r="M101" i="23"/>
  <c r="N101" i="23"/>
  <c r="O101" i="23"/>
  <c r="P101" i="23"/>
  <c r="Q101" i="23"/>
  <c r="E102" i="23"/>
  <c r="F102" i="23"/>
  <c r="G102" i="23"/>
  <c r="H102" i="23"/>
  <c r="I102" i="23"/>
  <c r="J102" i="23"/>
  <c r="K102" i="23"/>
  <c r="L102" i="23"/>
  <c r="M102" i="23"/>
  <c r="N102" i="23"/>
  <c r="O102" i="23"/>
  <c r="P102" i="23"/>
  <c r="Q102" i="23"/>
  <c r="E103" i="23"/>
  <c r="F103" i="23"/>
  <c r="G103" i="23"/>
  <c r="H103" i="23"/>
  <c r="I103" i="23"/>
  <c r="J103" i="23"/>
  <c r="K103" i="23"/>
  <c r="L103" i="23"/>
  <c r="M103" i="23"/>
  <c r="N103" i="23"/>
  <c r="O103" i="23"/>
  <c r="P103" i="23"/>
  <c r="Q103" i="23"/>
  <c r="E104" i="23"/>
  <c r="F104" i="23"/>
  <c r="G104" i="23"/>
  <c r="H104" i="23"/>
  <c r="I104" i="23"/>
  <c r="J104" i="23"/>
  <c r="K104" i="23"/>
  <c r="L104" i="23"/>
  <c r="M104" i="23"/>
  <c r="N104" i="23"/>
  <c r="O104" i="23"/>
  <c r="P104" i="23"/>
  <c r="Q104" i="23"/>
  <c r="E105" i="23"/>
  <c r="F105" i="23"/>
  <c r="G105" i="23"/>
  <c r="H105" i="23"/>
  <c r="I105" i="23"/>
  <c r="J105" i="23"/>
  <c r="K105" i="23"/>
  <c r="L105" i="23"/>
  <c r="M105" i="23"/>
  <c r="N105" i="23"/>
  <c r="O105" i="23"/>
  <c r="P105" i="23"/>
  <c r="Q105" i="23"/>
  <c r="E106" i="23"/>
  <c r="F106" i="23"/>
  <c r="G106" i="23"/>
  <c r="H106" i="23"/>
  <c r="I106" i="23"/>
  <c r="J106" i="23"/>
  <c r="K106" i="23"/>
  <c r="L106" i="23"/>
  <c r="M106" i="23"/>
  <c r="N106" i="23"/>
  <c r="O106" i="23"/>
  <c r="P106" i="23"/>
  <c r="Q106" i="23"/>
  <c r="E107" i="23"/>
  <c r="F107" i="23"/>
  <c r="G107" i="23"/>
  <c r="H107" i="23"/>
  <c r="I107" i="23"/>
  <c r="J107" i="23"/>
  <c r="K107" i="23"/>
  <c r="L107" i="23"/>
  <c r="M107" i="23"/>
  <c r="N107" i="23"/>
  <c r="O107" i="23"/>
  <c r="P107" i="23"/>
  <c r="Q107" i="23"/>
  <c r="E108" i="23"/>
  <c r="F108" i="23"/>
  <c r="G108" i="23"/>
  <c r="H108" i="23"/>
  <c r="I108" i="23"/>
  <c r="J108" i="23"/>
  <c r="K108" i="23"/>
  <c r="L108" i="23"/>
  <c r="M108" i="23"/>
  <c r="N108" i="23"/>
  <c r="O108" i="23"/>
  <c r="P108" i="23"/>
  <c r="Q108" i="23"/>
  <c r="E109" i="23"/>
  <c r="F109" i="23"/>
  <c r="G109" i="23"/>
  <c r="H109" i="23"/>
  <c r="I109" i="23"/>
  <c r="J109" i="23"/>
  <c r="K109" i="23"/>
  <c r="L109" i="23"/>
  <c r="M109" i="23"/>
  <c r="N109" i="23"/>
  <c r="O109" i="23"/>
  <c r="P109" i="23"/>
  <c r="Q109" i="23"/>
  <c r="E110" i="23"/>
  <c r="F110" i="23"/>
  <c r="G110" i="23"/>
  <c r="H110" i="23"/>
  <c r="I110" i="23"/>
  <c r="J110" i="23"/>
  <c r="K110" i="23"/>
  <c r="L110" i="23"/>
  <c r="M110" i="23"/>
  <c r="N110" i="23"/>
  <c r="O110" i="23"/>
  <c r="P110" i="23"/>
  <c r="Q110" i="23"/>
  <c r="E111" i="23"/>
  <c r="F111" i="23"/>
  <c r="G111" i="23"/>
  <c r="H111" i="23"/>
  <c r="I111" i="23"/>
  <c r="J111" i="23"/>
  <c r="K111" i="23"/>
  <c r="L111" i="23"/>
  <c r="M111" i="23"/>
  <c r="N111" i="23"/>
  <c r="O111" i="23"/>
  <c r="P111" i="23"/>
  <c r="Q111" i="23"/>
  <c r="D94" i="23"/>
  <c r="D95" i="23"/>
  <c r="D96" i="23"/>
  <c r="D97" i="23"/>
  <c r="D98" i="23"/>
  <c r="D99" i="23"/>
  <c r="D100" i="23"/>
  <c r="D101" i="23"/>
  <c r="D102" i="23"/>
  <c r="D103" i="23"/>
  <c r="D104" i="23"/>
  <c r="D105" i="23"/>
  <c r="D106" i="23"/>
  <c r="D107" i="23"/>
  <c r="D108" i="23"/>
  <c r="D109" i="23"/>
  <c r="D110" i="23"/>
  <c r="D111" i="23"/>
  <c r="D93" i="23"/>
  <c r="Q25" i="23"/>
  <c r="Q26" i="23"/>
  <c r="Q27" i="23"/>
  <c r="Q28" i="23"/>
  <c r="Q29" i="23"/>
  <c r="Q30" i="23"/>
  <c r="Q31" i="23"/>
  <c r="Q32" i="23"/>
  <c r="Q33" i="23"/>
  <c r="Q34" i="23"/>
  <c r="Q35" i="23"/>
  <c r="Q36" i="23"/>
  <c r="Q37" i="23"/>
  <c r="Q38" i="23"/>
  <c r="Q39" i="23"/>
  <c r="Q40" i="23"/>
  <c r="Q41" i="23"/>
  <c r="Q42" i="23"/>
  <c r="Q43" i="23"/>
  <c r="E25" i="23"/>
  <c r="F25" i="23"/>
  <c r="G25" i="23"/>
  <c r="H25" i="23"/>
  <c r="I25" i="23"/>
  <c r="J25" i="23"/>
  <c r="K25" i="23"/>
  <c r="L25" i="23"/>
  <c r="M25" i="23"/>
  <c r="N25" i="23"/>
  <c r="O25" i="23"/>
  <c r="P25" i="23"/>
  <c r="E26" i="23"/>
  <c r="F26" i="23"/>
  <c r="G26" i="23"/>
  <c r="H26" i="23"/>
  <c r="I26" i="23"/>
  <c r="J26" i="23"/>
  <c r="K26" i="23"/>
  <c r="L26" i="23"/>
  <c r="M26" i="23"/>
  <c r="N26" i="23"/>
  <c r="O26" i="23"/>
  <c r="P26" i="23"/>
  <c r="E27" i="23"/>
  <c r="F27" i="23"/>
  <c r="G27" i="23"/>
  <c r="H27" i="23"/>
  <c r="I27" i="23"/>
  <c r="J27" i="23"/>
  <c r="K27" i="23"/>
  <c r="L27" i="23"/>
  <c r="M27" i="23"/>
  <c r="N27" i="23"/>
  <c r="O27" i="23"/>
  <c r="P27" i="23"/>
  <c r="E28" i="23"/>
  <c r="F28" i="23"/>
  <c r="G28" i="23"/>
  <c r="H28" i="23"/>
  <c r="I28" i="23"/>
  <c r="J28" i="23"/>
  <c r="K28" i="23"/>
  <c r="L28" i="23"/>
  <c r="M28" i="23"/>
  <c r="N28" i="23"/>
  <c r="O28" i="23"/>
  <c r="P28" i="23"/>
  <c r="E29" i="23"/>
  <c r="F29" i="23"/>
  <c r="G29" i="23"/>
  <c r="H29" i="23"/>
  <c r="I29" i="23"/>
  <c r="J29" i="23"/>
  <c r="K29" i="23"/>
  <c r="L29" i="23"/>
  <c r="M29" i="23"/>
  <c r="N29" i="23"/>
  <c r="O29" i="23"/>
  <c r="P29" i="23"/>
  <c r="E30" i="23"/>
  <c r="F30" i="23"/>
  <c r="G30" i="23"/>
  <c r="H30" i="23"/>
  <c r="I30" i="23"/>
  <c r="J30" i="23"/>
  <c r="K30" i="23"/>
  <c r="L30" i="23"/>
  <c r="M30" i="23"/>
  <c r="N30" i="23"/>
  <c r="O30" i="23"/>
  <c r="P30" i="23"/>
  <c r="E31" i="23"/>
  <c r="F31" i="23"/>
  <c r="G31" i="23"/>
  <c r="H31" i="23"/>
  <c r="I31" i="23"/>
  <c r="J31" i="23"/>
  <c r="K31" i="23"/>
  <c r="L31" i="23"/>
  <c r="M31" i="23"/>
  <c r="N31" i="23"/>
  <c r="O31" i="23"/>
  <c r="P31" i="23"/>
  <c r="E32" i="23"/>
  <c r="F32" i="23"/>
  <c r="G32" i="23"/>
  <c r="H32" i="23"/>
  <c r="I32" i="23"/>
  <c r="J32" i="23"/>
  <c r="K32" i="23"/>
  <c r="L32" i="23"/>
  <c r="M32" i="23"/>
  <c r="N32" i="23"/>
  <c r="O32" i="23"/>
  <c r="P32" i="23"/>
  <c r="E33" i="23"/>
  <c r="F33" i="23"/>
  <c r="G33" i="23"/>
  <c r="H33" i="23"/>
  <c r="I33" i="23"/>
  <c r="J33" i="23"/>
  <c r="K33" i="23"/>
  <c r="L33" i="23"/>
  <c r="M33" i="23"/>
  <c r="N33" i="23"/>
  <c r="O33" i="23"/>
  <c r="P33" i="23"/>
  <c r="E34" i="23"/>
  <c r="F34" i="23"/>
  <c r="G34" i="23"/>
  <c r="H34" i="23"/>
  <c r="I34" i="23"/>
  <c r="J34" i="23"/>
  <c r="K34" i="23"/>
  <c r="L34" i="23"/>
  <c r="M34" i="23"/>
  <c r="N34" i="23"/>
  <c r="O34" i="23"/>
  <c r="P34" i="23"/>
  <c r="E35" i="23"/>
  <c r="F35" i="23"/>
  <c r="G35" i="23"/>
  <c r="H35" i="23"/>
  <c r="I35" i="23"/>
  <c r="J35" i="23"/>
  <c r="K35" i="23"/>
  <c r="L35" i="23"/>
  <c r="M35" i="23"/>
  <c r="N35" i="23"/>
  <c r="O35" i="23"/>
  <c r="P35" i="23"/>
  <c r="E36" i="23"/>
  <c r="F36" i="23"/>
  <c r="G36" i="23"/>
  <c r="H36" i="23"/>
  <c r="I36" i="23"/>
  <c r="J36" i="23"/>
  <c r="K36" i="23"/>
  <c r="L36" i="23"/>
  <c r="M36" i="23"/>
  <c r="N36" i="23"/>
  <c r="O36" i="23"/>
  <c r="P36" i="23"/>
  <c r="E37" i="23"/>
  <c r="F37" i="23"/>
  <c r="G37" i="23"/>
  <c r="H37" i="23"/>
  <c r="I37" i="23"/>
  <c r="J37" i="23"/>
  <c r="K37" i="23"/>
  <c r="L37" i="23"/>
  <c r="M37" i="23"/>
  <c r="N37" i="23"/>
  <c r="O37" i="23"/>
  <c r="P37" i="23"/>
  <c r="E38" i="23"/>
  <c r="F38" i="23"/>
  <c r="G38" i="23"/>
  <c r="H38" i="23"/>
  <c r="I38" i="23"/>
  <c r="J38" i="23"/>
  <c r="K38" i="23"/>
  <c r="L38" i="23"/>
  <c r="M38" i="23"/>
  <c r="N38" i="23"/>
  <c r="O38" i="23"/>
  <c r="P38" i="23"/>
  <c r="E39" i="23"/>
  <c r="F39" i="23"/>
  <c r="G39" i="23"/>
  <c r="H39" i="23"/>
  <c r="I39" i="23"/>
  <c r="J39" i="23"/>
  <c r="K39" i="23"/>
  <c r="L39" i="23"/>
  <c r="M39" i="23"/>
  <c r="N39" i="23"/>
  <c r="O39" i="23"/>
  <c r="P39" i="23"/>
  <c r="E40" i="23"/>
  <c r="F40" i="23"/>
  <c r="G40" i="23"/>
  <c r="H40" i="23"/>
  <c r="I40" i="23"/>
  <c r="J40" i="23"/>
  <c r="K40" i="23"/>
  <c r="L40" i="23"/>
  <c r="M40" i="23"/>
  <c r="N40" i="23"/>
  <c r="O40" i="23"/>
  <c r="P40" i="23"/>
  <c r="E41" i="23"/>
  <c r="F41" i="23"/>
  <c r="G41" i="23"/>
  <c r="H41" i="23"/>
  <c r="I41" i="23"/>
  <c r="J41" i="23"/>
  <c r="K41" i="23"/>
  <c r="L41" i="23"/>
  <c r="M41" i="23"/>
  <c r="N41" i="23"/>
  <c r="O41" i="23"/>
  <c r="P41" i="23"/>
  <c r="E42" i="23"/>
  <c r="F42" i="23"/>
  <c r="G42" i="23"/>
  <c r="H42" i="23"/>
  <c r="I42" i="23"/>
  <c r="J42" i="23"/>
  <c r="K42" i="23"/>
  <c r="L42" i="23"/>
  <c r="M42" i="23"/>
  <c r="N42" i="23"/>
  <c r="O42" i="23"/>
  <c r="P42" i="23"/>
  <c r="E43" i="23"/>
  <c r="F43" i="23"/>
  <c r="G43" i="23"/>
  <c r="H43" i="23"/>
  <c r="I43" i="23"/>
  <c r="J43" i="23"/>
  <c r="K43" i="23"/>
  <c r="L43" i="23"/>
  <c r="M43" i="23"/>
  <c r="N43" i="23"/>
  <c r="O43" i="23"/>
  <c r="P43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25" i="23"/>
  <c r="E161" i="22"/>
  <c r="F161" i="22"/>
  <c r="G161" i="22"/>
  <c r="H161" i="22"/>
  <c r="I161" i="22"/>
  <c r="J161" i="22"/>
  <c r="K161" i="22"/>
  <c r="L161" i="22"/>
  <c r="M161" i="22"/>
  <c r="N161" i="22"/>
  <c r="O161" i="22"/>
  <c r="P161" i="22"/>
  <c r="Q161" i="22"/>
  <c r="E162" i="22"/>
  <c r="F162" i="22"/>
  <c r="G162" i="22"/>
  <c r="H162" i="22"/>
  <c r="I162" i="22"/>
  <c r="J162" i="22"/>
  <c r="K162" i="22"/>
  <c r="L162" i="22"/>
  <c r="M162" i="22"/>
  <c r="N162" i="22"/>
  <c r="O162" i="22"/>
  <c r="P162" i="22"/>
  <c r="Q162" i="22"/>
  <c r="E163" i="22"/>
  <c r="F163" i="22"/>
  <c r="G163" i="22"/>
  <c r="H163" i="22"/>
  <c r="I163" i="22"/>
  <c r="J163" i="22"/>
  <c r="K163" i="22"/>
  <c r="L163" i="22"/>
  <c r="M163" i="22"/>
  <c r="N163" i="22"/>
  <c r="O163" i="22"/>
  <c r="P163" i="22"/>
  <c r="Q163" i="22"/>
  <c r="E164" i="22"/>
  <c r="F164" i="22"/>
  <c r="G164" i="22"/>
  <c r="H164" i="22"/>
  <c r="I164" i="22"/>
  <c r="J164" i="22"/>
  <c r="K164" i="22"/>
  <c r="L164" i="22"/>
  <c r="M164" i="22"/>
  <c r="N164" i="22"/>
  <c r="O164" i="22"/>
  <c r="P164" i="22"/>
  <c r="Q164" i="22"/>
  <c r="E165" i="22"/>
  <c r="F165" i="22"/>
  <c r="G165" i="22"/>
  <c r="H165" i="22"/>
  <c r="I165" i="22"/>
  <c r="J165" i="22"/>
  <c r="K165" i="22"/>
  <c r="L165" i="22"/>
  <c r="M165" i="22"/>
  <c r="N165" i="22"/>
  <c r="O165" i="22"/>
  <c r="P165" i="22"/>
  <c r="Q165" i="22"/>
  <c r="E166" i="22"/>
  <c r="F166" i="22"/>
  <c r="G166" i="22"/>
  <c r="H166" i="22"/>
  <c r="I166" i="22"/>
  <c r="J166" i="22"/>
  <c r="K166" i="22"/>
  <c r="L166" i="22"/>
  <c r="M166" i="22"/>
  <c r="N166" i="22"/>
  <c r="O166" i="22"/>
  <c r="P166" i="22"/>
  <c r="Q166" i="22"/>
  <c r="E167" i="22"/>
  <c r="F167" i="22"/>
  <c r="G167" i="22"/>
  <c r="H167" i="22"/>
  <c r="I167" i="22"/>
  <c r="J167" i="22"/>
  <c r="K167" i="22"/>
  <c r="L167" i="22"/>
  <c r="M167" i="22"/>
  <c r="N167" i="22"/>
  <c r="O167" i="22"/>
  <c r="P167" i="22"/>
  <c r="Q167" i="22"/>
  <c r="E168" i="22"/>
  <c r="F168" i="22"/>
  <c r="G168" i="22"/>
  <c r="H168" i="22"/>
  <c r="I168" i="22"/>
  <c r="J168" i="22"/>
  <c r="K168" i="22"/>
  <c r="L168" i="22"/>
  <c r="M168" i="22"/>
  <c r="N168" i="22"/>
  <c r="O168" i="22"/>
  <c r="P168" i="22"/>
  <c r="Q168" i="22"/>
  <c r="E169" i="22"/>
  <c r="F169" i="22"/>
  <c r="G169" i="22"/>
  <c r="H169" i="22"/>
  <c r="I169" i="22"/>
  <c r="J169" i="22"/>
  <c r="K169" i="22"/>
  <c r="L169" i="22"/>
  <c r="M169" i="22"/>
  <c r="N169" i="22"/>
  <c r="O169" i="22"/>
  <c r="P169" i="22"/>
  <c r="Q169" i="22"/>
  <c r="E170" i="22"/>
  <c r="F170" i="22"/>
  <c r="G170" i="22"/>
  <c r="H170" i="22"/>
  <c r="I170" i="22"/>
  <c r="J170" i="22"/>
  <c r="K170" i="22"/>
  <c r="L170" i="22"/>
  <c r="M170" i="22"/>
  <c r="N170" i="22"/>
  <c r="O170" i="22"/>
  <c r="P170" i="22"/>
  <c r="Q170" i="22"/>
  <c r="E171" i="22"/>
  <c r="F171" i="22"/>
  <c r="G171" i="22"/>
  <c r="H171" i="22"/>
  <c r="I171" i="22"/>
  <c r="J171" i="22"/>
  <c r="K171" i="22"/>
  <c r="L171" i="22"/>
  <c r="M171" i="22"/>
  <c r="N171" i="22"/>
  <c r="O171" i="22"/>
  <c r="P171" i="22"/>
  <c r="Q171" i="22"/>
  <c r="E172" i="22"/>
  <c r="F172" i="22"/>
  <c r="G172" i="22"/>
  <c r="H172" i="22"/>
  <c r="I172" i="22"/>
  <c r="J172" i="22"/>
  <c r="K172" i="22"/>
  <c r="L172" i="22"/>
  <c r="M172" i="22"/>
  <c r="N172" i="22"/>
  <c r="O172" i="22"/>
  <c r="P172" i="22"/>
  <c r="Q172" i="22"/>
  <c r="E173" i="22"/>
  <c r="F173" i="22"/>
  <c r="G173" i="22"/>
  <c r="H173" i="22"/>
  <c r="I173" i="22"/>
  <c r="J173" i="22"/>
  <c r="K173" i="22"/>
  <c r="L173" i="22"/>
  <c r="M173" i="22"/>
  <c r="N173" i="22"/>
  <c r="O173" i="22"/>
  <c r="P173" i="22"/>
  <c r="Q173" i="22"/>
  <c r="E174" i="22"/>
  <c r="F174" i="22"/>
  <c r="G174" i="22"/>
  <c r="H174" i="22"/>
  <c r="I174" i="22"/>
  <c r="J174" i="22"/>
  <c r="K174" i="22"/>
  <c r="L174" i="22"/>
  <c r="M174" i="22"/>
  <c r="N174" i="22"/>
  <c r="O174" i="22"/>
  <c r="P174" i="22"/>
  <c r="Q174" i="22"/>
  <c r="E175" i="22"/>
  <c r="F175" i="22"/>
  <c r="G175" i="22"/>
  <c r="H175" i="22"/>
  <c r="I175" i="22"/>
  <c r="J175" i="22"/>
  <c r="K175" i="22"/>
  <c r="L175" i="22"/>
  <c r="M175" i="22"/>
  <c r="N175" i="22"/>
  <c r="O175" i="22"/>
  <c r="P175" i="22"/>
  <c r="Q175" i="22"/>
  <c r="E176" i="22"/>
  <c r="F176" i="22"/>
  <c r="G176" i="22"/>
  <c r="H176" i="22"/>
  <c r="I176" i="22"/>
  <c r="J176" i="22"/>
  <c r="K176" i="22"/>
  <c r="L176" i="22"/>
  <c r="M176" i="22"/>
  <c r="N176" i="22"/>
  <c r="O176" i="22"/>
  <c r="P176" i="22"/>
  <c r="Q176" i="22"/>
  <c r="E177" i="22"/>
  <c r="F177" i="22"/>
  <c r="G177" i="22"/>
  <c r="H177" i="22"/>
  <c r="I177" i="22"/>
  <c r="J177" i="22"/>
  <c r="K177" i="22"/>
  <c r="L177" i="22"/>
  <c r="M177" i="22"/>
  <c r="N177" i="22"/>
  <c r="O177" i="22"/>
  <c r="P177" i="22"/>
  <c r="Q177" i="22"/>
  <c r="E178" i="22"/>
  <c r="F178" i="22"/>
  <c r="G178" i="22"/>
  <c r="H178" i="22"/>
  <c r="I178" i="22"/>
  <c r="J178" i="22"/>
  <c r="K178" i="22"/>
  <c r="L178" i="22"/>
  <c r="M178" i="22"/>
  <c r="N178" i="22"/>
  <c r="O178" i="22"/>
  <c r="P178" i="22"/>
  <c r="Q178" i="22"/>
  <c r="E179" i="22"/>
  <c r="F179" i="22"/>
  <c r="G179" i="22"/>
  <c r="H179" i="22"/>
  <c r="I179" i="22"/>
  <c r="J179" i="22"/>
  <c r="K179" i="22"/>
  <c r="L179" i="22"/>
  <c r="M179" i="22"/>
  <c r="N179" i="22"/>
  <c r="O179" i="22"/>
  <c r="P179" i="22"/>
  <c r="Q179" i="22"/>
  <c r="D162" i="22"/>
  <c r="D163" i="22"/>
  <c r="D164" i="22"/>
  <c r="D165" i="22"/>
  <c r="D166" i="22"/>
  <c r="D167" i="22"/>
  <c r="D168" i="22"/>
  <c r="D169" i="22"/>
  <c r="D170" i="22"/>
  <c r="D171" i="22"/>
  <c r="D172" i="22"/>
  <c r="D173" i="22"/>
  <c r="D174" i="22"/>
  <c r="D175" i="22"/>
  <c r="D176" i="22"/>
  <c r="D177" i="22"/>
  <c r="D178" i="22"/>
  <c r="D179" i="22"/>
  <c r="D161" i="22"/>
  <c r="E93" i="22"/>
  <c r="F93" i="22"/>
  <c r="G93" i="22"/>
  <c r="H93" i="22"/>
  <c r="I93" i="22"/>
  <c r="J93" i="22"/>
  <c r="K93" i="22"/>
  <c r="L93" i="22"/>
  <c r="M93" i="22"/>
  <c r="N93" i="22"/>
  <c r="O93" i="22"/>
  <c r="P93" i="22"/>
  <c r="Q93" i="22"/>
  <c r="E94" i="22"/>
  <c r="F94" i="22"/>
  <c r="G94" i="22"/>
  <c r="H94" i="22"/>
  <c r="I94" i="22"/>
  <c r="J94" i="22"/>
  <c r="K94" i="22"/>
  <c r="L94" i="22"/>
  <c r="M94" i="22"/>
  <c r="N94" i="22"/>
  <c r="O94" i="22"/>
  <c r="P94" i="22"/>
  <c r="Q94" i="22"/>
  <c r="E95" i="22"/>
  <c r="F95" i="22"/>
  <c r="G95" i="22"/>
  <c r="H95" i="22"/>
  <c r="I95" i="22"/>
  <c r="J95" i="22"/>
  <c r="K95" i="22"/>
  <c r="L95" i="22"/>
  <c r="M95" i="22"/>
  <c r="N95" i="22"/>
  <c r="O95" i="22"/>
  <c r="P95" i="22"/>
  <c r="Q95" i="22"/>
  <c r="E96" i="22"/>
  <c r="F96" i="22"/>
  <c r="G96" i="22"/>
  <c r="H96" i="22"/>
  <c r="I96" i="22"/>
  <c r="J96" i="22"/>
  <c r="K96" i="22"/>
  <c r="L96" i="22"/>
  <c r="M96" i="22"/>
  <c r="N96" i="22"/>
  <c r="O96" i="22"/>
  <c r="P96" i="22"/>
  <c r="Q96" i="22"/>
  <c r="E97" i="22"/>
  <c r="F97" i="22"/>
  <c r="G97" i="22"/>
  <c r="H97" i="22"/>
  <c r="I97" i="22"/>
  <c r="J97" i="22"/>
  <c r="K97" i="22"/>
  <c r="L97" i="22"/>
  <c r="M97" i="22"/>
  <c r="N97" i="22"/>
  <c r="O97" i="22"/>
  <c r="P97" i="22"/>
  <c r="Q97" i="22"/>
  <c r="E98" i="22"/>
  <c r="F98" i="22"/>
  <c r="G98" i="22"/>
  <c r="H98" i="22"/>
  <c r="I98" i="22"/>
  <c r="J98" i="22"/>
  <c r="K98" i="22"/>
  <c r="L98" i="22"/>
  <c r="M98" i="22"/>
  <c r="N98" i="22"/>
  <c r="O98" i="22"/>
  <c r="P98" i="22"/>
  <c r="Q98" i="22"/>
  <c r="E99" i="22"/>
  <c r="F99" i="22"/>
  <c r="G99" i="22"/>
  <c r="H99" i="22"/>
  <c r="I99" i="22"/>
  <c r="J99" i="22"/>
  <c r="K99" i="22"/>
  <c r="L99" i="22"/>
  <c r="M99" i="22"/>
  <c r="N99" i="22"/>
  <c r="O99" i="22"/>
  <c r="P99" i="22"/>
  <c r="Q99" i="22"/>
  <c r="E100" i="22"/>
  <c r="F100" i="22"/>
  <c r="G100" i="22"/>
  <c r="H100" i="22"/>
  <c r="I100" i="22"/>
  <c r="J100" i="22"/>
  <c r="K100" i="22"/>
  <c r="L100" i="22"/>
  <c r="M100" i="22"/>
  <c r="N100" i="22"/>
  <c r="O100" i="22"/>
  <c r="P100" i="22"/>
  <c r="Q100" i="22"/>
  <c r="E101" i="22"/>
  <c r="F101" i="22"/>
  <c r="G101" i="22"/>
  <c r="H101" i="22"/>
  <c r="I101" i="22"/>
  <c r="J101" i="22"/>
  <c r="K101" i="22"/>
  <c r="L101" i="22"/>
  <c r="M101" i="22"/>
  <c r="N101" i="22"/>
  <c r="O101" i="22"/>
  <c r="P101" i="22"/>
  <c r="Q101" i="22"/>
  <c r="E102" i="22"/>
  <c r="F102" i="22"/>
  <c r="G102" i="22"/>
  <c r="H102" i="22"/>
  <c r="I102" i="22"/>
  <c r="J102" i="22"/>
  <c r="K102" i="22"/>
  <c r="L102" i="22"/>
  <c r="M102" i="22"/>
  <c r="N102" i="22"/>
  <c r="O102" i="22"/>
  <c r="P102" i="22"/>
  <c r="Q102" i="22"/>
  <c r="E103" i="22"/>
  <c r="F103" i="22"/>
  <c r="G103" i="22"/>
  <c r="H103" i="22"/>
  <c r="I103" i="22"/>
  <c r="J103" i="22"/>
  <c r="K103" i="22"/>
  <c r="L103" i="22"/>
  <c r="M103" i="22"/>
  <c r="N103" i="22"/>
  <c r="O103" i="22"/>
  <c r="P103" i="22"/>
  <c r="Q103" i="22"/>
  <c r="E104" i="22"/>
  <c r="F104" i="22"/>
  <c r="G104" i="22"/>
  <c r="H104" i="22"/>
  <c r="I104" i="22"/>
  <c r="J104" i="22"/>
  <c r="K104" i="22"/>
  <c r="L104" i="22"/>
  <c r="M104" i="22"/>
  <c r="N104" i="22"/>
  <c r="O104" i="22"/>
  <c r="P104" i="22"/>
  <c r="Q104" i="22"/>
  <c r="E105" i="22"/>
  <c r="F105" i="22"/>
  <c r="G105" i="22"/>
  <c r="H105" i="22"/>
  <c r="I105" i="22"/>
  <c r="J105" i="22"/>
  <c r="K105" i="22"/>
  <c r="L105" i="22"/>
  <c r="M105" i="22"/>
  <c r="N105" i="22"/>
  <c r="O105" i="22"/>
  <c r="P105" i="22"/>
  <c r="Q105" i="22"/>
  <c r="E106" i="22"/>
  <c r="F106" i="22"/>
  <c r="G106" i="22"/>
  <c r="H106" i="22"/>
  <c r="I106" i="22"/>
  <c r="J106" i="22"/>
  <c r="K106" i="22"/>
  <c r="L106" i="22"/>
  <c r="M106" i="22"/>
  <c r="N106" i="22"/>
  <c r="O106" i="22"/>
  <c r="P106" i="22"/>
  <c r="Q106" i="22"/>
  <c r="E107" i="22"/>
  <c r="F107" i="22"/>
  <c r="G107" i="22"/>
  <c r="H107" i="22"/>
  <c r="I107" i="22"/>
  <c r="J107" i="22"/>
  <c r="K107" i="22"/>
  <c r="L107" i="22"/>
  <c r="M107" i="22"/>
  <c r="N107" i="22"/>
  <c r="O107" i="22"/>
  <c r="P107" i="22"/>
  <c r="Q107" i="22"/>
  <c r="E108" i="22"/>
  <c r="F108" i="22"/>
  <c r="G108" i="22"/>
  <c r="H108" i="22"/>
  <c r="I108" i="22"/>
  <c r="J108" i="22"/>
  <c r="K108" i="22"/>
  <c r="L108" i="22"/>
  <c r="M108" i="22"/>
  <c r="N108" i="22"/>
  <c r="O108" i="22"/>
  <c r="P108" i="22"/>
  <c r="Q108" i="22"/>
  <c r="E109" i="22"/>
  <c r="F109" i="22"/>
  <c r="G109" i="22"/>
  <c r="H109" i="22"/>
  <c r="I109" i="22"/>
  <c r="J109" i="22"/>
  <c r="K109" i="22"/>
  <c r="L109" i="22"/>
  <c r="M109" i="22"/>
  <c r="N109" i="22"/>
  <c r="O109" i="22"/>
  <c r="P109" i="22"/>
  <c r="Q109" i="22"/>
  <c r="E110" i="22"/>
  <c r="F110" i="22"/>
  <c r="G110" i="22"/>
  <c r="H110" i="22"/>
  <c r="I110" i="22"/>
  <c r="J110" i="22"/>
  <c r="K110" i="22"/>
  <c r="L110" i="22"/>
  <c r="M110" i="22"/>
  <c r="N110" i="22"/>
  <c r="O110" i="22"/>
  <c r="P110" i="22"/>
  <c r="Q110" i="22"/>
  <c r="E111" i="22"/>
  <c r="F111" i="22"/>
  <c r="G111" i="22"/>
  <c r="H111" i="22"/>
  <c r="I111" i="22"/>
  <c r="J111" i="22"/>
  <c r="K111" i="22"/>
  <c r="L111" i="22"/>
  <c r="M111" i="22"/>
  <c r="N111" i="22"/>
  <c r="O111" i="22"/>
  <c r="P111" i="22"/>
  <c r="Q111" i="22"/>
  <c r="D94" i="22"/>
  <c r="D95" i="22"/>
  <c r="D96" i="22"/>
  <c r="D97" i="22"/>
  <c r="D98" i="22"/>
  <c r="D99" i="22"/>
  <c r="D100" i="22"/>
  <c r="D101" i="22"/>
  <c r="D102" i="22"/>
  <c r="D103" i="22"/>
  <c r="D104" i="22"/>
  <c r="D105" i="22"/>
  <c r="D106" i="22"/>
  <c r="D107" i="22"/>
  <c r="D108" i="22"/>
  <c r="D109" i="22"/>
  <c r="D110" i="22"/>
  <c r="D111" i="22"/>
  <c r="D93" i="22"/>
  <c r="E25" i="22"/>
  <c r="F25" i="22"/>
  <c r="G25" i="22"/>
  <c r="H25" i="22"/>
  <c r="I25" i="22"/>
  <c r="J25" i="22"/>
  <c r="K25" i="22"/>
  <c r="L25" i="22"/>
  <c r="M25" i="22"/>
  <c r="N25" i="22"/>
  <c r="O25" i="22"/>
  <c r="P25" i="22"/>
  <c r="Q25" i="22"/>
  <c r="E26" i="22"/>
  <c r="F26" i="22"/>
  <c r="G26" i="22"/>
  <c r="H26" i="22"/>
  <c r="I26" i="22"/>
  <c r="J26" i="22"/>
  <c r="K26" i="22"/>
  <c r="L26" i="22"/>
  <c r="M26" i="22"/>
  <c r="N26" i="22"/>
  <c r="O26" i="22"/>
  <c r="P26" i="22"/>
  <c r="Q26" i="22"/>
  <c r="E27" i="22"/>
  <c r="F27" i="22"/>
  <c r="G27" i="22"/>
  <c r="H27" i="22"/>
  <c r="I27" i="22"/>
  <c r="J27" i="22"/>
  <c r="K27" i="22"/>
  <c r="L27" i="22"/>
  <c r="M27" i="22"/>
  <c r="N27" i="22"/>
  <c r="O27" i="22"/>
  <c r="P27" i="22"/>
  <c r="Q27" i="22"/>
  <c r="E28" i="22"/>
  <c r="F28" i="22"/>
  <c r="G28" i="22"/>
  <c r="H28" i="22"/>
  <c r="I28" i="22"/>
  <c r="J28" i="22"/>
  <c r="K28" i="22"/>
  <c r="L28" i="22"/>
  <c r="M28" i="22"/>
  <c r="N28" i="22"/>
  <c r="O28" i="22"/>
  <c r="P28" i="22"/>
  <c r="Q28" i="22"/>
  <c r="E29" i="22"/>
  <c r="F29" i="22"/>
  <c r="G29" i="22"/>
  <c r="H29" i="22"/>
  <c r="I29" i="22"/>
  <c r="J29" i="22"/>
  <c r="K29" i="22"/>
  <c r="L29" i="22"/>
  <c r="M29" i="22"/>
  <c r="N29" i="22"/>
  <c r="O29" i="22"/>
  <c r="P29" i="22"/>
  <c r="Q29" i="22"/>
  <c r="E30" i="22"/>
  <c r="F30" i="22"/>
  <c r="G30" i="22"/>
  <c r="H30" i="22"/>
  <c r="I30" i="22"/>
  <c r="J30" i="22"/>
  <c r="K30" i="22"/>
  <c r="L30" i="22"/>
  <c r="M30" i="22"/>
  <c r="N30" i="22"/>
  <c r="O30" i="22"/>
  <c r="P30" i="22"/>
  <c r="Q30" i="22"/>
  <c r="E31" i="22"/>
  <c r="F31" i="22"/>
  <c r="G31" i="22"/>
  <c r="H31" i="22"/>
  <c r="I31" i="22"/>
  <c r="J31" i="22"/>
  <c r="K31" i="22"/>
  <c r="L31" i="22"/>
  <c r="M31" i="22"/>
  <c r="N31" i="22"/>
  <c r="O31" i="22"/>
  <c r="P31" i="22"/>
  <c r="Q31" i="22"/>
  <c r="E32" i="22"/>
  <c r="F32" i="22"/>
  <c r="G32" i="22"/>
  <c r="H32" i="22"/>
  <c r="I32" i="22"/>
  <c r="J32" i="22"/>
  <c r="K32" i="22"/>
  <c r="L32" i="22"/>
  <c r="M32" i="22"/>
  <c r="N32" i="22"/>
  <c r="O32" i="22"/>
  <c r="P32" i="22"/>
  <c r="Q32" i="22"/>
  <c r="E33" i="22"/>
  <c r="F33" i="22"/>
  <c r="G33" i="22"/>
  <c r="H33" i="22"/>
  <c r="I33" i="22"/>
  <c r="J33" i="22"/>
  <c r="K33" i="22"/>
  <c r="L33" i="22"/>
  <c r="M33" i="22"/>
  <c r="N33" i="22"/>
  <c r="O33" i="22"/>
  <c r="P33" i="22"/>
  <c r="Q33" i="22"/>
  <c r="E34" i="22"/>
  <c r="F34" i="22"/>
  <c r="G34" i="22"/>
  <c r="H34" i="22"/>
  <c r="I34" i="22"/>
  <c r="J34" i="22"/>
  <c r="K34" i="22"/>
  <c r="L34" i="22"/>
  <c r="M34" i="22"/>
  <c r="N34" i="22"/>
  <c r="O34" i="22"/>
  <c r="P34" i="22"/>
  <c r="Q34" i="22"/>
  <c r="E35" i="22"/>
  <c r="F35" i="22"/>
  <c r="G35" i="22"/>
  <c r="H35" i="22"/>
  <c r="I35" i="22"/>
  <c r="J35" i="22"/>
  <c r="K35" i="22"/>
  <c r="L35" i="22"/>
  <c r="M35" i="22"/>
  <c r="N35" i="22"/>
  <c r="O35" i="22"/>
  <c r="P35" i="22"/>
  <c r="Q35" i="22"/>
  <c r="E36" i="22"/>
  <c r="F36" i="22"/>
  <c r="G36" i="22"/>
  <c r="H36" i="22"/>
  <c r="I36" i="22"/>
  <c r="J36" i="22"/>
  <c r="K36" i="22"/>
  <c r="L36" i="22"/>
  <c r="M36" i="22"/>
  <c r="N36" i="22"/>
  <c r="O36" i="22"/>
  <c r="P36" i="22"/>
  <c r="Q36" i="22"/>
  <c r="E37" i="22"/>
  <c r="F37" i="22"/>
  <c r="G37" i="22"/>
  <c r="H37" i="22"/>
  <c r="I37" i="22"/>
  <c r="J37" i="22"/>
  <c r="K37" i="22"/>
  <c r="L37" i="22"/>
  <c r="M37" i="22"/>
  <c r="N37" i="22"/>
  <c r="O37" i="22"/>
  <c r="P37" i="22"/>
  <c r="Q37" i="22"/>
  <c r="E38" i="22"/>
  <c r="F38" i="22"/>
  <c r="G38" i="22"/>
  <c r="H38" i="22"/>
  <c r="I38" i="22"/>
  <c r="J38" i="22"/>
  <c r="K38" i="22"/>
  <c r="L38" i="22"/>
  <c r="M38" i="22"/>
  <c r="N38" i="22"/>
  <c r="O38" i="22"/>
  <c r="P38" i="22"/>
  <c r="Q38" i="22"/>
  <c r="E39" i="22"/>
  <c r="F39" i="22"/>
  <c r="G39" i="22"/>
  <c r="H39" i="22"/>
  <c r="I39" i="22"/>
  <c r="J39" i="22"/>
  <c r="K39" i="22"/>
  <c r="L39" i="22"/>
  <c r="M39" i="22"/>
  <c r="N39" i="22"/>
  <c r="O39" i="22"/>
  <c r="P39" i="22"/>
  <c r="Q39" i="22"/>
  <c r="E40" i="22"/>
  <c r="F40" i="22"/>
  <c r="G40" i="22"/>
  <c r="H40" i="22"/>
  <c r="I40" i="22"/>
  <c r="J40" i="22"/>
  <c r="K40" i="22"/>
  <c r="L40" i="22"/>
  <c r="M40" i="22"/>
  <c r="N40" i="22"/>
  <c r="O40" i="22"/>
  <c r="P40" i="22"/>
  <c r="Q40" i="22"/>
  <c r="E41" i="22"/>
  <c r="F41" i="22"/>
  <c r="G41" i="22"/>
  <c r="H41" i="22"/>
  <c r="I41" i="22"/>
  <c r="J41" i="22"/>
  <c r="K41" i="22"/>
  <c r="L41" i="22"/>
  <c r="M41" i="22"/>
  <c r="N41" i="22"/>
  <c r="O41" i="22"/>
  <c r="P41" i="22"/>
  <c r="Q41" i="22"/>
  <c r="E42" i="22"/>
  <c r="F42" i="22"/>
  <c r="G42" i="22"/>
  <c r="H42" i="22"/>
  <c r="I42" i="22"/>
  <c r="J42" i="22"/>
  <c r="K42" i="22"/>
  <c r="L42" i="22"/>
  <c r="M42" i="22"/>
  <c r="N42" i="22"/>
  <c r="O42" i="22"/>
  <c r="P42" i="22"/>
  <c r="Q42" i="22"/>
  <c r="E43" i="22"/>
  <c r="F43" i="22"/>
  <c r="G43" i="22"/>
  <c r="H43" i="22"/>
  <c r="I43" i="22"/>
  <c r="J43" i="22"/>
  <c r="K43" i="22"/>
  <c r="L43" i="22"/>
  <c r="M43" i="22"/>
  <c r="N43" i="22"/>
  <c r="O43" i="22"/>
  <c r="P43" i="22"/>
  <c r="Q43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25" i="22"/>
  <c r="E180" i="18"/>
  <c r="F180" i="18"/>
  <c r="G180" i="18"/>
  <c r="H180" i="18"/>
  <c r="I180" i="18"/>
  <c r="J180" i="18"/>
  <c r="K180" i="18"/>
  <c r="L180" i="18"/>
  <c r="M180" i="18"/>
  <c r="N180" i="18"/>
  <c r="O180" i="18"/>
  <c r="P180" i="18"/>
  <c r="Q180" i="18"/>
  <c r="E181" i="18"/>
  <c r="F181" i="18"/>
  <c r="G181" i="18"/>
  <c r="H181" i="18"/>
  <c r="I181" i="18"/>
  <c r="J181" i="18"/>
  <c r="K181" i="18"/>
  <c r="L181" i="18"/>
  <c r="M181" i="18"/>
  <c r="N181" i="18"/>
  <c r="O181" i="18"/>
  <c r="P181" i="18"/>
  <c r="Q181" i="18"/>
  <c r="D181" i="18"/>
  <c r="D180" i="18"/>
  <c r="E112" i="18"/>
  <c r="F112" i="18"/>
  <c r="G112" i="18"/>
  <c r="H112" i="18"/>
  <c r="I112" i="18"/>
  <c r="J112" i="18"/>
  <c r="K112" i="18"/>
  <c r="L112" i="18"/>
  <c r="M112" i="18"/>
  <c r="N112" i="18"/>
  <c r="O112" i="18"/>
  <c r="P112" i="18"/>
  <c r="Q112" i="18"/>
  <c r="E113" i="18"/>
  <c r="F113" i="18"/>
  <c r="G113" i="18"/>
  <c r="H113" i="18"/>
  <c r="I113" i="18"/>
  <c r="J113" i="18"/>
  <c r="K113" i="18"/>
  <c r="L113" i="18"/>
  <c r="M113" i="18"/>
  <c r="N113" i="18"/>
  <c r="O113" i="18"/>
  <c r="P113" i="18"/>
  <c r="Q113" i="18"/>
  <c r="D113" i="18"/>
  <c r="D112" i="18"/>
  <c r="E44" i="18"/>
  <c r="F44" i="18"/>
  <c r="G44" i="18"/>
  <c r="H44" i="18"/>
  <c r="I44" i="18"/>
  <c r="J44" i="18"/>
  <c r="K44" i="18"/>
  <c r="L44" i="18"/>
  <c r="M44" i="18"/>
  <c r="N44" i="18"/>
  <c r="O44" i="18"/>
  <c r="P44" i="18"/>
  <c r="Q44" i="18"/>
  <c r="E45" i="18"/>
  <c r="F45" i="18"/>
  <c r="G45" i="18"/>
  <c r="H45" i="18"/>
  <c r="I45" i="18"/>
  <c r="J45" i="18"/>
  <c r="K45" i="18"/>
  <c r="L45" i="18"/>
  <c r="M45" i="18"/>
  <c r="N45" i="18"/>
  <c r="O45" i="18"/>
  <c r="P45" i="18"/>
  <c r="Q45" i="18"/>
  <c r="D45" i="18"/>
  <c r="D44" i="18"/>
  <c r="E161" i="18"/>
  <c r="F161" i="18"/>
  <c r="G161" i="18"/>
  <c r="H161" i="18"/>
  <c r="I161" i="18"/>
  <c r="J161" i="18"/>
  <c r="K161" i="18"/>
  <c r="L161" i="18"/>
  <c r="M161" i="18"/>
  <c r="N161" i="18"/>
  <c r="O161" i="18"/>
  <c r="P161" i="18"/>
  <c r="Q161" i="18"/>
  <c r="E162" i="18"/>
  <c r="F162" i="18"/>
  <c r="G162" i="18"/>
  <c r="H162" i="18"/>
  <c r="I162" i="18"/>
  <c r="J162" i="18"/>
  <c r="K162" i="18"/>
  <c r="L162" i="18"/>
  <c r="M162" i="18"/>
  <c r="N162" i="18"/>
  <c r="O162" i="18"/>
  <c r="P162" i="18"/>
  <c r="Q162" i="18"/>
  <c r="E163" i="18"/>
  <c r="F163" i="18"/>
  <c r="G163" i="18"/>
  <c r="H163" i="18"/>
  <c r="I163" i="18"/>
  <c r="J163" i="18"/>
  <c r="K163" i="18"/>
  <c r="L163" i="18"/>
  <c r="M163" i="18"/>
  <c r="N163" i="18"/>
  <c r="O163" i="18"/>
  <c r="P163" i="18"/>
  <c r="Q163" i="18"/>
  <c r="E164" i="18"/>
  <c r="F164" i="18"/>
  <c r="G164" i="18"/>
  <c r="H164" i="18"/>
  <c r="I164" i="18"/>
  <c r="J164" i="18"/>
  <c r="K164" i="18"/>
  <c r="L164" i="18"/>
  <c r="M164" i="18"/>
  <c r="N164" i="18"/>
  <c r="O164" i="18"/>
  <c r="P164" i="18"/>
  <c r="Q164" i="18"/>
  <c r="E165" i="18"/>
  <c r="F165" i="18"/>
  <c r="G165" i="18"/>
  <c r="H165" i="18"/>
  <c r="I165" i="18"/>
  <c r="J165" i="18"/>
  <c r="K165" i="18"/>
  <c r="L165" i="18"/>
  <c r="M165" i="18"/>
  <c r="N165" i="18"/>
  <c r="O165" i="18"/>
  <c r="P165" i="18"/>
  <c r="Q165" i="18"/>
  <c r="E166" i="18"/>
  <c r="F166" i="18"/>
  <c r="G166" i="18"/>
  <c r="H166" i="18"/>
  <c r="I166" i="18"/>
  <c r="J166" i="18"/>
  <c r="K166" i="18"/>
  <c r="L166" i="18"/>
  <c r="M166" i="18"/>
  <c r="N166" i="18"/>
  <c r="O166" i="18"/>
  <c r="P166" i="18"/>
  <c r="Q166" i="18"/>
  <c r="E167" i="18"/>
  <c r="F167" i="18"/>
  <c r="G167" i="18"/>
  <c r="H167" i="18"/>
  <c r="I167" i="18"/>
  <c r="J167" i="18"/>
  <c r="K167" i="18"/>
  <c r="L167" i="18"/>
  <c r="M167" i="18"/>
  <c r="N167" i="18"/>
  <c r="O167" i="18"/>
  <c r="P167" i="18"/>
  <c r="Q167" i="18"/>
  <c r="E168" i="18"/>
  <c r="F168" i="18"/>
  <c r="G168" i="18"/>
  <c r="H168" i="18"/>
  <c r="I168" i="18"/>
  <c r="J168" i="18"/>
  <c r="K168" i="18"/>
  <c r="L168" i="18"/>
  <c r="M168" i="18"/>
  <c r="N168" i="18"/>
  <c r="O168" i="18"/>
  <c r="P168" i="18"/>
  <c r="Q168" i="18"/>
  <c r="E169" i="18"/>
  <c r="F169" i="18"/>
  <c r="G169" i="18"/>
  <c r="H169" i="18"/>
  <c r="I169" i="18"/>
  <c r="J169" i="18"/>
  <c r="K169" i="18"/>
  <c r="L169" i="18"/>
  <c r="M169" i="18"/>
  <c r="N169" i="18"/>
  <c r="O169" i="18"/>
  <c r="P169" i="18"/>
  <c r="Q169" i="18"/>
  <c r="E170" i="18"/>
  <c r="F170" i="18"/>
  <c r="G170" i="18"/>
  <c r="H170" i="18"/>
  <c r="I170" i="18"/>
  <c r="J170" i="18"/>
  <c r="K170" i="18"/>
  <c r="L170" i="18"/>
  <c r="M170" i="18"/>
  <c r="N170" i="18"/>
  <c r="O170" i="18"/>
  <c r="P170" i="18"/>
  <c r="Q170" i="18"/>
  <c r="E171" i="18"/>
  <c r="F171" i="18"/>
  <c r="G171" i="18"/>
  <c r="H171" i="18"/>
  <c r="I171" i="18"/>
  <c r="J171" i="18"/>
  <c r="K171" i="18"/>
  <c r="L171" i="18"/>
  <c r="M171" i="18"/>
  <c r="N171" i="18"/>
  <c r="O171" i="18"/>
  <c r="P171" i="18"/>
  <c r="Q171" i="18"/>
  <c r="E172" i="18"/>
  <c r="F172" i="18"/>
  <c r="G172" i="18"/>
  <c r="H172" i="18"/>
  <c r="I172" i="18"/>
  <c r="J172" i="18"/>
  <c r="K172" i="18"/>
  <c r="L172" i="18"/>
  <c r="M172" i="18"/>
  <c r="N172" i="18"/>
  <c r="O172" i="18"/>
  <c r="P172" i="18"/>
  <c r="Q172" i="18"/>
  <c r="E173" i="18"/>
  <c r="F173" i="18"/>
  <c r="G173" i="18"/>
  <c r="H173" i="18"/>
  <c r="I173" i="18"/>
  <c r="J173" i="18"/>
  <c r="K173" i="18"/>
  <c r="L173" i="18"/>
  <c r="M173" i="18"/>
  <c r="N173" i="18"/>
  <c r="O173" i="18"/>
  <c r="P173" i="18"/>
  <c r="Q173" i="18"/>
  <c r="E174" i="18"/>
  <c r="F174" i="18"/>
  <c r="G174" i="18"/>
  <c r="H174" i="18"/>
  <c r="I174" i="18"/>
  <c r="J174" i="18"/>
  <c r="K174" i="18"/>
  <c r="L174" i="18"/>
  <c r="M174" i="18"/>
  <c r="N174" i="18"/>
  <c r="O174" i="18"/>
  <c r="P174" i="18"/>
  <c r="Q174" i="18"/>
  <c r="E175" i="18"/>
  <c r="F175" i="18"/>
  <c r="G175" i="18"/>
  <c r="H175" i="18"/>
  <c r="I175" i="18"/>
  <c r="J175" i="18"/>
  <c r="K175" i="18"/>
  <c r="L175" i="18"/>
  <c r="M175" i="18"/>
  <c r="N175" i="18"/>
  <c r="O175" i="18"/>
  <c r="P175" i="18"/>
  <c r="Q175" i="18"/>
  <c r="E176" i="18"/>
  <c r="F176" i="18"/>
  <c r="G176" i="18"/>
  <c r="H176" i="18"/>
  <c r="I176" i="18"/>
  <c r="J176" i="18"/>
  <c r="K176" i="18"/>
  <c r="L176" i="18"/>
  <c r="M176" i="18"/>
  <c r="N176" i="18"/>
  <c r="O176" i="18"/>
  <c r="P176" i="18"/>
  <c r="Q176" i="18"/>
  <c r="E177" i="18"/>
  <c r="F177" i="18"/>
  <c r="G177" i="18"/>
  <c r="H177" i="18"/>
  <c r="I177" i="18"/>
  <c r="J177" i="18"/>
  <c r="K177" i="18"/>
  <c r="L177" i="18"/>
  <c r="M177" i="18"/>
  <c r="N177" i="18"/>
  <c r="O177" i="18"/>
  <c r="P177" i="18"/>
  <c r="Q177" i="18"/>
  <c r="E178" i="18"/>
  <c r="F178" i="18"/>
  <c r="G178" i="18"/>
  <c r="H178" i="18"/>
  <c r="I178" i="18"/>
  <c r="J178" i="18"/>
  <c r="K178" i="18"/>
  <c r="L178" i="18"/>
  <c r="M178" i="18"/>
  <c r="N178" i="18"/>
  <c r="O178" i="18"/>
  <c r="P178" i="18"/>
  <c r="Q178" i="18"/>
  <c r="E179" i="18"/>
  <c r="F179" i="18"/>
  <c r="G179" i="18"/>
  <c r="H179" i="18"/>
  <c r="I179" i="18"/>
  <c r="J179" i="18"/>
  <c r="K179" i="18"/>
  <c r="L179" i="18"/>
  <c r="M179" i="18"/>
  <c r="N179" i="18"/>
  <c r="O179" i="18"/>
  <c r="P179" i="18"/>
  <c r="Q179" i="18"/>
  <c r="D162" i="18"/>
  <c r="D163" i="18"/>
  <c r="D164" i="18"/>
  <c r="D165" i="18"/>
  <c r="D166" i="18"/>
  <c r="D167" i="18"/>
  <c r="D168" i="18"/>
  <c r="D169" i="18"/>
  <c r="D170" i="18"/>
  <c r="D171" i="18"/>
  <c r="D172" i="18"/>
  <c r="D173" i="18"/>
  <c r="D174" i="18"/>
  <c r="D175" i="18"/>
  <c r="D176" i="18"/>
  <c r="D177" i="18"/>
  <c r="D178" i="18"/>
  <c r="D179" i="18"/>
  <c r="D161" i="18"/>
  <c r="E93" i="18"/>
  <c r="F93" i="18"/>
  <c r="G93" i="18"/>
  <c r="H93" i="18"/>
  <c r="I93" i="18"/>
  <c r="J93" i="18"/>
  <c r="K93" i="18"/>
  <c r="L93" i="18"/>
  <c r="M93" i="18"/>
  <c r="N93" i="18"/>
  <c r="O93" i="18"/>
  <c r="P93" i="18"/>
  <c r="Q93" i="18"/>
  <c r="E94" i="18"/>
  <c r="F94" i="18"/>
  <c r="G94" i="18"/>
  <c r="H94" i="18"/>
  <c r="I94" i="18"/>
  <c r="J94" i="18"/>
  <c r="K94" i="18"/>
  <c r="L94" i="18"/>
  <c r="M94" i="18"/>
  <c r="N94" i="18"/>
  <c r="O94" i="18"/>
  <c r="P94" i="18"/>
  <c r="Q94" i="18"/>
  <c r="E95" i="18"/>
  <c r="F95" i="18"/>
  <c r="G95" i="18"/>
  <c r="H95" i="18"/>
  <c r="I95" i="18"/>
  <c r="J95" i="18"/>
  <c r="K95" i="18"/>
  <c r="L95" i="18"/>
  <c r="M95" i="18"/>
  <c r="N95" i="18"/>
  <c r="O95" i="18"/>
  <c r="P95" i="18"/>
  <c r="Q95" i="18"/>
  <c r="E96" i="18"/>
  <c r="F96" i="18"/>
  <c r="G96" i="18"/>
  <c r="H96" i="18"/>
  <c r="I96" i="18"/>
  <c r="J96" i="18"/>
  <c r="K96" i="18"/>
  <c r="L96" i="18"/>
  <c r="M96" i="18"/>
  <c r="N96" i="18"/>
  <c r="O96" i="18"/>
  <c r="P96" i="18"/>
  <c r="Q96" i="18"/>
  <c r="E97" i="18"/>
  <c r="F97" i="18"/>
  <c r="G97" i="18"/>
  <c r="H97" i="18"/>
  <c r="I97" i="18"/>
  <c r="J97" i="18"/>
  <c r="K97" i="18"/>
  <c r="L97" i="18"/>
  <c r="M97" i="18"/>
  <c r="N97" i="18"/>
  <c r="O97" i="18"/>
  <c r="P97" i="18"/>
  <c r="Q97" i="18"/>
  <c r="E98" i="18"/>
  <c r="F98" i="18"/>
  <c r="G98" i="18"/>
  <c r="H98" i="18"/>
  <c r="I98" i="18"/>
  <c r="J98" i="18"/>
  <c r="K98" i="18"/>
  <c r="L98" i="18"/>
  <c r="M98" i="18"/>
  <c r="N98" i="18"/>
  <c r="O98" i="18"/>
  <c r="P98" i="18"/>
  <c r="Q98" i="18"/>
  <c r="E99" i="18"/>
  <c r="F99" i="18"/>
  <c r="G99" i="18"/>
  <c r="H99" i="18"/>
  <c r="I99" i="18"/>
  <c r="J99" i="18"/>
  <c r="K99" i="18"/>
  <c r="L99" i="18"/>
  <c r="M99" i="18"/>
  <c r="N99" i="18"/>
  <c r="O99" i="18"/>
  <c r="P99" i="18"/>
  <c r="Q99" i="18"/>
  <c r="E100" i="18"/>
  <c r="F100" i="18"/>
  <c r="G100" i="18"/>
  <c r="H100" i="18"/>
  <c r="I100" i="18"/>
  <c r="J100" i="18"/>
  <c r="K100" i="18"/>
  <c r="L100" i="18"/>
  <c r="M100" i="18"/>
  <c r="N100" i="18"/>
  <c r="O100" i="18"/>
  <c r="P100" i="18"/>
  <c r="Q100" i="18"/>
  <c r="E101" i="18"/>
  <c r="F101" i="18"/>
  <c r="G101" i="18"/>
  <c r="H101" i="18"/>
  <c r="I101" i="18"/>
  <c r="J101" i="18"/>
  <c r="K101" i="18"/>
  <c r="L101" i="18"/>
  <c r="M101" i="18"/>
  <c r="N101" i="18"/>
  <c r="O101" i="18"/>
  <c r="P101" i="18"/>
  <c r="Q101" i="18"/>
  <c r="E102" i="18"/>
  <c r="F102" i="18"/>
  <c r="G102" i="18"/>
  <c r="H102" i="18"/>
  <c r="I102" i="18"/>
  <c r="J102" i="18"/>
  <c r="K102" i="18"/>
  <c r="L102" i="18"/>
  <c r="M102" i="18"/>
  <c r="N102" i="18"/>
  <c r="O102" i="18"/>
  <c r="P102" i="18"/>
  <c r="Q102" i="18"/>
  <c r="E103" i="18"/>
  <c r="F103" i="18"/>
  <c r="G103" i="18"/>
  <c r="H103" i="18"/>
  <c r="I103" i="18"/>
  <c r="J103" i="18"/>
  <c r="K103" i="18"/>
  <c r="L103" i="18"/>
  <c r="M103" i="18"/>
  <c r="N103" i="18"/>
  <c r="O103" i="18"/>
  <c r="P103" i="18"/>
  <c r="Q103" i="18"/>
  <c r="E104" i="18"/>
  <c r="F104" i="18"/>
  <c r="G104" i="18"/>
  <c r="H104" i="18"/>
  <c r="I104" i="18"/>
  <c r="J104" i="18"/>
  <c r="K104" i="18"/>
  <c r="L104" i="18"/>
  <c r="M104" i="18"/>
  <c r="N104" i="18"/>
  <c r="O104" i="18"/>
  <c r="P104" i="18"/>
  <c r="Q104" i="18"/>
  <c r="E105" i="18"/>
  <c r="F105" i="18"/>
  <c r="G105" i="18"/>
  <c r="H105" i="18"/>
  <c r="I105" i="18"/>
  <c r="J105" i="18"/>
  <c r="K105" i="18"/>
  <c r="L105" i="18"/>
  <c r="M105" i="18"/>
  <c r="N105" i="18"/>
  <c r="O105" i="18"/>
  <c r="P105" i="18"/>
  <c r="Q105" i="18"/>
  <c r="E106" i="18"/>
  <c r="F106" i="18"/>
  <c r="G106" i="18"/>
  <c r="H106" i="18"/>
  <c r="I106" i="18"/>
  <c r="J106" i="18"/>
  <c r="K106" i="18"/>
  <c r="L106" i="18"/>
  <c r="M106" i="18"/>
  <c r="N106" i="18"/>
  <c r="O106" i="18"/>
  <c r="P106" i="18"/>
  <c r="Q106" i="18"/>
  <c r="E107" i="18"/>
  <c r="F107" i="18"/>
  <c r="G107" i="18"/>
  <c r="H107" i="18"/>
  <c r="I107" i="18"/>
  <c r="J107" i="18"/>
  <c r="K107" i="18"/>
  <c r="L107" i="18"/>
  <c r="M107" i="18"/>
  <c r="N107" i="18"/>
  <c r="O107" i="18"/>
  <c r="P107" i="18"/>
  <c r="Q107" i="18"/>
  <c r="E108" i="18"/>
  <c r="F108" i="18"/>
  <c r="G108" i="18"/>
  <c r="H108" i="18"/>
  <c r="I108" i="18"/>
  <c r="J108" i="18"/>
  <c r="K108" i="18"/>
  <c r="L108" i="18"/>
  <c r="M108" i="18"/>
  <c r="N108" i="18"/>
  <c r="O108" i="18"/>
  <c r="P108" i="18"/>
  <c r="Q108" i="18"/>
  <c r="E109" i="18"/>
  <c r="F109" i="18"/>
  <c r="G109" i="18"/>
  <c r="H109" i="18"/>
  <c r="I109" i="18"/>
  <c r="J109" i="18"/>
  <c r="K109" i="18"/>
  <c r="L109" i="18"/>
  <c r="M109" i="18"/>
  <c r="N109" i="18"/>
  <c r="O109" i="18"/>
  <c r="P109" i="18"/>
  <c r="Q109" i="18"/>
  <c r="E110" i="18"/>
  <c r="F110" i="18"/>
  <c r="G110" i="18"/>
  <c r="H110" i="18"/>
  <c r="I110" i="18"/>
  <c r="J110" i="18"/>
  <c r="K110" i="18"/>
  <c r="L110" i="18"/>
  <c r="M110" i="18"/>
  <c r="N110" i="18"/>
  <c r="O110" i="18"/>
  <c r="P110" i="18"/>
  <c r="Q110" i="18"/>
  <c r="E111" i="18"/>
  <c r="F111" i="18"/>
  <c r="G111" i="18"/>
  <c r="H111" i="18"/>
  <c r="I111" i="18"/>
  <c r="J111" i="18"/>
  <c r="K111" i="18"/>
  <c r="L111" i="18"/>
  <c r="M111" i="18"/>
  <c r="N111" i="18"/>
  <c r="O111" i="18"/>
  <c r="P111" i="18"/>
  <c r="Q111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93" i="18"/>
  <c r="E25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Q26" i="18"/>
  <c r="E27" i="18"/>
  <c r="F27" i="18"/>
  <c r="G27" i="18"/>
  <c r="H27" i="18"/>
  <c r="I27" i="18"/>
  <c r="J27" i="18"/>
  <c r="K27" i="18"/>
  <c r="L27" i="18"/>
  <c r="M27" i="18"/>
  <c r="N27" i="18"/>
  <c r="O27" i="18"/>
  <c r="P27" i="18"/>
  <c r="Q27" i="18"/>
  <c r="E28" i="18"/>
  <c r="F28" i="18"/>
  <c r="G28" i="18"/>
  <c r="H28" i="18"/>
  <c r="I28" i="18"/>
  <c r="J28" i="18"/>
  <c r="K28" i="18"/>
  <c r="L28" i="18"/>
  <c r="M28" i="18"/>
  <c r="N28" i="18"/>
  <c r="O28" i="18"/>
  <c r="P28" i="18"/>
  <c r="Q28" i="18"/>
  <c r="E29" i="18"/>
  <c r="F29" i="18"/>
  <c r="G29" i="18"/>
  <c r="H29" i="18"/>
  <c r="I29" i="18"/>
  <c r="J29" i="18"/>
  <c r="K29" i="18"/>
  <c r="L29" i="18"/>
  <c r="M29" i="18"/>
  <c r="N29" i="18"/>
  <c r="O29" i="18"/>
  <c r="P29" i="18"/>
  <c r="Q29" i="18"/>
  <c r="E30" i="18"/>
  <c r="F30" i="18"/>
  <c r="G30" i="18"/>
  <c r="H30" i="18"/>
  <c r="I30" i="18"/>
  <c r="J30" i="18"/>
  <c r="K30" i="18"/>
  <c r="L30" i="18"/>
  <c r="M30" i="18"/>
  <c r="N30" i="18"/>
  <c r="O30" i="18"/>
  <c r="P30" i="18"/>
  <c r="Q30" i="18"/>
  <c r="E31" i="18"/>
  <c r="F31" i="18"/>
  <c r="G31" i="18"/>
  <c r="H31" i="18"/>
  <c r="I31" i="18"/>
  <c r="J31" i="18"/>
  <c r="K31" i="18"/>
  <c r="L31" i="18"/>
  <c r="M31" i="18"/>
  <c r="N31" i="18"/>
  <c r="O31" i="18"/>
  <c r="P31" i="18"/>
  <c r="Q31" i="18"/>
  <c r="E32" i="18"/>
  <c r="F32" i="18"/>
  <c r="G32" i="18"/>
  <c r="H32" i="18"/>
  <c r="I32" i="18"/>
  <c r="J32" i="18"/>
  <c r="K32" i="18"/>
  <c r="L32" i="18"/>
  <c r="M32" i="18"/>
  <c r="N32" i="18"/>
  <c r="O32" i="18"/>
  <c r="P32" i="18"/>
  <c r="Q32" i="18"/>
  <c r="E33" i="18"/>
  <c r="F33" i="18"/>
  <c r="G33" i="18"/>
  <c r="H33" i="18"/>
  <c r="I33" i="18"/>
  <c r="J33" i="18"/>
  <c r="K33" i="18"/>
  <c r="L33" i="18"/>
  <c r="M33" i="18"/>
  <c r="N33" i="18"/>
  <c r="O33" i="18"/>
  <c r="P33" i="18"/>
  <c r="Q33" i="18"/>
  <c r="E34" i="18"/>
  <c r="F34" i="18"/>
  <c r="G34" i="18"/>
  <c r="H34" i="18"/>
  <c r="I34" i="18"/>
  <c r="J34" i="18"/>
  <c r="K34" i="18"/>
  <c r="L34" i="18"/>
  <c r="M34" i="18"/>
  <c r="N34" i="18"/>
  <c r="O34" i="18"/>
  <c r="P34" i="18"/>
  <c r="Q34" i="18"/>
  <c r="E35" i="18"/>
  <c r="F35" i="18"/>
  <c r="G35" i="18"/>
  <c r="H35" i="18"/>
  <c r="I35" i="18"/>
  <c r="J35" i="18"/>
  <c r="K35" i="18"/>
  <c r="L35" i="18"/>
  <c r="M35" i="18"/>
  <c r="N35" i="18"/>
  <c r="O35" i="18"/>
  <c r="P35" i="18"/>
  <c r="Q35" i="18"/>
  <c r="E36" i="18"/>
  <c r="F36" i="18"/>
  <c r="G36" i="18"/>
  <c r="H36" i="18"/>
  <c r="I36" i="18"/>
  <c r="J36" i="18"/>
  <c r="K36" i="18"/>
  <c r="L36" i="18"/>
  <c r="M36" i="18"/>
  <c r="N36" i="18"/>
  <c r="O36" i="18"/>
  <c r="P36" i="18"/>
  <c r="Q36" i="18"/>
  <c r="E37" i="18"/>
  <c r="F37" i="18"/>
  <c r="G37" i="18"/>
  <c r="H37" i="18"/>
  <c r="I37" i="18"/>
  <c r="J37" i="18"/>
  <c r="K37" i="18"/>
  <c r="L37" i="18"/>
  <c r="M37" i="18"/>
  <c r="N37" i="18"/>
  <c r="O37" i="18"/>
  <c r="P37" i="18"/>
  <c r="Q37" i="18"/>
  <c r="E38" i="18"/>
  <c r="F38" i="18"/>
  <c r="G38" i="18"/>
  <c r="H38" i="18"/>
  <c r="I38" i="18"/>
  <c r="J38" i="18"/>
  <c r="K38" i="18"/>
  <c r="L38" i="18"/>
  <c r="M38" i="18"/>
  <c r="N38" i="18"/>
  <c r="O38" i="18"/>
  <c r="P38" i="18"/>
  <c r="Q38" i="18"/>
  <c r="E39" i="18"/>
  <c r="F39" i="18"/>
  <c r="G39" i="18"/>
  <c r="H39" i="18"/>
  <c r="I39" i="18"/>
  <c r="J39" i="18"/>
  <c r="K39" i="18"/>
  <c r="L39" i="18"/>
  <c r="M39" i="18"/>
  <c r="N39" i="18"/>
  <c r="O39" i="18"/>
  <c r="P39" i="18"/>
  <c r="Q39" i="18"/>
  <c r="E40" i="18"/>
  <c r="F40" i="18"/>
  <c r="G40" i="18"/>
  <c r="H40" i="18"/>
  <c r="I40" i="18"/>
  <c r="J40" i="18"/>
  <c r="K40" i="18"/>
  <c r="L40" i="18"/>
  <c r="M40" i="18"/>
  <c r="N40" i="18"/>
  <c r="O40" i="18"/>
  <c r="P40" i="18"/>
  <c r="Q40" i="18"/>
  <c r="E41" i="18"/>
  <c r="F41" i="18"/>
  <c r="G41" i="18"/>
  <c r="H41" i="18"/>
  <c r="I41" i="18"/>
  <c r="J41" i="18"/>
  <c r="K41" i="18"/>
  <c r="L41" i="18"/>
  <c r="M41" i="18"/>
  <c r="N41" i="18"/>
  <c r="O41" i="18"/>
  <c r="P41" i="18"/>
  <c r="Q41" i="18"/>
  <c r="E42" i="18"/>
  <c r="F42" i="18"/>
  <c r="G42" i="18"/>
  <c r="H42" i="18"/>
  <c r="I42" i="18"/>
  <c r="J42" i="18"/>
  <c r="K42" i="18"/>
  <c r="L42" i="18"/>
  <c r="M42" i="18"/>
  <c r="N42" i="18"/>
  <c r="O42" i="18"/>
  <c r="P42" i="18"/>
  <c r="Q42" i="18"/>
  <c r="E43" i="18"/>
  <c r="F43" i="18"/>
  <c r="G43" i="18"/>
  <c r="H43" i="18"/>
  <c r="I43" i="18"/>
  <c r="J43" i="18"/>
  <c r="K43" i="18"/>
  <c r="L43" i="18"/>
  <c r="M43" i="18"/>
  <c r="N43" i="18"/>
  <c r="O43" i="18"/>
  <c r="P43" i="18"/>
  <c r="Q43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25" i="18"/>
  <c r="E157" i="26"/>
  <c r="F157" i="26"/>
  <c r="G157" i="26"/>
  <c r="H157" i="26"/>
  <c r="I157" i="26"/>
  <c r="J157" i="26"/>
  <c r="K157" i="26"/>
  <c r="L157" i="26"/>
  <c r="M157" i="26"/>
  <c r="N157" i="26"/>
  <c r="O157" i="26"/>
  <c r="P157" i="26"/>
  <c r="Q157" i="26"/>
  <c r="E158" i="26"/>
  <c r="F158" i="26"/>
  <c r="G158" i="26"/>
  <c r="H158" i="26"/>
  <c r="I158" i="26"/>
  <c r="J158" i="26"/>
  <c r="K158" i="26"/>
  <c r="L158" i="26"/>
  <c r="M158" i="26"/>
  <c r="N158" i="26"/>
  <c r="O158" i="26"/>
  <c r="P158" i="26"/>
  <c r="Q158" i="26"/>
  <c r="E159" i="26"/>
  <c r="F159" i="26"/>
  <c r="G159" i="26"/>
  <c r="H159" i="26"/>
  <c r="I159" i="26"/>
  <c r="J159" i="26"/>
  <c r="K159" i="26"/>
  <c r="L159" i="26"/>
  <c r="M159" i="26"/>
  <c r="N159" i="26"/>
  <c r="O159" i="26"/>
  <c r="P159" i="26"/>
  <c r="Q159" i="26"/>
  <c r="E160" i="26"/>
  <c r="F160" i="26"/>
  <c r="G160" i="26"/>
  <c r="H160" i="26"/>
  <c r="I160" i="26"/>
  <c r="J160" i="26"/>
  <c r="K160" i="26"/>
  <c r="L160" i="26"/>
  <c r="M160" i="26"/>
  <c r="N160" i="26"/>
  <c r="O160" i="26"/>
  <c r="P160" i="26"/>
  <c r="Q160" i="26"/>
  <c r="D158" i="26"/>
  <c r="D159" i="26"/>
  <c r="D160" i="26"/>
  <c r="D157" i="26"/>
  <c r="E89" i="26"/>
  <c r="F89" i="26"/>
  <c r="G89" i="26"/>
  <c r="H89" i="26"/>
  <c r="I89" i="26"/>
  <c r="J89" i="26"/>
  <c r="K89" i="26"/>
  <c r="L89" i="26"/>
  <c r="M89" i="26"/>
  <c r="N89" i="26"/>
  <c r="O89" i="26"/>
  <c r="P89" i="26"/>
  <c r="Q89" i="26"/>
  <c r="E90" i="26"/>
  <c r="F90" i="26"/>
  <c r="G90" i="26"/>
  <c r="H90" i="26"/>
  <c r="I90" i="26"/>
  <c r="J90" i="26"/>
  <c r="K90" i="26"/>
  <c r="L90" i="26"/>
  <c r="M90" i="26"/>
  <c r="N90" i="26"/>
  <c r="O90" i="26"/>
  <c r="P90" i="26"/>
  <c r="Q90" i="26"/>
  <c r="E91" i="26"/>
  <c r="F91" i="26"/>
  <c r="G91" i="26"/>
  <c r="H91" i="26"/>
  <c r="I91" i="26"/>
  <c r="J91" i="26"/>
  <c r="K91" i="26"/>
  <c r="L91" i="26"/>
  <c r="M91" i="26"/>
  <c r="N91" i="26"/>
  <c r="O91" i="26"/>
  <c r="P91" i="26"/>
  <c r="Q91" i="26"/>
  <c r="E92" i="26"/>
  <c r="F92" i="26"/>
  <c r="G92" i="26"/>
  <c r="H92" i="26"/>
  <c r="I92" i="26"/>
  <c r="J92" i="26"/>
  <c r="K92" i="26"/>
  <c r="L92" i="26"/>
  <c r="M92" i="26"/>
  <c r="N92" i="26"/>
  <c r="O92" i="26"/>
  <c r="P92" i="26"/>
  <c r="Q92" i="26"/>
  <c r="D90" i="26"/>
  <c r="D91" i="26"/>
  <c r="D92" i="26"/>
  <c r="D89" i="26"/>
  <c r="E21" i="26"/>
  <c r="F21" i="26"/>
  <c r="G21" i="26"/>
  <c r="H21" i="26"/>
  <c r="I21" i="26"/>
  <c r="J21" i="26"/>
  <c r="K21" i="26"/>
  <c r="L21" i="26"/>
  <c r="M21" i="26"/>
  <c r="N21" i="26"/>
  <c r="O21" i="26"/>
  <c r="P21" i="26"/>
  <c r="Q21" i="26"/>
  <c r="E22" i="26"/>
  <c r="F22" i="26"/>
  <c r="G22" i="26"/>
  <c r="H22" i="26"/>
  <c r="I22" i="26"/>
  <c r="J22" i="26"/>
  <c r="K22" i="26"/>
  <c r="L22" i="26"/>
  <c r="M22" i="26"/>
  <c r="N22" i="26"/>
  <c r="O22" i="26"/>
  <c r="P22" i="26"/>
  <c r="Q22" i="26"/>
  <c r="E23" i="26"/>
  <c r="F23" i="26"/>
  <c r="G23" i="26"/>
  <c r="H23" i="26"/>
  <c r="I23" i="26"/>
  <c r="J23" i="26"/>
  <c r="K23" i="26"/>
  <c r="L23" i="26"/>
  <c r="M23" i="26"/>
  <c r="N23" i="26"/>
  <c r="O23" i="26"/>
  <c r="P23" i="26"/>
  <c r="Q23" i="26"/>
  <c r="E24" i="26"/>
  <c r="F24" i="26"/>
  <c r="G24" i="26"/>
  <c r="H24" i="26"/>
  <c r="I24" i="26"/>
  <c r="J24" i="26"/>
  <c r="K24" i="26"/>
  <c r="L24" i="26"/>
  <c r="M24" i="26"/>
  <c r="N24" i="26"/>
  <c r="O24" i="26"/>
  <c r="P24" i="26"/>
  <c r="Q24" i="26"/>
  <c r="D22" i="26"/>
  <c r="D23" i="26"/>
  <c r="D24" i="26"/>
  <c r="D21" i="26"/>
  <c r="E157" i="25"/>
  <c r="F157" i="25"/>
  <c r="G157" i="25"/>
  <c r="H157" i="25"/>
  <c r="I157" i="25"/>
  <c r="J157" i="25"/>
  <c r="K157" i="25"/>
  <c r="L157" i="25"/>
  <c r="M157" i="25"/>
  <c r="N157" i="25"/>
  <c r="O157" i="25"/>
  <c r="P157" i="25"/>
  <c r="Q157" i="25"/>
  <c r="E158" i="25"/>
  <c r="F158" i="25"/>
  <c r="G158" i="25"/>
  <c r="H158" i="25"/>
  <c r="I158" i="25"/>
  <c r="J158" i="25"/>
  <c r="K158" i="25"/>
  <c r="L158" i="25"/>
  <c r="M158" i="25"/>
  <c r="N158" i="25"/>
  <c r="O158" i="25"/>
  <c r="P158" i="25"/>
  <c r="Q158" i="25"/>
  <c r="E159" i="25"/>
  <c r="F159" i="25"/>
  <c r="G159" i="25"/>
  <c r="H159" i="25"/>
  <c r="I159" i="25"/>
  <c r="J159" i="25"/>
  <c r="K159" i="25"/>
  <c r="L159" i="25"/>
  <c r="M159" i="25"/>
  <c r="N159" i="25"/>
  <c r="O159" i="25"/>
  <c r="P159" i="25"/>
  <c r="Q159" i="25"/>
  <c r="E160" i="25"/>
  <c r="F160" i="25"/>
  <c r="G160" i="25"/>
  <c r="H160" i="25"/>
  <c r="I160" i="25"/>
  <c r="J160" i="25"/>
  <c r="K160" i="25"/>
  <c r="L160" i="25"/>
  <c r="M160" i="25"/>
  <c r="N160" i="25"/>
  <c r="O160" i="25"/>
  <c r="P160" i="25"/>
  <c r="Q160" i="25"/>
  <c r="D158" i="25"/>
  <c r="D159" i="25"/>
  <c r="D160" i="25"/>
  <c r="D157" i="25"/>
  <c r="E89" i="25"/>
  <c r="F89" i="25"/>
  <c r="G89" i="25"/>
  <c r="H89" i="25"/>
  <c r="I89" i="25"/>
  <c r="J89" i="25"/>
  <c r="K89" i="25"/>
  <c r="L89" i="25"/>
  <c r="M89" i="25"/>
  <c r="N89" i="25"/>
  <c r="O89" i="25"/>
  <c r="P89" i="25"/>
  <c r="Q89" i="25"/>
  <c r="E90" i="25"/>
  <c r="F90" i="25"/>
  <c r="G90" i="25"/>
  <c r="H90" i="25"/>
  <c r="I90" i="25"/>
  <c r="J90" i="25"/>
  <c r="K90" i="25"/>
  <c r="L90" i="25"/>
  <c r="M90" i="25"/>
  <c r="N90" i="25"/>
  <c r="O90" i="25"/>
  <c r="P90" i="25"/>
  <c r="Q90" i="25"/>
  <c r="E91" i="25"/>
  <c r="F91" i="25"/>
  <c r="G91" i="25"/>
  <c r="H91" i="25"/>
  <c r="I91" i="25"/>
  <c r="J91" i="25"/>
  <c r="K91" i="25"/>
  <c r="L91" i="25"/>
  <c r="M91" i="25"/>
  <c r="N91" i="25"/>
  <c r="O91" i="25"/>
  <c r="P91" i="25"/>
  <c r="Q91" i="25"/>
  <c r="E92" i="25"/>
  <c r="F92" i="25"/>
  <c r="G92" i="25"/>
  <c r="H92" i="25"/>
  <c r="I92" i="25"/>
  <c r="J92" i="25"/>
  <c r="K92" i="25"/>
  <c r="L92" i="25"/>
  <c r="M92" i="25"/>
  <c r="N92" i="25"/>
  <c r="O92" i="25"/>
  <c r="P92" i="25"/>
  <c r="Q92" i="25"/>
  <c r="D90" i="25"/>
  <c r="D91" i="25"/>
  <c r="D92" i="25"/>
  <c r="D89" i="25"/>
  <c r="E21" i="25"/>
  <c r="F21" i="25"/>
  <c r="G21" i="25"/>
  <c r="H21" i="25"/>
  <c r="I21" i="25"/>
  <c r="J21" i="25"/>
  <c r="K21" i="25"/>
  <c r="L21" i="25"/>
  <c r="M21" i="25"/>
  <c r="N21" i="25"/>
  <c r="O21" i="25"/>
  <c r="P21" i="25"/>
  <c r="Q21" i="25"/>
  <c r="E22" i="25"/>
  <c r="F22" i="25"/>
  <c r="G22" i="25"/>
  <c r="H22" i="25"/>
  <c r="I22" i="25"/>
  <c r="J22" i="25"/>
  <c r="K22" i="25"/>
  <c r="L22" i="25"/>
  <c r="M22" i="25"/>
  <c r="N22" i="25"/>
  <c r="O22" i="25"/>
  <c r="P22" i="25"/>
  <c r="Q22" i="25"/>
  <c r="E23" i="25"/>
  <c r="F23" i="25"/>
  <c r="G23" i="25"/>
  <c r="H23" i="25"/>
  <c r="I23" i="25"/>
  <c r="J23" i="25"/>
  <c r="K23" i="25"/>
  <c r="L23" i="25"/>
  <c r="M23" i="25"/>
  <c r="N23" i="25"/>
  <c r="O23" i="25"/>
  <c r="P23" i="25"/>
  <c r="Q23" i="25"/>
  <c r="E24" i="25"/>
  <c r="F24" i="25"/>
  <c r="G24" i="25"/>
  <c r="H24" i="25"/>
  <c r="I24" i="25"/>
  <c r="J24" i="25"/>
  <c r="K24" i="25"/>
  <c r="L24" i="25"/>
  <c r="M24" i="25"/>
  <c r="N24" i="25"/>
  <c r="O24" i="25"/>
  <c r="P24" i="25"/>
  <c r="Q24" i="25"/>
  <c r="D22" i="25"/>
  <c r="D23" i="25"/>
  <c r="D24" i="25"/>
  <c r="D21" i="25"/>
  <c r="E157" i="24"/>
  <c r="F157" i="24"/>
  <c r="G157" i="24"/>
  <c r="H157" i="24"/>
  <c r="I157" i="24"/>
  <c r="J157" i="24"/>
  <c r="K157" i="24"/>
  <c r="L157" i="24"/>
  <c r="M157" i="24"/>
  <c r="N157" i="24"/>
  <c r="O157" i="24"/>
  <c r="P157" i="24"/>
  <c r="Q157" i="24"/>
  <c r="E158" i="24"/>
  <c r="F158" i="24"/>
  <c r="G158" i="24"/>
  <c r="H158" i="24"/>
  <c r="I158" i="24"/>
  <c r="J158" i="24"/>
  <c r="K158" i="24"/>
  <c r="L158" i="24"/>
  <c r="M158" i="24"/>
  <c r="N158" i="24"/>
  <c r="O158" i="24"/>
  <c r="P158" i="24"/>
  <c r="Q158" i="24"/>
  <c r="E159" i="24"/>
  <c r="F159" i="24"/>
  <c r="G159" i="24"/>
  <c r="H159" i="24"/>
  <c r="I159" i="24"/>
  <c r="J159" i="24"/>
  <c r="K159" i="24"/>
  <c r="L159" i="24"/>
  <c r="M159" i="24"/>
  <c r="N159" i="24"/>
  <c r="O159" i="24"/>
  <c r="P159" i="24"/>
  <c r="Q159" i="24"/>
  <c r="E160" i="24"/>
  <c r="F160" i="24"/>
  <c r="G160" i="24"/>
  <c r="H160" i="24"/>
  <c r="I160" i="24"/>
  <c r="J160" i="24"/>
  <c r="K160" i="24"/>
  <c r="L160" i="24"/>
  <c r="M160" i="24"/>
  <c r="N160" i="24"/>
  <c r="O160" i="24"/>
  <c r="P160" i="24"/>
  <c r="Q160" i="24"/>
  <c r="D158" i="24"/>
  <c r="D159" i="24"/>
  <c r="D160" i="24"/>
  <c r="D157" i="24"/>
  <c r="E89" i="24"/>
  <c r="F89" i="24"/>
  <c r="G89" i="24"/>
  <c r="H89" i="24"/>
  <c r="I89" i="24"/>
  <c r="J89" i="24"/>
  <c r="K89" i="24"/>
  <c r="L89" i="24"/>
  <c r="M89" i="24"/>
  <c r="N89" i="24"/>
  <c r="O89" i="24"/>
  <c r="P89" i="24"/>
  <c r="Q89" i="24"/>
  <c r="E90" i="24"/>
  <c r="F90" i="24"/>
  <c r="G90" i="24"/>
  <c r="H90" i="24"/>
  <c r="I90" i="24"/>
  <c r="J90" i="24"/>
  <c r="K90" i="24"/>
  <c r="L90" i="24"/>
  <c r="M90" i="24"/>
  <c r="N90" i="24"/>
  <c r="O90" i="24"/>
  <c r="P90" i="24"/>
  <c r="Q90" i="24"/>
  <c r="E91" i="24"/>
  <c r="F91" i="24"/>
  <c r="G91" i="24"/>
  <c r="H91" i="24"/>
  <c r="I91" i="24"/>
  <c r="J91" i="24"/>
  <c r="K91" i="24"/>
  <c r="L91" i="24"/>
  <c r="M91" i="24"/>
  <c r="N91" i="24"/>
  <c r="O91" i="24"/>
  <c r="P91" i="24"/>
  <c r="Q91" i="24"/>
  <c r="E92" i="24"/>
  <c r="F92" i="24"/>
  <c r="G92" i="24"/>
  <c r="H92" i="24"/>
  <c r="I92" i="24"/>
  <c r="J92" i="24"/>
  <c r="K92" i="24"/>
  <c r="L92" i="24"/>
  <c r="M92" i="24"/>
  <c r="N92" i="24"/>
  <c r="O92" i="24"/>
  <c r="P92" i="24"/>
  <c r="Q92" i="24"/>
  <c r="D90" i="24"/>
  <c r="D91" i="24"/>
  <c r="D92" i="24"/>
  <c r="D89" i="24"/>
  <c r="E21" i="24"/>
  <c r="F21" i="24"/>
  <c r="G21" i="24"/>
  <c r="H21" i="24"/>
  <c r="I21" i="24"/>
  <c r="J21" i="24"/>
  <c r="K21" i="24"/>
  <c r="L21" i="24"/>
  <c r="M21" i="24"/>
  <c r="N21" i="24"/>
  <c r="O21" i="24"/>
  <c r="P21" i="24"/>
  <c r="Q21" i="24"/>
  <c r="E22" i="24"/>
  <c r="F22" i="24"/>
  <c r="G22" i="24"/>
  <c r="H22" i="24"/>
  <c r="I22" i="24"/>
  <c r="J22" i="24"/>
  <c r="K22" i="24"/>
  <c r="L22" i="24"/>
  <c r="M22" i="24"/>
  <c r="N22" i="24"/>
  <c r="O22" i="24"/>
  <c r="P22" i="24"/>
  <c r="Q22" i="24"/>
  <c r="E23" i="24"/>
  <c r="F23" i="24"/>
  <c r="G23" i="24"/>
  <c r="H23" i="24"/>
  <c r="I23" i="24"/>
  <c r="J23" i="24"/>
  <c r="K23" i="24"/>
  <c r="L23" i="24"/>
  <c r="M23" i="24"/>
  <c r="N23" i="24"/>
  <c r="O23" i="24"/>
  <c r="P23" i="24"/>
  <c r="Q23" i="24"/>
  <c r="E24" i="24"/>
  <c r="F24" i="24"/>
  <c r="G24" i="24"/>
  <c r="H24" i="24"/>
  <c r="I24" i="24"/>
  <c r="J24" i="24"/>
  <c r="K24" i="24"/>
  <c r="L24" i="24"/>
  <c r="M24" i="24"/>
  <c r="N24" i="24"/>
  <c r="O24" i="24"/>
  <c r="P24" i="24"/>
  <c r="Q24" i="24"/>
  <c r="D22" i="24"/>
  <c r="D23" i="24"/>
  <c r="D24" i="24"/>
  <c r="D21" i="24"/>
  <c r="E157" i="23"/>
  <c r="F157" i="23"/>
  <c r="G157" i="23"/>
  <c r="H157" i="23"/>
  <c r="I157" i="23"/>
  <c r="J157" i="23"/>
  <c r="K157" i="23"/>
  <c r="L157" i="23"/>
  <c r="M157" i="23"/>
  <c r="N157" i="23"/>
  <c r="O157" i="23"/>
  <c r="P157" i="23"/>
  <c r="Q157" i="23"/>
  <c r="E158" i="23"/>
  <c r="F158" i="23"/>
  <c r="G158" i="23"/>
  <c r="H158" i="23"/>
  <c r="I158" i="23"/>
  <c r="J158" i="23"/>
  <c r="K158" i="23"/>
  <c r="L158" i="23"/>
  <c r="M158" i="23"/>
  <c r="N158" i="23"/>
  <c r="O158" i="23"/>
  <c r="P158" i="23"/>
  <c r="Q158" i="23"/>
  <c r="E159" i="23"/>
  <c r="F159" i="23"/>
  <c r="G159" i="23"/>
  <c r="H159" i="23"/>
  <c r="I159" i="23"/>
  <c r="J159" i="23"/>
  <c r="K159" i="23"/>
  <c r="L159" i="23"/>
  <c r="M159" i="23"/>
  <c r="N159" i="23"/>
  <c r="O159" i="23"/>
  <c r="P159" i="23"/>
  <c r="Q159" i="23"/>
  <c r="E160" i="23"/>
  <c r="F160" i="23"/>
  <c r="G160" i="23"/>
  <c r="H160" i="23"/>
  <c r="I160" i="23"/>
  <c r="J160" i="23"/>
  <c r="K160" i="23"/>
  <c r="L160" i="23"/>
  <c r="M160" i="23"/>
  <c r="N160" i="23"/>
  <c r="O160" i="23"/>
  <c r="P160" i="23"/>
  <c r="Q160" i="23"/>
  <c r="D158" i="23"/>
  <c r="D159" i="23"/>
  <c r="D160" i="23"/>
  <c r="D157" i="23"/>
  <c r="E89" i="23"/>
  <c r="F89" i="23"/>
  <c r="G89" i="23"/>
  <c r="H89" i="23"/>
  <c r="I89" i="23"/>
  <c r="J89" i="23"/>
  <c r="K89" i="23"/>
  <c r="L89" i="23"/>
  <c r="M89" i="23"/>
  <c r="N89" i="23"/>
  <c r="O89" i="23"/>
  <c r="P89" i="23"/>
  <c r="Q89" i="23"/>
  <c r="E90" i="23"/>
  <c r="F90" i="23"/>
  <c r="G90" i="23"/>
  <c r="H90" i="23"/>
  <c r="I90" i="23"/>
  <c r="J90" i="23"/>
  <c r="K90" i="23"/>
  <c r="L90" i="23"/>
  <c r="M90" i="23"/>
  <c r="N90" i="23"/>
  <c r="O90" i="23"/>
  <c r="P90" i="23"/>
  <c r="Q90" i="23"/>
  <c r="E91" i="23"/>
  <c r="F91" i="23"/>
  <c r="G91" i="23"/>
  <c r="H91" i="23"/>
  <c r="I91" i="23"/>
  <c r="J91" i="23"/>
  <c r="K91" i="23"/>
  <c r="L91" i="23"/>
  <c r="M91" i="23"/>
  <c r="N91" i="23"/>
  <c r="O91" i="23"/>
  <c r="P91" i="23"/>
  <c r="Q91" i="23"/>
  <c r="E92" i="23"/>
  <c r="F92" i="23"/>
  <c r="G92" i="23"/>
  <c r="H92" i="23"/>
  <c r="I92" i="23"/>
  <c r="J92" i="23"/>
  <c r="K92" i="23"/>
  <c r="L92" i="23"/>
  <c r="M92" i="23"/>
  <c r="N92" i="23"/>
  <c r="O92" i="23"/>
  <c r="P92" i="23"/>
  <c r="Q92" i="23"/>
  <c r="D90" i="23"/>
  <c r="D91" i="23"/>
  <c r="D92" i="23"/>
  <c r="D89" i="23"/>
  <c r="E21" i="23"/>
  <c r="F21" i="23"/>
  <c r="G21" i="23"/>
  <c r="H21" i="23"/>
  <c r="I21" i="23"/>
  <c r="J21" i="23"/>
  <c r="K21" i="23"/>
  <c r="L21" i="23"/>
  <c r="M21" i="23"/>
  <c r="N21" i="23"/>
  <c r="O21" i="23"/>
  <c r="P21" i="23"/>
  <c r="Q21" i="23"/>
  <c r="E22" i="23"/>
  <c r="F22" i="23"/>
  <c r="G22" i="23"/>
  <c r="H22" i="23"/>
  <c r="I22" i="23"/>
  <c r="J22" i="23"/>
  <c r="K22" i="23"/>
  <c r="L22" i="23"/>
  <c r="M22" i="23"/>
  <c r="N22" i="23"/>
  <c r="O22" i="23"/>
  <c r="P22" i="23"/>
  <c r="Q22" i="23"/>
  <c r="E23" i="23"/>
  <c r="F23" i="23"/>
  <c r="G23" i="23"/>
  <c r="H23" i="23"/>
  <c r="I23" i="23"/>
  <c r="J23" i="23"/>
  <c r="K23" i="23"/>
  <c r="L23" i="23"/>
  <c r="M23" i="23"/>
  <c r="N23" i="23"/>
  <c r="O23" i="23"/>
  <c r="P23" i="23"/>
  <c r="Q23" i="23"/>
  <c r="E24" i="23"/>
  <c r="F24" i="23"/>
  <c r="G24" i="23"/>
  <c r="H24" i="23"/>
  <c r="I24" i="23"/>
  <c r="J24" i="23"/>
  <c r="K24" i="23"/>
  <c r="L24" i="23"/>
  <c r="M24" i="23"/>
  <c r="N24" i="23"/>
  <c r="O24" i="23"/>
  <c r="P24" i="23"/>
  <c r="Q24" i="23"/>
  <c r="D22" i="23"/>
  <c r="D23" i="23"/>
  <c r="D24" i="23"/>
  <c r="D21" i="23"/>
  <c r="E157" i="22"/>
  <c r="F157" i="22"/>
  <c r="G157" i="22"/>
  <c r="H157" i="22"/>
  <c r="I157" i="22"/>
  <c r="J157" i="22"/>
  <c r="K157" i="22"/>
  <c r="L157" i="22"/>
  <c r="M157" i="22"/>
  <c r="N157" i="22"/>
  <c r="O157" i="22"/>
  <c r="P157" i="22"/>
  <c r="Q157" i="22"/>
  <c r="E158" i="22"/>
  <c r="F158" i="22"/>
  <c r="G158" i="22"/>
  <c r="H158" i="22"/>
  <c r="I158" i="22"/>
  <c r="J158" i="22"/>
  <c r="K158" i="22"/>
  <c r="L158" i="22"/>
  <c r="M158" i="22"/>
  <c r="N158" i="22"/>
  <c r="O158" i="22"/>
  <c r="P158" i="22"/>
  <c r="Q158" i="22"/>
  <c r="E159" i="22"/>
  <c r="F159" i="22"/>
  <c r="G159" i="22"/>
  <c r="H159" i="22"/>
  <c r="I159" i="22"/>
  <c r="J159" i="22"/>
  <c r="K159" i="22"/>
  <c r="L159" i="22"/>
  <c r="M159" i="22"/>
  <c r="N159" i="22"/>
  <c r="O159" i="22"/>
  <c r="P159" i="22"/>
  <c r="Q159" i="22"/>
  <c r="E160" i="22"/>
  <c r="F160" i="22"/>
  <c r="G160" i="22"/>
  <c r="H160" i="22"/>
  <c r="I160" i="22"/>
  <c r="J160" i="22"/>
  <c r="K160" i="22"/>
  <c r="L160" i="22"/>
  <c r="M160" i="22"/>
  <c r="N160" i="22"/>
  <c r="O160" i="22"/>
  <c r="P160" i="22"/>
  <c r="Q160" i="22"/>
  <c r="D158" i="22"/>
  <c r="D159" i="22"/>
  <c r="D160" i="22"/>
  <c r="D157" i="22"/>
  <c r="E89" i="22"/>
  <c r="F89" i="22"/>
  <c r="G89" i="22"/>
  <c r="H89" i="22"/>
  <c r="I89" i="22"/>
  <c r="J89" i="22"/>
  <c r="K89" i="22"/>
  <c r="L89" i="22"/>
  <c r="M89" i="22"/>
  <c r="N89" i="22"/>
  <c r="O89" i="22"/>
  <c r="P89" i="22"/>
  <c r="Q89" i="22"/>
  <c r="E90" i="22"/>
  <c r="F90" i="22"/>
  <c r="G90" i="22"/>
  <c r="H90" i="22"/>
  <c r="I90" i="22"/>
  <c r="J90" i="22"/>
  <c r="K90" i="22"/>
  <c r="L90" i="22"/>
  <c r="M90" i="22"/>
  <c r="N90" i="22"/>
  <c r="O90" i="22"/>
  <c r="P90" i="22"/>
  <c r="Q90" i="22"/>
  <c r="E91" i="22"/>
  <c r="F91" i="22"/>
  <c r="G91" i="22"/>
  <c r="H91" i="22"/>
  <c r="I91" i="22"/>
  <c r="J91" i="22"/>
  <c r="K91" i="22"/>
  <c r="L91" i="22"/>
  <c r="M91" i="22"/>
  <c r="N91" i="22"/>
  <c r="O91" i="22"/>
  <c r="P91" i="22"/>
  <c r="Q91" i="22"/>
  <c r="E92" i="22"/>
  <c r="F92" i="22"/>
  <c r="G92" i="22"/>
  <c r="H92" i="22"/>
  <c r="I92" i="22"/>
  <c r="J92" i="22"/>
  <c r="K92" i="22"/>
  <c r="L92" i="22"/>
  <c r="M92" i="22"/>
  <c r="N92" i="22"/>
  <c r="O92" i="22"/>
  <c r="P92" i="22"/>
  <c r="Q92" i="22"/>
  <c r="D90" i="22"/>
  <c r="D91" i="22"/>
  <c r="D92" i="22"/>
  <c r="D89" i="22"/>
  <c r="E21" i="22"/>
  <c r="F21" i="22"/>
  <c r="G21" i="22"/>
  <c r="H21" i="22"/>
  <c r="I21" i="22"/>
  <c r="J21" i="22"/>
  <c r="K21" i="22"/>
  <c r="L21" i="22"/>
  <c r="M21" i="22"/>
  <c r="N21" i="22"/>
  <c r="O21" i="22"/>
  <c r="P21" i="22"/>
  <c r="Q21" i="22"/>
  <c r="E22" i="22"/>
  <c r="F22" i="22"/>
  <c r="G22" i="22"/>
  <c r="H22" i="22"/>
  <c r="I22" i="22"/>
  <c r="J22" i="22"/>
  <c r="K22" i="22"/>
  <c r="L22" i="22"/>
  <c r="M22" i="22"/>
  <c r="N22" i="22"/>
  <c r="O22" i="22"/>
  <c r="P22" i="22"/>
  <c r="Q22" i="22"/>
  <c r="E23" i="22"/>
  <c r="F23" i="22"/>
  <c r="G23" i="22"/>
  <c r="H23" i="22"/>
  <c r="I23" i="22"/>
  <c r="J23" i="22"/>
  <c r="K23" i="22"/>
  <c r="L23" i="22"/>
  <c r="M23" i="22"/>
  <c r="N23" i="22"/>
  <c r="O23" i="22"/>
  <c r="P23" i="22"/>
  <c r="Q23" i="22"/>
  <c r="E24" i="22"/>
  <c r="F24" i="22"/>
  <c r="G24" i="22"/>
  <c r="H24" i="22"/>
  <c r="I24" i="22"/>
  <c r="J24" i="22"/>
  <c r="K24" i="22"/>
  <c r="L24" i="22"/>
  <c r="M24" i="22"/>
  <c r="N24" i="22"/>
  <c r="O24" i="22"/>
  <c r="P24" i="22"/>
  <c r="Q24" i="22"/>
  <c r="D22" i="22"/>
  <c r="D23" i="22"/>
  <c r="D24" i="22"/>
  <c r="D21" i="22"/>
  <c r="E157" i="18"/>
  <c r="F157" i="18"/>
  <c r="G157" i="18"/>
  <c r="H157" i="18"/>
  <c r="I157" i="18"/>
  <c r="J157" i="18"/>
  <c r="K157" i="18"/>
  <c r="L157" i="18"/>
  <c r="M157" i="18"/>
  <c r="N157" i="18"/>
  <c r="O157" i="18"/>
  <c r="P157" i="18"/>
  <c r="Q157" i="18"/>
  <c r="E158" i="18"/>
  <c r="F158" i="18"/>
  <c r="G158" i="18"/>
  <c r="H158" i="18"/>
  <c r="I158" i="18"/>
  <c r="J158" i="18"/>
  <c r="K158" i="18"/>
  <c r="L158" i="18"/>
  <c r="M158" i="18"/>
  <c r="N158" i="18"/>
  <c r="O158" i="18"/>
  <c r="P158" i="18"/>
  <c r="Q158" i="18"/>
  <c r="E159" i="18"/>
  <c r="F159" i="18"/>
  <c r="G159" i="18"/>
  <c r="H159" i="18"/>
  <c r="I159" i="18"/>
  <c r="J159" i="18"/>
  <c r="K159" i="18"/>
  <c r="L159" i="18"/>
  <c r="M159" i="18"/>
  <c r="N159" i="18"/>
  <c r="O159" i="18"/>
  <c r="P159" i="18"/>
  <c r="Q159" i="18"/>
  <c r="E160" i="18"/>
  <c r="F160" i="18"/>
  <c r="G160" i="18"/>
  <c r="H160" i="18"/>
  <c r="I160" i="18"/>
  <c r="J160" i="18"/>
  <c r="K160" i="18"/>
  <c r="L160" i="18"/>
  <c r="M160" i="18"/>
  <c r="N160" i="18"/>
  <c r="O160" i="18"/>
  <c r="P160" i="18"/>
  <c r="Q160" i="18"/>
  <c r="D158" i="18"/>
  <c r="D159" i="18"/>
  <c r="D160" i="18"/>
  <c r="D157" i="18"/>
  <c r="E89" i="18"/>
  <c r="F89" i="18"/>
  <c r="G89" i="18"/>
  <c r="H89" i="18"/>
  <c r="I89" i="18"/>
  <c r="J89" i="18"/>
  <c r="K89" i="18"/>
  <c r="L89" i="18"/>
  <c r="M89" i="18"/>
  <c r="N89" i="18"/>
  <c r="O89" i="18"/>
  <c r="P89" i="18"/>
  <c r="Q89" i="18"/>
  <c r="E90" i="18"/>
  <c r="F90" i="18"/>
  <c r="G90" i="18"/>
  <c r="H90" i="18"/>
  <c r="I90" i="18"/>
  <c r="J90" i="18"/>
  <c r="K90" i="18"/>
  <c r="L90" i="18"/>
  <c r="M90" i="18"/>
  <c r="N90" i="18"/>
  <c r="O90" i="18"/>
  <c r="P90" i="18"/>
  <c r="Q90" i="18"/>
  <c r="E91" i="18"/>
  <c r="F91" i="18"/>
  <c r="G91" i="18"/>
  <c r="H91" i="18"/>
  <c r="I91" i="18"/>
  <c r="J91" i="18"/>
  <c r="K91" i="18"/>
  <c r="L91" i="18"/>
  <c r="M91" i="18"/>
  <c r="N91" i="18"/>
  <c r="O91" i="18"/>
  <c r="P91" i="18"/>
  <c r="Q91" i="18"/>
  <c r="E92" i="18"/>
  <c r="F92" i="18"/>
  <c r="G92" i="18"/>
  <c r="H92" i="18"/>
  <c r="I92" i="18"/>
  <c r="J92" i="18"/>
  <c r="K92" i="18"/>
  <c r="L92" i="18"/>
  <c r="M92" i="18"/>
  <c r="N92" i="18"/>
  <c r="O92" i="18"/>
  <c r="P92" i="18"/>
  <c r="Q92" i="18"/>
  <c r="D90" i="18"/>
  <c r="D91" i="18"/>
  <c r="D92" i="18"/>
  <c r="D89" i="18"/>
  <c r="E21" i="18"/>
  <c r="F21" i="18"/>
  <c r="G21" i="18"/>
  <c r="H21" i="18"/>
  <c r="I21" i="18"/>
  <c r="J21" i="18"/>
  <c r="K21" i="18"/>
  <c r="L21" i="18"/>
  <c r="M21" i="18"/>
  <c r="N21" i="18"/>
  <c r="O21" i="18"/>
  <c r="P21" i="18"/>
  <c r="Q21" i="18"/>
  <c r="E22" i="18"/>
  <c r="F22" i="18"/>
  <c r="G22" i="18"/>
  <c r="H22" i="18"/>
  <c r="I22" i="18"/>
  <c r="J22" i="18"/>
  <c r="K22" i="18"/>
  <c r="L22" i="18"/>
  <c r="M22" i="18"/>
  <c r="N22" i="18"/>
  <c r="O22" i="18"/>
  <c r="P22" i="18"/>
  <c r="Q22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D22" i="18"/>
  <c r="D23" i="18"/>
  <c r="D24" i="18"/>
  <c r="D21" i="18"/>
  <c r="E191" i="26"/>
  <c r="F191" i="26"/>
  <c r="G191" i="26"/>
  <c r="H191" i="26"/>
  <c r="I191" i="26"/>
  <c r="J191" i="26"/>
  <c r="K191" i="26"/>
  <c r="L191" i="26"/>
  <c r="M191" i="26"/>
  <c r="N191" i="26"/>
  <c r="O191" i="26"/>
  <c r="P191" i="26"/>
  <c r="Q191" i="26"/>
  <c r="E192" i="26"/>
  <c r="F192" i="26"/>
  <c r="G192" i="26"/>
  <c r="H192" i="26"/>
  <c r="I192" i="26"/>
  <c r="J192" i="26"/>
  <c r="K192" i="26"/>
  <c r="L192" i="26"/>
  <c r="M192" i="26"/>
  <c r="N192" i="26"/>
  <c r="O192" i="26"/>
  <c r="P192" i="26"/>
  <c r="Q192" i="26"/>
  <c r="D192" i="26"/>
  <c r="D191" i="26"/>
  <c r="E123" i="26"/>
  <c r="F123" i="26"/>
  <c r="G123" i="26"/>
  <c r="H123" i="26"/>
  <c r="I123" i="26"/>
  <c r="J123" i="26"/>
  <c r="K123" i="26"/>
  <c r="L123" i="26"/>
  <c r="M123" i="26"/>
  <c r="N123" i="26"/>
  <c r="O123" i="26"/>
  <c r="P123" i="26"/>
  <c r="Q123" i="26"/>
  <c r="E124" i="26"/>
  <c r="F124" i="26"/>
  <c r="G124" i="26"/>
  <c r="H124" i="26"/>
  <c r="I124" i="26"/>
  <c r="J124" i="26"/>
  <c r="K124" i="26"/>
  <c r="L124" i="26"/>
  <c r="M124" i="26"/>
  <c r="N124" i="26"/>
  <c r="O124" i="26"/>
  <c r="P124" i="26"/>
  <c r="Q124" i="26"/>
  <c r="D124" i="26"/>
  <c r="D123" i="26"/>
  <c r="E55" i="26"/>
  <c r="F55" i="26"/>
  <c r="G55" i="26"/>
  <c r="H55" i="26"/>
  <c r="I55" i="26"/>
  <c r="J55" i="26"/>
  <c r="K55" i="26"/>
  <c r="L55" i="26"/>
  <c r="M55" i="26"/>
  <c r="N55" i="26"/>
  <c r="O55" i="26"/>
  <c r="P55" i="26"/>
  <c r="Q55" i="26"/>
  <c r="E56" i="26"/>
  <c r="F56" i="26"/>
  <c r="G56" i="26"/>
  <c r="H56" i="26"/>
  <c r="I56" i="26"/>
  <c r="J56" i="26"/>
  <c r="K56" i="26"/>
  <c r="L56" i="26"/>
  <c r="M56" i="26"/>
  <c r="N56" i="26"/>
  <c r="O56" i="26"/>
  <c r="P56" i="26"/>
  <c r="Q56" i="26"/>
  <c r="D56" i="26"/>
  <c r="D55" i="26"/>
  <c r="E191" i="25"/>
  <c r="F191" i="25"/>
  <c r="G191" i="25"/>
  <c r="H191" i="25"/>
  <c r="I191" i="25"/>
  <c r="J191" i="25"/>
  <c r="K191" i="25"/>
  <c r="L191" i="25"/>
  <c r="M191" i="25"/>
  <c r="N191" i="25"/>
  <c r="O191" i="25"/>
  <c r="P191" i="25"/>
  <c r="Q191" i="25"/>
  <c r="E192" i="25"/>
  <c r="F192" i="25"/>
  <c r="G192" i="25"/>
  <c r="H192" i="25"/>
  <c r="I192" i="25"/>
  <c r="J192" i="25"/>
  <c r="K192" i="25"/>
  <c r="L192" i="25"/>
  <c r="M192" i="25"/>
  <c r="N192" i="25"/>
  <c r="O192" i="25"/>
  <c r="P192" i="25"/>
  <c r="Q192" i="25"/>
  <c r="D192" i="25"/>
  <c r="D191" i="25"/>
  <c r="E123" i="25"/>
  <c r="F123" i="25"/>
  <c r="G123" i="25"/>
  <c r="H123" i="25"/>
  <c r="I123" i="25"/>
  <c r="J123" i="25"/>
  <c r="K123" i="25"/>
  <c r="L123" i="25"/>
  <c r="M123" i="25"/>
  <c r="N123" i="25"/>
  <c r="O123" i="25"/>
  <c r="P123" i="25"/>
  <c r="Q123" i="25"/>
  <c r="E124" i="25"/>
  <c r="F124" i="25"/>
  <c r="G124" i="25"/>
  <c r="H124" i="25"/>
  <c r="I124" i="25"/>
  <c r="J124" i="25"/>
  <c r="K124" i="25"/>
  <c r="L124" i="25"/>
  <c r="M124" i="25"/>
  <c r="N124" i="25"/>
  <c r="O124" i="25"/>
  <c r="P124" i="25"/>
  <c r="Q124" i="25"/>
  <c r="D124" i="25"/>
  <c r="D123" i="25"/>
  <c r="E55" i="25"/>
  <c r="F55" i="25"/>
  <c r="G55" i="25"/>
  <c r="H55" i="25"/>
  <c r="I55" i="25"/>
  <c r="J55" i="25"/>
  <c r="K55" i="25"/>
  <c r="L55" i="25"/>
  <c r="M55" i="25"/>
  <c r="N55" i="25"/>
  <c r="O55" i="25"/>
  <c r="P55" i="25"/>
  <c r="Q55" i="25"/>
  <c r="E56" i="25"/>
  <c r="F56" i="25"/>
  <c r="G56" i="25"/>
  <c r="H56" i="25"/>
  <c r="I56" i="25"/>
  <c r="J56" i="25"/>
  <c r="K56" i="25"/>
  <c r="L56" i="25"/>
  <c r="M56" i="25"/>
  <c r="N56" i="25"/>
  <c r="O56" i="25"/>
  <c r="P56" i="25"/>
  <c r="Q56" i="25"/>
  <c r="D56" i="25"/>
  <c r="D55" i="25"/>
  <c r="E191" i="24"/>
  <c r="F191" i="24"/>
  <c r="G191" i="24"/>
  <c r="H191" i="24"/>
  <c r="I191" i="24"/>
  <c r="J191" i="24"/>
  <c r="K191" i="24"/>
  <c r="L191" i="24"/>
  <c r="M191" i="24"/>
  <c r="N191" i="24"/>
  <c r="O191" i="24"/>
  <c r="P191" i="24"/>
  <c r="Q191" i="24"/>
  <c r="E192" i="24"/>
  <c r="F192" i="24"/>
  <c r="G192" i="24"/>
  <c r="H192" i="24"/>
  <c r="I192" i="24"/>
  <c r="J192" i="24"/>
  <c r="K192" i="24"/>
  <c r="L192" i="24"/>
  <c r="M192" i="24"/>
  <c r="N192" i="24"/>
  <c r="O192" i="24"/>
  <c r="P192" i="24"/>
  <c r="Q192" i="24"/>
  <c r="D192" i="24"/>
  <c r="D191" i="24"/>
  <c r="E123" i="24"/>
  <c r="F123" i="24"/>
  <c r="G123" i="24"/>
  <c r="H123" i="24"/>
  <c r="I123" i="24"/>
  <c r="J123" i="24"/>
  <c r="K123" i="24"/>
  <c r="L123" i="24"/>
  <c r="M123" i="24"/>
  <c r="N123" i="24"/>
  <c r="O123" i="24"/>
  <c r="P123" i="24"/>
  <c r="Q123" i="24"/>
  <c r="E124" i="24"/>
  <c r="F124" i="24"/>
  <c r="G124" i="24"/>
  <c r="H124" i="24"/>
  <c r="I124" i="24"/>
  <c r="J124" i="24"/>
  <c r="K124" i="24"/>
  <c r="L124" i="24"/>
  <c r="M124" i="24"/>
  <c r="N124" i="24"/>
  <c r="O124" i="24"/>
  <c r="P124" i="24"/>
  <c r="Q124" i="24"/>
  <c r="D124" i="24"/>
  <c r="D123" i="24"/>
  <c r="E55" i="24"/>
  <c r="F55" i="24"/>
  <c r="G55" i="24"/>
  <c r="H55" i="24"/>
  <c r="I55" i="24"/>
  <c r="J55" i="24"/>
  <c r="K55" i="24"/>
  <c r="L55" i="24"/>
  <c r="M55" i="24"/>
  <c r="N55" i="24"/>
  <c r="O55" i="24"/>
  <c r="P55" i="24"/>
  <c r="Q55" i="24"/>
  <c r="E56" i="24"/>
  <c r="F56" i="24"/>
  <c r="G56" i="24"/>
  <c r="H56" i="24"/>
  <c r="I56" i="24"/>
  <c r="J56" i="24"/>
  <c r="K56" i="24"/>
  <c r="L56" i="24"/>
  <c r="M56" i="24"/>
  <c r="N56" i="24"/>
  <c r="O56" i="24"/>
  <c r="P56" i="24"/>
  <c r="Q56" i="24"/>
  <c r="D56" i="24"/>
  <c r="D55" i="24"/>
  <c r="E191" i="23"/>
  <c r="F191" i="23"/>
  <c r="G191" i="23"/>
  <c r="H191" i="23"/>
  <c r="I191" i="23"/>
  <c r="J191" i="23"/>
  <c r="K191" i="23"/>
  <c r="L191" i="23"/>
  <c r="M191" i="23"/>
  <c r="N191" i="23"/>
  <c r="O191" i="23"/>
  <c r="P191" i="23"/>
  <c r="Q191" i="23"/>
  <c r="E192" i="23"/>
  <c r="F192" i="23"/>
  <c r="G192" i="23"/>
  <c r="H192" i="23"/>
  <c r="I192" i="23"/>
  <c r="J192" i="23"/>
  <c r="K192" i="23"/>
  <c r="L192" i="23"/>
  <c r="M192" i="23"/>
  <c r="N192" i="23"/>
  <c r="O192" i="23"/>
  <c r="P192" i="23"/>
  <c r="Q192" i="23"/>
  <c r="D192" i="23"/>
  <c r="D191" i="23"/>
  <c r="E123" i="23"/>
  <c r="F123" i="23"/>
  <c r="G123" i="23"/>
  <c r="H123" i="23"/>
  <c r="I123" i="23"/>
  <c r="J123" i="23"/>
  <c r="K123" i="23"/>
  <c r="L123" i="23"/>
  <c r="M123" i="23"/>
  <c r="N123" i="23"/>
  <c r="O123" i="23"/>
  <c r="P123" i="23"/>
  <c r="Q123" i="23"/>
  <c r="E124" i="23"/>
  <c r="F124" i="23"/>
  <c r="G124" i="23"/>
  <c r="H124" i="23"/>
  <c r="I124" i="23"/>
  <c r="J124" i="23"/>
  <c r="K124" i="23"/>
  <c r="L124" i="23"/>
  <c r="M124" i="23"/>
  <c r="N124" i="23"/>
  <c r="O124" i="23"/>
  <c r="P124" i="23"/>
  <c r="Q124" i="23"/>
  <c r="D124" i="23"/>
  <c r="D123" i="23"/>
  <c r="E55" i="23"/>
  <c r="F55" i="23"/>
  <c r="G55" i="23"/>
  <c r="H55" i="23"/>
  <c r="I55" i="23"/>
  <c r="J55" i="23"/>
  <c r="K55" i="23"/>
  <c r="L55" i="23"/>
  <c r="M55" i="23"/>
  <c r="N55" i="23"/>
  <c r="O55" i="23"/>
  <c r="P55" i="23"/>
  <c r="Q55" i="23"/>
  <c r="E56" i="23"/>
  <c r="F56" i="23"/>
  <c r="G56" i="23"/>
  <c r="H56" i="23"/>
  <c r="I56" i="23"/>
  <c r="J56" i="23"/>
  <c r="K56" i="23"/>
  <c r="L56" i="23"/>
  <c r="M56" i="23"/>
  <c r="N56" i="23"/>
  <c r="O56" i="23"/>
  <c r="P56" i="23"/>
  <c r="Q56" i="23"/>
  <c r="D56" i="23"/>
  <c r="D55" i="23"/>
  <c r="E191" i="22"/>
  <c r="F191" i="22"/>
  <c r="G191" i="22"/>
  <c r="H191" i="22"/>
  <c r="I191" i="22"/>
  <c r="J191" i="22"/>
  <c r="K191" i="22"/>
  <c r="L191" i="22"/>
  <c r="M191" i="22"/>
  <c r="N191" i="22"/>
  <c r="O191" i="22"/>
  <c r="P191" i="22"/>
  <c r="Q191" i="22"/>
  <c r="E192" i="22"/>
  <c r="F192" i="22"/>
  <c r="G192" i="22"/>
  <c r="H192" i="22"/>
  <c r="I192" i="22"/>
  <c r="J192" i="22"/>
  <c r="K192" i="22"/>
  <c r="L192" i="22"/>
  <c r="M192" i="22"/>
  <c r="N192" i="22"/>
  <c r="O192" i="22"/>
  <c r="P192" i="22"/>
  <c r="Q192" i="22"/>
  <c r="D192" i="22"/>
  <c r="D191" i="22"/>
  <c r="E123" i="22"/>
  <c r="F123" i="22"/>
  <c r="G123" i="22"/>
  <c r="H123" i="22"/>
  <c r="I123" i="22"/>
  <c r="J123" i="22"/>
  <c r="K123" i="22"/>
  <c r="L123" i="22"/>
  <c r="M123" i="22"/>
  <c r="N123" i="22"/>
  <c r="O123" i="22"/>
  <c r="P123" i="22"/>
  <c r="Q123" i="22"/>
  <c r="E124" i="22"/>
  <c r="F124" i="22"/>
  <c r="G124" i="22"/>
  <c r="H124" i="22"/>
  <c r="I124" i="22"/>
  <c r="J124" i="22"/>
  <c r="K124" i="22"/>
  <c r="L124" i="22"/>
  <c r="M124" i="22"/>
  <c r="N124" i="22"/>
  <c r="O124" i="22"/>
  <c r="P124" i="22"/>
  <c r="Q124" i="22"/>
  <c r="D124" i="22"/>
  <c r="D123" i="22"/>
  <c r="E55" i="22"/>
  <c r="F55" i="22"/>
  <c r="G55" i="22"/>
  <c r="H55" i="22"/>
  <c r="I55" i="22"/>
  <c r="J55" i="22"/>
  <c r="K55" i="22"/>
  <c r="L55" i="22"/>
  <c r="M55" i="22"/>
  <c r="N55" i="22"/>
  <c r="O55" i="22"/>
  <c r="P55" i="22"/>
  <c r="Q55" i="22"/>
  <c r="E56" i="22"/>
  <c r="F56" i="22"/>
  <c r="G56" i="22"/>
  <c r="H56" i="22"/>
  <c r="I56" i="22"/>
  <c r="J56" i="22"/>
  <c r="K56" i="22"/>
  <c r="L56" i="22"/>
  <c r="M56" i="22"/>
  <c r="N56" i="22"/>
  <c r="O56" i="22"/>
  <c r="P56" i="22"/>
  <c r="Q56" i="22"/>
  <c r="D56" i="22"/>
  <c r="D55" i="22"/>
  <c r="E55" i="18"/>
  <c r="F55" i="18"/>
  <c r="G55" i="18"/>
  <c r="H55" i="18"/>
  <c r="I55" i="18"/>
  <c r="J55" i="18"/>
  <c r="K55" i="18"/>
  <c r="L55" i="18"/>
  <c r="M55" i="18"/>
  <c r="N55" i="18"/>
  <c r="O55" i="18"/>
  <c r="P55" i="18"/>
  <c r="Q55" i="18"/>
  <c r="E56" i="18"/>
  <c r="F56" i="18"/>
  <c r="G56" i="18"/>
  <c r="H56" i="18"/>
  <c r="I56" i="18"/>
  <c r="J56" i="18"/>
  <c r="K56" i="18"/>
  <c r="L56" i="18"/>
  <c r="M56" i="18"/>
  <c r="N56" i="18"/>
  <c r="O56" i="18"/>
  <c r="P56" i="18"/>
  <c r="Q56" i="18"/>
  <c r="E123" i="18"/>
  <c r="F123" i="18"/>
  <c r="G123" i="18"/>
  <c r="H123" i="18"/>
  <c r="I123" i="18"/>
  <c r="J123" i="18"/>
  <c r="K123" i="18"/>
  <c r="L123" i="18"/>
  <c r="M123" i="18"/>
  <c r="N123" i="18"/>
  <c r="O123" i="18"/>
  <c r="P123" i="18"/>
  <c r="Q123" i="18"/>
  <c r="E124" i="18"/>
  <c r="F124" i="18"/>
  <c r="G124" i="18"/>
  <c r="H124" i="18"/>
  <c r="I124" i="18"/>
  <c r="J124" i="18"/>
  <c r="K124" i="18"/>
  <c r="L124" i="18"/>
  <c r="M124" i="18"/>
  <c r="N124" i="18"/>
  <c r="O124" i="18"/>
  <c r="P124" i="18"/>
  <c r="Q124" i="18"/>
  <c r="E191" i="18"/>
  <c r="F191" i="18"/>
  <c r="G191" i="18"/>
  <c r="H191" i="18"/>
  <c r="I191" i="18"/>
  <c r="J191" i="18"/>
  <c r="K191" i="18"/>
  <c r="L191" i="18"/>
  <c r="M191" i="18"/>
  <c r="N191" i="18"/>
  <c r="O191" i="18"/>
  <c r="P191" i="18"/>
  <c r="Q191" i="18"/>
  <c r="E192" i="18"/>
  <c r="F192" i="18"/>
  <c r="G192" i="18"/>
  <c r="H192" i="18"/>
  <c r="I192" i="18"/>
  <c r="J192" i="18"/>
  <c r="K192" i="18"/>
  <c r="L192" i="18"/>
  <c r="M192" i="18"/>
  <c r="N192" i="18"/>
  <c r="O192" i="18"/>
  <c r="P192" i="18"/>
  <c r="Q192" i="18"/>
  <c r="D192" i="18"/>
  <c r="D191" i="18"/>
  <c r="E193" i="26"/>
  <c r="F193" i="26"/>
  <c r="G193" i="26"/>
  <c r="H193" i="26"/>
  <c r="I193" i="26"/>
  <c r="J193" i="26"/>
  <c r="K193" i="26"/>
  <c r="L193" i="26"/>
  <c r="M193" i="26"/>
  <c r="N193" i="26"/>
  <c r="O193" i="26"/>
  <c r="P193" i="26"/>
  <c r="Q193" i="26"/>
  <c r="E194" i="26"/>
  <c r="F194" i="26"/>
  <c r="G194" i="26"/>
  <c r="H194" i="26"/>
  <c r="I194" i="26"/>
  <c r="J194" i="26"/>
  <c r="K194" i="26"/>
  <c r="L194" i="26"/>
  <c r="M194" i="26"/>
  <c r="N194" i="26"/>
  <c r="O194" i="26"/>
  <c r="P194" i="26"/>
  <c r="Q194" i="26"/>
  <c r="E195" i="26"/>
  <c r="F195" i="26"/>
  <c r="G195" i="26"/>
  <c r="H195" i="26"/>
  <c r="I195" i="26"/>
  <c r="J195" i="26"/>
  <c r="K195" i="26"/>
  <c r="L195" i="26"/>
  <c r="M195" i="26"/>
  <c r="N195" i="26"/>
  <c r="O195" i="26"/>
  <c r="P195" i="26"/>
  <c r="Q195" i="26"/>
  <c r="E196" i="26"/>
  <c r="F196" i="26"/>
  <c r="G196" i="26"/>
  <c r="H196" i="26"/>
  <c r="I196" i="26"/>
  <c r="J196" i="26"/>
  <c r="K196" i="26"/>
  <c r="L196" i="26"/>
  <c r="M196" i="26"/>
  <c r="N196" i="26"/>
  <c r="O196" i="26"/>
  <c r="P196" i="26"/>
  <c r="Q196" i="26"/>
  <c r="E197" i="26"/>
  <c r="F197" i="26"/>
  <c r="G197" i="26"/>
  <c r="H197" i="26"/>
  <c r="I197" i="26"/>
  <c r="J197" i="26"/>
  <c r="K197" i="26"/>
  <c r="L197" i="26"/>
  <c r="M197" i="26"/>
  <c r="N197" i="26"/>
  <c r="O197" i="26"/>
  <c r="P197" i="26"/>
  <c r="Q197" i="26"/>
  <c r="E198" i="26"/>
  <c r="F198" i="26"/>
  <c r="G198" i="26"/>
  <c r="H198" i="26"/>
  <c r="I198" i="26"/>
  <c r="J198" i="26"/>
  <c r="K198" i="26"/>
  <c r="L198" i="26"/>
  <c r="M198" i="26"/>
  <c r="N198" i="26"/>
  <c r="O198" i="26"/>
  <c r="P198" i="26"/>
  <c r="Q198" i="26"/>
  <c r="E199" i="26"/>
  <c r="F199" i="26"/>
  <c r="G199" i="26"/>
  <c r="H199" i="26"/>
  <c r="I199" i="26"/>
  <c r="J199" i="26"/>
  <c r="K199" i="26"/>
  <c r="L199" i="26"/>
  <c r="M199" i="26"/>
  <c r="N199" i="26"/>
  <c r="O199" i="26"/>
  <c r="P199" i="26"/>
  <c r="Q199" i="26"/>
  <c r="E200" i="26"/>
  <c r="F200" i="26"/>
  <c r="G200" i="26"/>
  <c r="H200" i="26"/>
  <c r="I200" i="26"/>
  <c r="J200" i="26"/>
  <c r="K200" i="26"/>
  <c r="L200" i="26"/>
  <c r="M200" i="26"/>
  <c r="N200" i="26"/>
  <c r="O200" i="26"/>
  <c r="P200" i="26"/>
  <c r="Q200" i="26"/>
  <c r="D194" i="26"/>
  <c r="D195" i="26"/>
  <c r="D196" i="26"/>
  <c r="D197" i="26"/>
  <c r="D198" i="26"/>
  <c r="D199" i="26"/>
  <c r="D200" i="26"/>
  <c r="D193" i="26"/>
  <c r="E125" i="26"/>
  <c r="F125" i="26"/>
  <c r="G125" i="26"/>
  <c r="H125" i="26"/>
  <c r="I125" i="26"/>
  <c r="J125" i="26"/>
  <c r="K125" i="26"/>
  <c r="L125" i="26"/>
  <c r="M125" i="26"/>
  <c r="N125" i="26"/>
  <c r="O125" i="26"/>
  <c r="P125" i="26"/>
  <c r="Q125" i="26"/>
  <c r="E126" i="26"/>
  <c r="F126" i="26"/>
  <c r="G126" i="26"/>
  <c r="H126" i="26"/>
  <c r="I126" i="26"/>
  <c r="J126" i="26"/>
  <c r="K126" i="26"/>
  <c r="L126" i="26"/>
  <c r="M126" i="26"/>
  <c r="N126" i="26"/>
  <c r="O126" i="26"/>
  <c r="P126" i="26"/>
  <c r="Q126" i="26"/>
  <c r="E127" i="26"/>
  <c r="F127" i="26"/>
  <c r="G127" i="26"/>
  <c r="H127" i="26"/>
  <c r="I127" i="26"/>
  <c r="J127" i="26"/>
  <c r="K127" i="26"/>
  <c r="L127" i="26"/>
  <c r="M127" i="26"/>
  <c r="N127" i="26"/>
  <c r="O127" i="26"/>
  <c r="P127" i="26"/>
  <c r="Q127" i="26"/>
  <c r="E128" i="26"/>
  <c r="F128" i="26"/>
  <c r="G128" i="26"/>
  <c r="H128" i="26"/>
  <c r="I128" i="26"/>
  <c r="J128" i="26"/>
  <c r="K128" i="26"/>
  <c r="L128" i="26"/>
  <c r="M128" i="26"/>
  <c r="N128" i="26"/>
  <c r="O128" i="26"/>
  <c r="P128" i="26"/>
  <c r="Q128" i="26"/>
  <c r="E129" i="26"/>
  <c r="F129" i="26"/>
  <c r="G129" i="26"/>
  <c r="H129" i="26"/>
  <c r="I129" i="26"/>
  <c r="J129" i="26"/>
  <c r="K129" i="26"/>
  <c r="L129" i="26"/>
  <c r="M129" i="26"/>
  <c r="N129" i="26"/>
  <c r="O129" i="26"/>
  <c r="P129" i="26"/>
  <c r="Q129" i="26"/>
  <c r="E130" i="26"/>
  <c r="F130" i="26"/>
  <c r="G130" i="26"/>
  <c r="H130" i="26"/>
  <c r="I130" i="26"/>
  <c r="J130" i="26"/>
  <c r="K130" i="26"/>
  <c r="L130" i="26"/>
  <c r="M130" i="26"/>
  <c r="N130" i="26"/>
  <c r="O130" i="26"/>
  <c r="P130" i="26"/>
  <c r="Q130" i="26"/>
  <c r="E131" i="26"/>
  <c r="F131" i="26"/>
  <c r="G131" i="26"/>
  <c r="H131" i="26"/>
  <c r="I131" i="26"/>
  <c r="J131" i="26"/>
  <c r="K131" i="26"/>
  <c r="L131" i="26"/>
  <c r="M131" i="26"/>
  <c r="N131" i="26"/>
  <c r="O131" i="26"/>
  <c r="P131" i="26"/>
  <c r="Q131" i="26"/>
  <c r="E132" i="26"/>
  <c r="F132" i="26"/>
  <c r="G132" i="26"/>
  <c r="H132" i="26"/>
  <c r="I132" i="26"/>
  <c r="J132" i="26"/>
  <c r="K132" i="26"/>
  <c r="L132" i="26"/>
  <c r="M132" i="26"/>
  <c r="N132" i="26"/>
  <c r="O132" i="26"/>
  <c r="P132" i="26"/>
  <c r="Q132" i="26"/>
  <c r="D126" i="26"/>
  <c r="D127" i="26"/>
  <c r="D128" i="26"/>
  <c r="D129" i="26"/>
  <c r="D130" i="26"/>
  <c r="D131" i="26"/>
  <c r="D132" i="26"/>
  <c r="D125" i="26"/>
  <c r="E57" i="26"/>
  <c r="F57" i="26"/>
  <c r="G57" i="26"/>
  <c r="H57" i="26"/>
  <c r="I57" i="26"/>
  <c r="J57" i="26"/>
  <c r="K57" i="26"/>
  <c r="L57" i="26"/>
  <c r="M57" i="26"/>
  <c r="N57" i="26"/>
  <c r="O57" i="26"/>
  <c r="P57" i="26"/>
  <c r="Q57" i="26"/>
  <c r="E58" i="26"/>
  <c r="F58" i="26"/>
  <c r="G58" i="26"/>
  <c r="H58" i="26"/>
  <c r="I58" i="26"/>
  <c r="J58" i="26"/>
  <c r="K58" i="26"/>
  <c r="L58" i="26"/>
  <c r="M58" i="26"/>
  <c r="N58" i="26"/>
  <c r="O58" i="26"/>
  <c r="P58" i="26"/>
  <c r="Q58" i="26"/>
  <c r="E59" i="26"/>
  <c r="F59" i="26"/>
  <c r="G59" i="26"/>
  <c r="H59" i="26"/>
  <c r="I59" i="26"/>
  <c r="J59" i="26"/>
  <c r="K59" i="26"/>
  <c r="L59" i="26"/>
  <c r="M59" i="26"/>
  <c r="N59" i="26"/>
  <c r="O59" i="26"/>
  <c r="P59" i="26"/>
  <c r="Q59" i="26"/>
  <c r="E60" i="26"/>
  <c r="F60" i="26"/>
  <c r="G60" i="26"/>
  <c r="H60" i="26"/>
  <c r="I60" i="26"/>
  <c r="J60" i="26"/>
  <c r="K60" i="26"/>
  <c r="L60" i="26"/>
  <c r="M60" i="26"/>
  <c r="N60" i="26"/>
  <c r="O60" i="26"/>
  <c r="P60" i="26"/>
  <c r="Q60" i="26"/>
  <c r="E61" i="26"/>
  <c r="F61" i="26"/>
  <c r="G61" i="26"/>
  <c r="H61" i="26"/>
  <c r="I61" i="26"/>
  <c r="J61" i="26"/>
  <c r="K61" i="26"/>
  <c r="L61" i="26"/>
  <c r="M61" i="26"/>
  <c r="N61" i="26"/>
  <c r="O61" i="26"/>
  <c r="P61" i="26"/>
  <c r="Q61" i="26"/>
  <c r="E62" i="26"/>
  <c r="F62" i="26"/>
  <c r="G62" i="26"/>
  <c r="H62" i="26"/>
  <c r="I62" i="26"/>
  <c r="J62" i="26"/>
  <c r="K62" i="26"/>
  <c r="L62" i="26"/>
  <c r="M62" i="26"/>
  <c r="N62" i="26"/>
  <c r="O62" i="26"/>
  <c r="P62" i="26"/>
  <c r="Q62" i="26"/>
  <c r="E63" i="26"/>
  <c r="F63" i="26"/>
  <c r="G63" i="26"/>
  <c r="H63" i="26"/>
  <c r="I63" i="26"/>
  <c r="J63" i="26"/>
  <c r="K63" i="26"/>
  <c r="L63" i="26"/>
  <c r="M63" i="26"/>
  <c r="N63" i="26"/>
  <c r="O63" i="26"/>
  <c r="P63" i="26"/>
  <c r="Q63" i="26"/>
  <c r="E64" i="26"/>
  <c r="F64" i="26"/>
  <c r="G64" i="26"/>
  <c r="H64" i="26"/>
  <c r="I64" i="26"/>
  <c r="J64" i="26"/>
  <c r="K64" i="26"/>
  <c r="L64" i="26"/>
  <c r="M64" i="26"/>
  <c r="N64" i="26"/>
  <c r="O64" i="26"/>
  <c r="P64" i="26"/>
  <c r="Q64" i="26"/>
  <c r="D58" i="26"/>
  <c r="D59" i="26"/>
  <c r="D60" i="26"/>
  <c r="D61" i="26"/>
  <c r="D62" i="26"/>
  <c r="D63" i="26"/>
  <c r="D64" i="26"/>
  <c r="D57" i="26"/>
  <c r="E193" i="25"/>
  <c r="F193" i="25"/>
  <c r="G193" i="25"/>
  <c r="H193" i="25"/>
  <c r="I193" i="25"/>
  <c r="J193" i="25"/>
  <c r="K193" i="25"/>
  <c r="L193" i="25"/>
  <c r="M193" i="25"/>
  <c r="N193" i="25"/>
  <c r="O193" i="25"/>
  <c r="P193" i="25"/>
  <c r="Q193" i="25"/>
  <c r="E194" i="25"/>
  <c r="F194" i="25"/>
  <c r="G194" i="25"/>
  <c r="H194" i="25"/>
  <c r="I194" i="25"/>
  <c r="J194" i="25"/>
  <c r="K194" i="25"/>
  <c r="L194" i="25"/>
  <c r="M194" i="25"/>
  <c r="N194" i="25"/>
  <c r="O194" i="25"/>
  <c r="P194" i="25"/>
  <c r="Q194" i="25"/>
  <c r="E195" i="25"/>
  <c r="F195" i="25"/>
  <c r="G195" i="25"/>
  <c r="H195" i="25"/>
  <c r="I195" i="25"/>
  <c r="J195" i="25"/>
  <c r="K195" i="25"/>
  <c r="L195" i="25"/>
  <c r="M195" i="25"/>
  <c r="N195" i="25"/>
  <c r="O195" i="25"/>
  <c r="P195" i="25"/>
  <c r="Q195" i="25"/>
  <c r="E196" i="25"/>
  <c r="F196" i="25"/>
  <c r="G196" i="25"/>
  <c r="H196" i="25"/>
  <c r="I196" i="25"/>
  <c r="J196" i="25"/>
  <c r="K196" i="25"/>
  <c r="L196" i="25"/>
  <c r="M196" i="25"/>
  <c r="N196" i="25"/>
  <c r="O196" i="25"/>
  <c r="P196" i="25"/>
  <c r="Q196" i="25"/>
  <c r="E197" i="25"/>
  <c r="F197" i="25"/>
  <c r="G197" i="25"/>
  <c r="H197" i="25"/>
  <c r="I197" i="25"/>
  <c r="J197" i="25"/>
  <c r="K197" i="25"/>
  <c r="L197" i="25"/>
  <c r="M197" i="25"/>
  <c r="N197" i="25"/>
  <c r="O197" i="25"/>
  <c r="P197" i="25"/>
  <c r="Q197" i="25"/>
  <c r="E198" i="25"/>
  <c r="F198" i="25"/>
  <c r="G198" i="25"/>
  <c r="H198" i="25"/>
  <c r="I198" i="25"/>
  <c r="J198" i="25"/>
  <c r="K198" i="25"/>
  <c r="L198" i="25"/>
  <c r="M198" i="25"/>
  <c r="N198" i="25"/>
  <c r="O198" i="25"/>
  <c r="P198" i="25"/>
  <c r="Q198" i="25"/>
  <c r="E199" i="25"/>
  <c r="F199" i="25"/>
  <c r="G199" i="25"/>
  <c r="H199" i="25"/>
  <c r="I199" i="25"/>
  <c r="J199" i="25"/>
  <c r="K199" i="25"/>
  <c r="L199" i="25"/>
  <c r="M199" i="25"/>
  <c r="N199" i="25"/>
  <c r="O199" i="25"/>
  <c r="P199" i="25"/>
  <c r="Q199" i="25"/>
  <c r="E200" i="25"/>
  <c r="F200" i="25"/>
  <c r="G200" i="25"/>
  <c r="H200" i="25"/>
  <c r="I200" i="25"/>
  <c r="J200" i="25"/>
  <c r="K200" i="25"/>
  <c r="L200" i="25"/>
  <c r="M200" i="25"/>
  <c r="N200" i="25"/>
  <c r="O200" i="25"/>
  <c r="P200" i="25"/>
  <c r="Q200" i="25"/>
  <c r="D194" i="25"/>
  <c r="D195" i="25"/>
  <c r="D196" i="25"/>
  <c r="D197" i="25"/>
  <c r="D198" i="25"/>
  <c r="D199" i="25"/>
  <c r="D200" i="25"/>
  <c r="D193" i="25"/>
  <c r="E125" i="25"/>
  <c r="F125" i="25"/>
  <c r="G125" i="25"/>
  <c r="H125" i="25"/>
  <c r="I125" i="25"/>
  <c r="J125" i="25"/>
  <c r="K125" i="25"/>
  <c r="L125" i="25"/>
  <c r="M125" i="25"/>
  <c r="N125" i="25"/>
  <c r="O125" i="25"/>
  <c r="P125" i="25"/>
  <c r="Q125" i="25"/>
  <c r="E126" i="25"/>
  <c r="F126" i="25"/>
  <c r="G126" i="25"/>
  <c r="H126" i="25"/>
  <c r="I126" i="25"/>
  <c r="J126" i="25"/>
  <c r="K126" i="25"/>
  <c r="L126" i="25"/>
  <c r="M126" i="25"/>
  <c r="N126" i="25"/>
  <c r="O126" i="25"/>
  <c r="P126" i="25"/>
  <c r="Q126" i="25"/>
  <c r="E127" i="25"/>
  <c r="F127" i="25"/>
  <c r="G127" i="25"/>
  <c r="H127" i="25"/>
  <c r="I127" i="25"/>
  <c r="J127" i="25"/>
  <c r="K127" i="25"/>
  <c r="L127" i="25"/>
  <c r="M127" i="25"/>
  <c r="N127" i="25"/>
  <c r="O127" i="25"/>
  <c r="P127" i="25"/>
  <c r="Q127" i="25"/>
  <c r="E128" i="25"/>
  <c r="F128" i="25"/>
  <c r="G128" i="25"/>
  <c r="H128" i="25"/>
  <c r="I128" i="25"/>
  <c r="J128" i="25"/>
  <c r="K128" i="25"/>
  <c r="L128" i="25"/>
  <c r="M128" i="25"/>
  <c r="N128" i="25"/>
  <c r="O128" i="25"/>
  <c r="P128" i="25"/>
  <c r="Q128" i="25"/>
  <c r="E129" i="25"/>
  <c r="F129" i="25"/>
  <c r="G129" i="25"/>
  <c r="H129" i="25"/>
  <c r="I129" i="25"/>
  <c r="J129" i="25"/>
  <c r="K129" i="25"/>
  <c r="L129" i="25"/>
  <c r="M129" i="25"/>
  <c r="N129" i="25"/>
  <c r="O129" i="25"/>
  <c r="P129" i="25"/>
  <c r="Q129" i="25"/>
  <c r="E130" i="25"/>
  <c r="F130" i="25"/>
  <c r="G130" i="25"/>
  <c r="H130" i="25"/>
  <c r="I130" i="25"/>
  <c r="J130" i="25"/>
  <c r="K130" i="25"/>
  <c r="L130" i="25"/>
  <c r="M130" i="25"/>
  <c r="N130" i="25"/>
  <c r="O130" i="25"/>
  <c r="P130" i="25"/>
  <c r="Q130" i="25"/>
  <c r="E131" i="25"/>
  <c r="F131" i="25"/>
  <c r="G131" i="25"/>
  <c r="H131" i="25"/>
  <c r="I131" i="25"/>
  <c r="J131" i="25"/>
  <c r="K131" i="25"/>
  <c r="L131" i="25"/>
  <c r="M131" i="25"/>
  <c r="N131" i="25"/>
  <c r="O131" i="25"/>
  <c r="P131" i="25"/>
  <c r="Q131" i="25"/>
  <c r="E132" i="25"/>
  <c r="F132" i="25"/>
  <c r="G132" i="25"/>
  <c r="H132" i="25"/>
  <c r="I132" i="25"/>
  <c r="J132" i="25"/>
  <c r="K132" i="25"/>
  <c r="L132" i="25"/>
  <c r="M132" i="25"/>
  <c r="N132" i="25"/>
  <c r="O132" i="25"/>
  <c r="P132" i="25"/>
  <c r="Q132" i="25"/>
  <c r="D126" i="25"/>
  <c r="D127" i="25"/>
  <c r="D128" i="25"/>
  <c r="D129" i="25"/>
  <c r="D130" i="25"/>
  <c r="D131" i="25"/>
  <c r="D132" i="25"/>
  <c r="D125" i="25"/>
  <c r="E57" i="25"/>
  <c r="F57" i="25"/>
  <c r="G57" i="25"/>
  <c r="H57" i="25"/>
  <c r="I57" i="25"/>
  <c r="J57" i="25"/>
  <c r="K57" i="25"/>
  <c r="L57" i="25"/>
  <c r="M57" i="25"/>
  <c r="N57" i="25"/>
  <c r="O57" i="25"/>
  <c r="P57" i="25"/>
  <c r="Q57" i="25"/>
  <c r="E58" i="25"/>
  <c r="F58" i="25"/>
  <c r="G58" i="25"/>
  <c r="H58" i="25"/>
  <c r="I58" i="25"/>
  <c r="J58" i="25"/>
  <c r="K58" i="25"/>
  <c r="L58" i="25"/>
  <c r="M58" i="25"/>
  <c r="N58" i="25"/>
  <c r="O58" i="25"/>
  <c r="P58" i="25"/>
  <c r="Q58" i="25"/>
  <c r="E59" i="25"/>
  <c r="F59" i="25"/>
  <c r="G59" i="25"/>
  <c r="H59" i="25"/>
  <c r="I59" i="25"/>
  <c r="J59" i="25"/>
  <c r="K59" i="25"/>
  <c r="L59" i="25"/>
  <c r="M59" i="25"/>
  <c r="N59" i="25"/>
  <c r="O59" i="25"/>
  <c r="P59" i="25"/>
  <c r="Q59" i="25"/>
  <c r="E60" i="25"/>
  <c r="F60" i="25"/>
  <c r="G60" i="25"/>
  <c r="H60" i="25"/>
  <c r="I60" i="25"/>
  <c r="J60" i="25"/>
  <c r="K60" i="25"/>
  <c r="L60" i="25"/>
  <c r="M60" i="25"/>
  <c r="N60" i="25"/>
  <c r="O60" i="25"/>
  <c r="P60" i="25"/>
  <c r="Q60" i="25"/>
  <c r="E61" i="25"/>
  <c r="F61" i="25"/>
  <c r="G61" i="25"/>
  <c r="H61" i="25"/>
  <c r="I61" i="25"/>
  <c r="J61" i="25"/>
  <c r="K61" i="25"/>
  <c r="L61" i="25"/>
  <c r="M61" i="25"/>
  <c r="N61" i="25"/>
  <c r="O61" i="25"/>
  <c r="P61" i="25"/>
  <c r="Q61" i="25"/>
  <c r="E62" i="25"/>
  <c r="F62" i="25"/>
  <c r="G62" i="25"/>
  <c r="H62" i="25"/>
  <c r="I62" i="25"/>
  <c r="J62" i="25"/>
  <c r="K62" i="25"/>
  <c r="L62" i="25"/>
  <c r="M62" i="25"/>
  <c r="N62" i="25"/>
  <c r="O62" i="25"/>
  <c r="P62" i="25"/>
  <c r="Q62" i="25"/>
  <c r="E63" i="25"/>
  <c r="F63" i="25"/>
  <c r="G63" i="25"/>
  <c r="H63" i="25"/>
  <c r="I63" i="25"/>
  <c r="J63" i="25"/>
  <c r="K63" i="25"/>
  <c r="L63" i="25"/>
  <c r="M63" i="25"/>
  <c r="N63" i="25"/>
  <c r="O63" i="25"/>
  <c r="P63" i="25"/>
  <c r="Q63" i="25"/>
  <c r="E64" i="25"/>
  <c r="F64" i="25"/>
  <c r="G64" i="25"/>
  <c r="H64" i="25"/>
  <c r="I64" i="25"/>
  <c r="J64" i="25"/>
  <c r="K64" i="25"/>
  <c r="L64" i="25"/>
  <c r="M64" i="25"/>
  <c r="N64" i="25"/>
  <c r="O64" i="25"/>
  <c r="P64" i="25"/>
  <c r="Q64" i="25"/>
  <c r="D58" i="25"/>
  <c r="D59" i="25"/>
  <c r="D60" i="25"/>
  <c r="D61" i="25"/>
  <c r="D62" i="25"/>
  <c r="D63" i="25"/>
  <c r="D64" i="25"/>
  <c r="D57" i="25"/>
  <c r="E193" i="24"/>
  <c r="F193" i="24"/>
  <c r="G193" i="24"/>
  <c r="H193" i="24"/>
  <c r="I193" i="24"/>
  <c r="J193" i="24"/>
  <c r="K193" i="24"/>
  <c r="L193" i="24"/>
  <c r="M193" i="24"/>
  <c r="N193" i="24"/>
  <c r="O193" i="24"/>
  <c r="P193" i="24"/>
  <c r="Q193" i="24"/>
  <c r="E194" i="24"/>
  <c r="F194" i="24"/>
  <c r="G194" i="24"/>
  <c r="H194" i="24"/>
  <c r="I194" i="24"/>
  <c r="J194" i="24"/>
  <c r="K194" i="24"/>
  <c r="L194" i="24"/>
  <c r="M194" i="24"/>
  <c r="N194" i="24"/>
  <c r="O194" i="24"/>
  <c r="P194" i="24"/>
  <c r="Q194" i="24"/>
  <c r="E195" i="24"/>
  <c r="F195" i="24"/>
  <c r="G195" i="24"/>
  <c r="H195" i="24"/>
  <c r="I195" i="24"/>
  <c r="J195" i="24"/>
  <c r="K195" i="24"/>
  <c r="L195" i="24"/>
  <c r="M195" i="24"/>
  <c r="N195" i="24"/>
  <c r="O195" i="24"/>
  <c r="P195" i="24"/>
  <c r="Q195" i="24"/>
  <c r="E196" i="24"/>
  <c r="F196" i="24"/>
  <c r="G196" i="24"/>
  <c r="H196" i="24"/>
  <c r="I196" i="24"/>
  <c r="J196" i="24"/>
  <c r="K196" i="24"/>
  <c r="L196" i="24"/>
  <c r="M196" i="24"/>
  <c r="N196" i="24"/>
  <c r="O196" i="24"/>
  <c r="P196" i="24"/>
  <c r="Q196" i="24"/>
  <c r="E197" i="24"/>
  <c r="F197" i="24"/>
  <c r="G197" i="24"/>
  <c r="H197" i="24"/>
  <c r="I197" i="24"/>
  <c r="J197" i="24"/>
  <c r="K197" i="24"/>
  <c r="L197" i="24"/>
  <c r="M197" i="24"/>
  <c r="N197" i="24"/>
  <c r="O197" i="24"/>
  <c r="P197" i="24"/>
  <c r="Q197" i="24"/>
  <c r="E198" i="24"/>
  <c r="F198" i="24"/>
  <c r="G198" i="24"/>
  <c r="H198" i="24"/>
  <c r="I198" i="24"/>
  <c r="J198" i="24"/>
  <c r="K198" i="24"/>
  <c r="L198" i="24"/>
  <c r="M198" i="24"/>
  <c r="N198" i="24"/>
  <c r="O198" i="24"/>
  <c r="P198" i="24"/>
  <c r="Q198" i="24"/>
  <c r="E199" i="24"/>
  <c r="F199" i="24"/>
  <c r="G199" i="24"/>
  <c r="H199" i="24"/>
  <c r="I199" i="24"/>
  <c r="J199" i="24"/>
  <c r="K199" i="24"/>
  <c r="L199" i="24"/>
  <c r="M199" i="24"/>
  <c r="N199" i="24"/>
  <c r="O199" i="24"/>
  <c r="P199" i="24"/>
  <c r="Q199" i="24"/>
  <c r="E200" i="24"/>
  <c r="F200" i="24"/>
  <c r="G200" i="24"/>
  <c r="H200" i="24"/>
  <c r="I200" i="24"/>
  <c r="J200" i="24"/>
  <c r="K200" i="24"/>
  <c r="L200" i="24"/>
  <c r="M200" i="24"/>
  <c r="N200" i="24"/>
  <c r="O200" i="24"/>
  <c r="P200" i="24"/>
  <c r="Q200" i="24"/>
  <c r="D194" i="24"/>
  <c r="D195" i="24"/>
  <c r="D196" i="24"/>
  <c r="D197" i="24"/>
  <c r="D198" i="24"/>
  <c r="D199" i="24"/>
  <c r="D200" i="24"/>
  <c r="D193" i="24"/>
  <c r="E125" i="24"/>
  <c r="F125" i="24"/>
  <c r="G125" i="24"/>
  <c r="H125" i="24"/>
  <c r="I125" i="24"/>
  <c r="J125" i="24"/>
  <c r="K125" i="24"/>
  <c r="L125" i="24"/>
  <c r="M125" i="24"/>
  <c r="N125" i="24"/>
  <c r="O125" i="24"/>
  <c r="P125" i="24"/>
  <c r="Q125" i="24"/>
  <c r="E126" i="24"/>
  <c r="F126" i="24"/>
  <c r="G126" i="24"/>
  <c r="H126" i="24"/>
  <c r="I126" i="24"/>
  <c r="J126" i="24"/>
  <c r="K126" i="24"/>
  <c r="L126" i="24"/>
  <c r="M126" i="24"/>
  <c r="N126" i="24"/>
  <c r="O126" i="24"/>
  <c r="P126" i="24"/>
  <c r="Q126" i="24"/>
  <c r="E127" i="24"/>
  <c r="F127" i="24"/>
  <c r="G127" i="24"/>
  <c r="H127" i="24"/>
  <c r="I127" i="24"/>
  <c r="J127" i="24"/>
  <c r="K127" i="24"/>
  <c r="L127" i="24"/>
  <c r="M127" i="24"/>
  <c r="N127" i="24"/>
  <c r="O127" i="24"/>
  <c r="P127" i="24"/>
  <c r="Q127" i="24"/>
  <c r="E128" i="24"/>
  <c r="F128" i="24"/>
  <c r="G128" i="24"/>
  <c r="H128" i="24"/>
  <c r="I128" i="24"/>
  <c r="J128" i="24"/>
  <c r="K128" i="24"/>
  <c r="L128" i="24"/>
  <c r="M128" i="24"/>
  <c r="N128" i="24"/>
  <c r="O128" i="24"/>
  <c r="P128" i="24"/>
  <c r="Q128" i="24"/>
  <c r="E129" i="24"/>
  <c r="F129" i="24"/>
  <c r="G129" i="24"/>
  <c r="H129" i="24"/>
  <c r="I129" i="24"/>
  <c r="J129" i="24"/>
  <c r="K129" i="24"/>
  <c r="L129" i="24"/>
  <c r="M129" i="24"/>
  <c r="N129" i="24"/>
  <c r="O129" i="24"/>
  <c r="P129" i="24"/>
  <c r="Q129" i="24"/>
  <c r="E130" i="24"/>
  <c r="F130" i="24"/>
  <c r="G130" i="24"/>
  <c r="H130" i="24"/>
  <c r="I130" i="24"/>
  <c r="J130" i="24"/>
  <c r="K130" i="24"/>
  <c r="L130" i="24"/>
  <c r="M130" i="24"/>
  <c r="N130" i="24"/>
  <c r="O130" i="24"/>
  <c r="P130" i="24"/>
  <c r="Q130" i="24"/>
  <c r="E131" i="24"/>
  <c r="F131" i="24"/>
  <c r="G131" i="24"/>
  <c r="H131" i="24"/>
  <c r="I131" i="24"/>
  <c r="J131" i="24"/>
  <c r="K131" i="24"/>
  <c r="L131" i="24"/>
  <c r="M131" i="24"/>
  <c r="N131" i="24"/>
  <c r="O131" i="24"/>
  <c r="P131" i="24"/>
  <c r="Q131" i="24"/>
  <c r="E132" i="24"/>
  <c r="F132" i="24"/>
  <c r="G132" i="24"/>
  <c r="H132" i="24"/>
  <c r="I132" i="24"/>
  <c r="J132" i="24"/>
  <c r="K132" i="24"/>
  <c r="L132" i="24"/>
  <c r="M132" i="24"/>
  <c r="N132" i="24"/>
  <c r="O132" i="24"/>
  <c r="P132" i="24"/>
  <c r="Q132" i="24"/>
  <c r="D126" i="24"/>
  <c r="D127" i="24"/>
  <c r="D128" i="24"/>
  <c r="D129" i="24"/>
  <c r="D130" i="24"/>
  <c r="D131" i="24"/>
  <c r="D132" i="24"/>
  <c r="D125" i="24"/>
  <c r="E57" i="24"/>
  <c r="F57" i="24"/>
  <c r="G57" i="24"/>
  <c r="H57" i="24"/>
  <c r="I57" i="24"/>
  <c r="J57" i="24"/>
  <c r="K57" i="24"/>
  <c r="L57" i="24"/>
  <c r="M57" i="24"/>
  <c r="N57" i="24"/>
  <c r="O57" i="24"/>
  <c r="P57" i="24"/>
  <c r="Q57" i="24"/>
  <c r="E58" i="24"/>
  <c r="F58" i="24"/>
  <c r="G58" i="24"/>
  <c r="H58" i="24"/>
  <c r="I58" i="24"/>
  <c r="J58" i="24"/>
  <c r="K58" i="24"/>
  <c r="L58" i="24"/>
  <c r="M58" i="24"/>
  <c r="N58" i="24"/>
  <c r="O58" i="24"/>
  <c r="P58" i="24"/>
  <c r="Q58" i="24"/>
  <c r="E59" i="24"/>
  <c r="F59" i="24"/>
  <c r="G59" i="24"/>
  <c r="H59" i="24"/>
  <c r="I59" i="24"/>
  <c r="J59" i="24"/>
  <c r="K59" i="24"/>
  <c r="L59" i="24"/>
  <c r="M59" i="24"/>
  <c r="N59" i="24"/>
  <c r="O59" i="24"/>
  <c r="P59" i="24"/>
  <c r="Q59" i="24"/>
  <c r="E60" i="24"/>
  <c r="F60" i="24"/>
  <c r="G60" i="24"/>
  <c r="H60" i="24"/>
  <c r="I60" i="24"/>
  <c r="J60" i="24"/>
  <c r="K60" i="24"/>
  <c r="L60" i="24"/>
  <c r="M60" i="24"/>
  <c r="N60" i="24"/>
  <c r="O60" i="24"/>
  <c r="P60" i="24"/>
  <c r="Q60" i="24"/>
  <c r="E61" i="24"/>
  <c r="F61" i="24"/>
  <c r="G61" i="24"/>
  <c r="H61" i="24"/>
  <c r="I61" i="24"/>
  <c r="J61" i="24"/>
  <c r="K61" i="24"/>
  <c r="L61" i="24"/>
  <c r="M61" i="24"/>
  <c r="N61" i="24"/>
  <c r="O61" i="24"/>
  <c r="P61" i="24"/>
  <c r="Q61" i="24"/>
  <c r="E62" i="24"/>
  <c r="F62" i="24"/>
  <c r="G62" i="24"/>
  <c r="H62" i="24"/>
  <c r="I62" i="24"/>
  <c r="J62" i="24"/>
  <c r="K62" i="24"/>
  <c r="L62" i="24"/>
  <c r="M62" i="24"/>
  <c r="N62" i="24"/>
  <c r="O62" i="24"/>
  <c r="P62" i="24"/>
  <c r="Q62" i="24"/>
  <c r="E63" i="24"/>
  <c r="F63" i="24"/>
  <c r="G63" i="24"/>
  <c r="H63" i="24"/>
  <c r="I63" i="24"/>
  <c r="J63" i="24"/>
  <c r="K63" i="24"/>
  <c r="L63" i="24"/>
  <c r="M63" i="24"/>
  <c r="N63" i="24"/>
  <c r="O63" i="24"/>
  <c r="P63" i="24"/>
  <c r="Q63" i="24"/>
  <c r="E64" i="24"/>
  <c r="F64" i="24"/>
  <c r="G64" i="24"/>
  <c r="H64" i="24"/>
  <c r="I64" i="24"/>
  <c r="J64" i="24"/>
  <c r="K64" i="24"/>
  <c r="L64" i="24"/>
  <c r="M64" i="24"/>
  <c r="N64" i="24"/>
  <c r="O64" i="24"/>
  <c r="P64" i="24"/>
  <c r="Q64" i="24"/>
  <c r="D58" i="24"/>
  <c r="D59" i="24"/>
  <c r="D60" i="24"/>
  <c r="D61" i="24"/>
  <c r="D62" i="24"/>
  <c r="D63" i="24"/>
  <c r="D64" i="24"/>
  <c r="D57" i="24"/>
  <c r="E193" i="23"/>
  <c r="F193" i="23"/>
  <c r="G193" i="23"/>
  <c r="H193" i="23"/>
  <c r="I193" i="23"/>
  <c r="J193" i="23"/>
  <c r="K193" i="23"/>
  <c r="L193" i="23"/>
  <c r="M193" i="23"/>
  <c r="N193" i="23"/>
  <c r="O193" i="23"/>
  <c r="P193" i="23"/>
  <c r="Q193" i="23"/>
  <c r="E194" i="23"/>
  <c r="F194" i="23"/>
  <c r="G194" i="23"/>
  <c r="H194" i="23"/>
  <c r="I194" i="23"/>
  <c r="J194" i="23"/>
  <c r="K194" i="23"/>
  <c r="L194" i="23"/>
  <c r="M194" i="23"/>
  <c r="N194" i="23"/>
  <c r="O194" i="23"/>
  <c r="P194" i="23"/>
  <c r="Q194" i="23"/>
  <c r="E195" i="23"/>
  <c r="F195" i="23"/>
  <c r="G195" i="23"/>
  <c r="H195" i="23"/>
  <c r="I195" i="23"/>
  <c r="J195" i="23"/>
  <c r="K195" i="23"/>
  <c r="L195" i="23"/>
  <c r="M195" i="23"/>
  <c r="N195" i="23"/>
  <c r="O195" i="23"/>
  <c r="P195" i="23"/>
  <c r="Q195" i="23"/>
  <c r="E196" i="23"/>
  <c r="F196" i="23"/>
  <c r="G196" i="23"/>
  <c r="H196" i="23"/>
  <c r="I196" i="23"/>
  <c r="J196" i="23"/>
  <c r="K196" i="23"/>
  <c r="L196" i="23"/>
  <c r="M196" i="23"/>
  <c r="N196" i="23"/>
  <c r="O196" i="23"/>
  <c r="P196" i="23"/>
  <c r="Q196" i="23"/>
  <c r="E197" i="23"/>
  <c r="F197" i="23"/>
  <c r="G197" i="23"/>
  <c r="H197" i="23"/>
  <c r="I197" i="23"/>
  <c r="J197" i="23"/>
  <c r="K197" i="23"/>
  <c r="L197" i="23"/>
  <c r="M197" i="23"/>
  <c r="N197" i="23"/>
  <c r="O197" i="23"/>
  <c r="P197" i="23"/>
  <c r="Q197" i="23"/>
  <c r="E198" i="23"/>
  <c r="F198" i="23"/>
  <c r="G198" i="23"/>
  <c r="H198" i="23"/>
  <c r="I198" i="23"/>
  <c r="J198" i="23"/>
  <c r="K198" i="23"/>
  <c r="L198" i="23"/>
  <c r="M198" i="23"/>
  <c r="N198" i="23"/>
  <c r="O198" i="23"/>
  <c r="P198" i="23"/>
  <c r="Q198" i="23"/>
  <c r="E199" i="23"/>
  <c r="F199" i="23"/>
  <c r="G199" i="23"/>
  <c r="H199" i="23"/>
  <c r="I199" i="23"/>
  <c r="J199" i="23"/>
  <c r="K199" i="23"/>
  <c r="L199" i="23"/>
  <c r="M199" i="23"/>
  <c r="N199" i="23"/>
  <c r="O199" i="23"/>
  <c r="P199" i="23"/>
  <c r="Q199" i="23"/>
  <c r="E200" i="23"/>
  <c r="F200" i="23"/>
  <c r="G200" i="23"/>
  <c r="H200" i="23"/>
  <c r="I200" i="23"/>
  <c r="J200" i="23"/>
  <c r="K200" i="23"/>
  <c r="L200" i="23"/>
  <c r="M200" i="23"/>
  <c r="N200" i="23"/>
  <c r="O200" i="23"/>
  <c r="P200" i="23"/>
  <c r="Q200" i="23"/>
  <c r="D194" i="23"/>
  <c r="D195" i="23"/>
  <c r="D196" i="23"/>
  <c r="D197" i="23"/>
  <c r="D198" i="23"/>
  <c r="D199" i="23"/>
  <c r="D200" i="23"/>
  <c r="D193" i="23"/>
  <c r="E125" i="23"/>
  <c r="F125" i="23"/>
  <c r="G125" i="23"/>
  <c r="H125" i="23"/>
  <c r="I125" i="23"/>
  <c r="J125" i="23"/>
  <c r="K125" i="23"/>
  <c r="L125" i="23"/>
  <c r="M125" i="23"/>
  <c r="N125" i="23"/>
  <c r="O125" i="23"/>
  <c r="P125" i="23"/>
  <c r="Q125" i="23"/>
  <c r="E126" i="23"/>
  <c r="F126" i="23"/>
  <c r="G126" i="23"/>
  <c r="H126" i="23"/>
  <c r="I126" i="23"/>
  <c r="J126" i="23"/>
  <c r="K126" i="23"/>
  <c r="L126" i="23"/>
  <c r="M126" i="23"/>
  <c r="N126" i="23"/>
  <c r="O126" i="23"/>
  <c r="P126" i="23"/>
  <c r="Q126" i="23"/>
  <c r="E127" i="23"/>
  <c r="F127" i="23"/>
  <c r="G127" i="23"/>
  <c r="H127" i="23"/>
  <c r="I127" i="23"/>
  <c r="J127" i="23"/>
  <c r="K127" i="23"/>
  <c r="L127" i="23"/>
  <c r="M127" i="23"/>
  <c r="N127" i="23"/>
  <c r="O127" i="23"/>
  <c r="P127" i="23"/>
  <c r="Q127" i="23"/>
  <c r="E128" i="23"/>
  <c r="F128" i="23"/>
  <c r="G128" i="23"/>
  <c r="H128" i="23"/>
  <c r="I128" i="23"/>
  <c r="J128" i="23"/>
  <c r="K128" i="23"/>
  <c r="L128" i="23"/>
  <c r="M128" i="23"/>
  <c r="N128" i="23"/>
  <c r="O128" i="23"/>
  <c r="P128" i="23"/>
  <c r="Q128" i="23"/>
  <c r="E129" i="23"/>
  <c r="F129" i="23"/>
  <c r="G129" i="23"/>
  <c r="H129" i="23"/>
  <c r="I129" i="23"/>
  <c r="J129" i="23"/>
  <c r="K129" i="23"/>
  <c r="L129" i="23"/>
  <c r="M129" i="23"/>
  <c r="N129" i="23"/>
  <c r="O129" i="23"/>
  <c r="P129" i="23"/>
  <c r="Q129" i="23"/>
  <c r="E130" i="23"/>
  <c r="F130" i="23"/>
  <c r="G130" i="23"/>
  <c r="H130" i="23"/>
  <c r="I130" i="23"/>
  <c r="J130" i="23"/>
  <c r="K130" i="23"/>
  <c r="L130" i="23"/>
  <c r="M130" i="23"/>
  <c r="N130" i="23"/>
  <c r="O130" i="23"/>
  <c r="P130" i="23"/>
  <c r="Q130" i="23"/>
  <c r="E131" i="23"/>
  <c r="F131" i="23"/>
  <c r="G131" i="23"/>
  <c r="H131" i="23"/>
  <c r="I131" i="23"/>
  <c r="J131" i="23"/>
  <c r="K131" i="23"/>
  <c r="L131" i="23"/>
  <c r="M131" i="23"/>
  <c r="N131" i="23"/>
  <c r="O131" i="23"/>
  <c r="P131" i="23"/>
  <c r="Q131" i="23"/>
  <c r="E132" i="23"/>
  <c r="F132" i="23"/>
  <c r="G132" i="23"/>
  <c r="H132" i="23"/>
  <c r="I132" i="23"/>
  <c r="J132" i="23"/>
  <c r="K132" i="23"/>
  <c r="L132" i="23"/>
  <c r="M132" i="23"/>
  <c r="N132" i="23"/>
  <c r="O132" i="23"/>
  <c r="P132" i="23"/>
  <c r="Q132" i="23"/>
  <c r="D126" i="23"/>
  <c r="D127" i="23"/>
  <c r="D128" i="23"/>
  <c r="D129" i="23"/>
  <c r="D130" i="23"/>
  <c r="D131" i="23"/>
  <c r="D132" i="23"/>
  <c r="D125" i="23"/>
  <c r="E57" i="23"/>
  <c r="F57" i="23"/>
  <c r="G57" i="23"/>
  <c r="H57" i="23"/>
  <c r="I57" i="23"/>
  <c r="J57" i="23"/>
  <c r="K57" i="23"/>
  <c r="L57" i="23"/>
  <c r="M57" i="23"/>
  <c r="N57" i="23"/>
  <c r="O57" i="23"/>
  <c r="P57" i="23"/>
  <c r="Q57" i="23"/>
  <c r="E58" i="23"/>
  <c r="F58" i="23"/>
  <c r="G58" i="23"/>
  <c r="H58" i="23"/>
  <c r="I58" i="23"/>
  <c r="J58" i="23"/>
  <c r="K58" i="23"/>
  <c r="L58" i="23"/>
  <c r="M58" i="23"/>
  <c r="N58" i="23"/>
  <c r="O58" i="23"/>
  <c r="P58" i="23"/>
  <c r="Q58" i="23"/>
  <c r="E59" i="23"/>
  <c r="F59" i="23"/>
  <c r="G59" i="23"/>
  <c r="H59" i="23"/>
  <c r="I59" i="23"/>
  <c r="J59" i="23"/>
  <c r="K59" i="23"/>
  <c r="L59" i="23"/>
  <c r="M59" i="23"/>
  <c r="N59" i="23"/>
  <c r="O59" i="23"/>
  <c r="P59" i="23"/>
  <c r="Q59" i="23"/>
  <c r="E60" i="23"/>
  <c r="F60" i="23"/>
  <c r="G60" i="23"/>
  <c r="H60" i="23"/>
  <c r="I60" i="23"/>
  <c r="J60" i="23"/>
  <c r="K60" i="23"/>
  <c r="L60" i="23"/>
  <c r="M60" i="23"/>
  <c r="N60" i="23"/>
  <c r="O60" i="23"/>
  <c r="P60" i="23"/>
  <c r="Q60" i="23"/>
  <c r="E61" i="23"/>
  <c r="F61" i="23"/>
  <c r="G61" i="23"/>
  <c r="H61" i="23"/>
  <c r="I61" i="23"/>
  <c r="J61" i="23"/>
  <c r="K61" i="23"/>
  <c r="L61" i="23"/>
  <c r="M61" i="23"/>
  <c r="N61" i="23"/>
  <c r="O61" i="23"/>
  <c r="P61" i="23"/>
  <c r="Q61" i="23"/>
  <c r="E62" i="23"/>
  <c r="F62" i="23"/>
  <c r="G62" i="23"/>
  <c r="H62" i="23"/>
  <c r="I62" i="23"/>
  <c r="J62" i="23"/>
  <c r="K62" i="23"/>
  <c r="L62" i="23"/>
  <c r="M62" i="23"/>
  <c r="N62" i="23"/>
  <c r="O62" i="23"/>
  <c r="P62" i="23"/>
  <c r="Q62" i="23"/>
  <c r="E63" i="23"/>
  <c r="F63" i="23"/>
  <c r="G63" i="23"/>
  <c r="H63" i="23"/>
  <c r="I63" i="23"/>
  <c r="J63" i="23"/>
  <c r="K63" i="23"/>
  <c r="L63" i="23"/>
  <c r="M63" i="23"/>
  <c r="N63" i="23"/>
  <c r="O63" i="23"/>
  <c r="P63" i="23"/>
  <c r="Q63" i="23"/>
  <c r="E64" i="23"/>
  <c r="F64" i="23"/>
  <c r="G64" i="23"/>
  <c r="H64" i="23"/>
  <c r="I64" i="23"/>
  <c r="J64" i="23"/>
  <c r="K64" i="23"/>
  <c r="L64" i="23"/>
  <c r="M64" i="23"/>
  <c r="N64" i="23"/>
  <c r="O64" i="23"/>
  <c r="P64" i="23"/>
  <c r="Q64" i="23"/>
  <c r="D58" i="23"/>
  <c r="D59" i="23"/>
  <c r="D60" i="23"/>
  <c r="D61" i="23"/>
  <c r="D62" i="23"/>
  <c r="D63" i="23"/>
  <c r="D64" i="23"/>
  <c r="D57" i="23"/>
  <c r="E193" i="22"/>
  <c r="F193" i="22"/>
  <c r="G193" i="22"/>
  <c r="H193" i="22"/>
  <c r="I193" i="22"/>
  <c r="J193" i="22"/>
  <c r="K193" i="22"/>
  <c r="L193" i="22"/>
  <c r="M193" i="22"/>
  <c r="N193" i="22"/>
  <c r="O193" i="22"/>
  <c r="P193" i="22"/>
  <c r="Q193" i="22"/>
  <c r="E194" i="22"/>
  <c r="F194" i="22"/>
  <c r="G194" i="22"/>
  <c r="H194" i="22"/>
  <c r="I194" i="22"/>
  <c r="J194" i="22"/>
  <c r="K194" i="22"/>
  <c r="L194" i="22"/>
  <c r="M194" i="22"/>
  <c r="N194" i="22"/>
  <c r="O194" i="22"/>
  <c r="P194" i="22"/>
  <c r="Q194" i="22"/>
  <c r="E195" i="22"/>
  <c r="F195" i="22"/>
  <c r="G195" i="22"/>
  <c r="H195" i="22"/>
  <c r="I195" i="22"/>
  <c r="J195" i="22"/>
  <c r="K195" i="22"/>
  <c r="L195" i="22"/>
  <c r="M195" i="22"/>
  <c r="N195" i="22"/>
  <c r="O195" i="22"/>
  <c r="P195" i="22"/>
  <c r="Q195" i="22"/>
  <c r="E196" i="22"/>
  <c r="F196" i="22"/>
  <c r="G196" i="22"/>
  <c r="H196" i="22"/>
  <c r="I196" i="22"/>
  <c r="J196" i="22"/>
  <c r="K196" i="22"/>
  <c r="L196" i="22"/>
  <c r="M196" i="22"/>
  <c r="N196" i="22"/>
  <c r="O196" i="22"/>
  <c r="P196" i="22"/>
  <c r="Q196" i="22"/>
  <c r="E197" i="22"/>
  <c r="F197" i="22"/>
  <c r="G197" i="22"/>
  <c r="H197" i="22"/>
  <c r="I197" i="22"/>
  <c r="J197" i="22"/>
  <c r="K197" i="22"/>
  <c r="L197" i="22"/>
  <c r="M197" i="22"/>
  <c r="N197" i="22"/>
  <c r="O197" i="22"/>
  <c r="P197" i="22"/>
  <c r="Q197" i="22"/>
  <c r="E198" i="22"/>
  <c r="F198" i="22"/>
  <c r="G198" i="22"/>
  <c r="H198" i="22"/>
  <c r="I198" i="22"/>
  <c r="J198" i="22"/>
  <c r="K198" i="22"/>
  <c r="L198" i="22"/>
  <c r="M198" i="22"/>
  <c r="N198" i="22"/>
  <c r="O198" i="22"/>
  <c r="P198" i="22"/>
  <c r="Q198" i="22"/>
  <c r="E199" i="22"/>
  <c r="F199" i="22"/>
  <c r="G199" i="22"/>
  <c r="H199" i="22"/>
  <c r="I199" i="22"/>
  <c r="J199" i="22"/>
  <c r="K199" i="22"/>
  <c r="L199" i="22"/>
  <c r="M199" i="22"/>
  <c r="N199" i="22"/>
  <c r="O199" i="22"/>
  <c r="P199" i="22"/>
  <c r="Q199" i="22"/>
  <c r="E200" i="22"/>
  <c r="F200" i="22"/>
  <c r="G200" i="22"/>
  <c r="H200" i="22"/>
  <c r="I200" i="22"/>
  <c r="J200" i="22"/>
  <c r="K200" i="22"/>
  <c r="L200" i="22"/>
  <c r="M200" i="22"/>
  <c r="N200" i="22"/>
  <c r="O200" i="22"/>
  <c r="P200" i="22"/>
  <c r="Q200" i="22"/>
  <c r="D194" i="22"/>
  <c r="D195" i="22"/>
  <c r="D196" i="22"/>
  <c r="D197" i="22"/>
  <c r="D198" i="22"/>
  <c r="D199" i="22"/>
  <c r="D200" i="22"/>
  <c r="D193" i="22"/>
  <c r="E125" i="22"/>
  <c r="F125" i="22"/>
  <c r="G125" i="22"/>
  <c r="H125" i="22"/>
  <c r="I125" i="22"/>
  <c r="J125" i="22"/>
  <c r="K125" i="22"/>
  <c r="L125" i="22"/>
  <c r="M125" i="22"/>
  <c r="N125" i="22"/>
  <c r="O125" i="22"/>
  <c r="P125" i="22"/>
  <c r="Q125" i="22"/>
  <c r="E126" i="22"/>
  <c r="F126" i="22"/>
  <c r="G126" i="22"/>
  <c r="H126" i="22"/>
  <c r="I126" i="22"/>
  <c r="J126" i="22"/>
  <c r="K126" i="22"/>
  <c r="L126" i="22"/>
  <c r="M126" i="22"/>
  <c r="N126" i="22"/>
  <c r="O126" i="22"/>
  <c r="P126" i="22"/>
  <c r="Q126" i="22"/>
  <c r="E127" i="22"/>
  <c r="F127" i="22"/>
  <c r="G127" i="22"/>
  <c r="H127" i="22"/>
  <c r="I127" i="22"/>
  <c r="J127" i="22"/>
  <c r="K127" i="22"/>
  <c r="L127" i="22"/>
  <c r="M127" i="22"/>
  <c r="N127" i="22"/>
  <c r="O127" i="22"/>
  <c r="P127" i="22"/>
  <c r="Q127" i="22"/>
  <c r="E128" i="22"/>
  <c r="F128" i="22"/>
  <c r="G128" i="22"/>
  <c r="H128" i="22"/>
  <c r="I128" i="22"/>
  <c r="J128" i="22"/>
  <c r="K128" i="22"/>
  <c r="L128" i="22"/>
  <c r="M128" i="22"/>
  <c r="N128" i="22"/>
  <c r="O128" i="22"/>
  <c r="P128" i="22"/>
  <c r="Q128" i="22"/>
  <c r="E129" i="22"/>
  <c r="F129" i="22"/>
  <c r="G129" i="22"/>
  <c r="H129" i="22"/>
  <c r="I129" i="22"/>
  <c r="J129" i="22"/>
  <c r="K129" i="22"/>
  <c r="L129" i="22"/>
  <c r="M129" i="22"/>
  <c r="N129" i="22"/>
  <c r="O129" i="22"/>
  <c r="P129" i="22"/>
  <c r="Q129" i="22"/>
  <c r="E130" i="22"/>
  <c r="F130" i="22"/>
  <c r="G130" i="22"/>
  <c r="H130" i="22"/>
  <c r="I130" i="22"/>
  <c r="J130" i="22"/>
  <c r="K130" i="22"/>
  <c r="L130" i="22"/>
  <c r="M130" i="22"/>
  <c r="N130" i="22"/>
  <c r="O130" i="22"/>
  <c r="P130" i="22"/>
  <c r="Q130" i="22"/>
  <c r="E131" i="22"/>
  <c r="F131" i="22"/>
  <c r="G131" i="22"/>
  <c r="H131" i="22"/>
  <c r="I131" i="22"/>
  <c r="J131" i="22"/>
  <c r="K131" i="22"/>
  <c r="L131" i="22"/>
  <c r="M131" i="22"/>
  <c r="N131" i="22"/>
  <c r="O131" i="22"/>
  <c r="P131" i="22"/>
  <c r="Q131" i="22"/>
  <c r="E132" i="22"/>
  <c r="F132" i="22"/>
  <c r="G132" i="22"/>
  <c r="H132" i="22"/>
  <c r="I132" i="22"/>
  <c r="J132" i="22"/>
  <c r="K132" i="22"/>
  <c r="L132" i="22"/>
  <c r="M132" i="22"/>
  <c r="N132" i="22"/>
  <c r="O132" i="22"/>
  <c r="P132" i="22"/>
  <c r="Q132" i="22"/>
  <c r="D126" i="22"/>
  <c r="D127" i="22"/>
  <c r="D128" i="22"/>
  <c r="D129" i="22"/>
  <c r="D130" i="22"/>
  <c r="D131" i="22"/>
  <c r="D132" i="22"/>
  <c r="D125" i="22"/>
  <c r="E57" i="22"/>
  <c r="F57" i="22"/>
  <c r="G57" i="22"/>
  <c r="H57" i="22"/>
  <c r="I57" i="22"/>
  <c r="J57" i="22"/>
  <c r="K57" i="22"/>
  <c r="L57" i="22"/>
  <c r="M57" i="22"/>
  <c r="N57" i="22"/>
  <c r="O57" i="22"/>
  <c r="P57" i="22"/>
  <c r="Q57" i="22"/>
  <c r="E58" i="22"/>
  <c r="F58" i="22"/>
  <c r="G58" i="22"/>
  <c r="H58" i="22"/>
  <c r="I58" i="22"/>
  <c r="J58" i="22"/>
  <c r="K58" i="22"/>
  <c r="L58" i="22"/>
  <c r="M58" i="22"/>
  <c r="N58" i="22"/>
  <c r="O58" i="22"/>
  <c r="P58" i="22"/>
  <c r="Q58" i="22"/>
  <c r="E59" i="22"/>
  <c r="F59" i="22"/>
  <c r="G59" i="22"/>
  <c r="H59" i="22"/>
  <c r="I59" i="22"/>
  <c r="J59" i="22"/>
  <c r="K59" i="22"/>
  <c r="L59" i="22"/>
  <c r="M59" i="22"/>
  <c r="N59" i="22"/>
  <c r="O59" i="22"/>
  <c r="P59" i="22"/>
  <c r="Q59" i="22"/>
  <c r="E60" i="22"/>
  <c r="F60" i="22"/>
  <c r="G60" i="22"/>
  <c r="H60" i="22"/>
  <c r="I60" i="22"/>
  <c r="J60" i="22"/>
  <c r="K60" i="22"/>
  <c r="L60" i="22"/>
  <c r="M60" i="22"/>
  <c r="N60" i="22"/>
  <c r="O60" i="22"/>
  <c r="P60" i="22"/>
  <c r="Q60" i="22"/>
  <c r="E61" i="22"/>
  <c r="F61" i="22"/>
  <c r="G61" i="22"/>
  <c r="H61" i="22"/>
  <c r="I61" i="22"/>
  <c r="J61" i="22"/>
  <c r="K61" i="22"/>
  <c r="L61" i="22"/>
  <c r="M61" i="22"/>
  <c r="N61" i="22"/>
  <c r="O61" i="22"/>
  <c r="P61" i="22"/>
  <c r="Q61" i="22"/>
  <c r="E62" i="22"/>
  <c r="F62" i="22"/>
  <c r="G62" i="22"/>
  <c r="H62" i="22"/>
  <c r="I62" i="22"/>
  <c r="J62" i="22"/>
  <c r="K62" i="22"/>
  <c r="L62" i="22"/>
  <c r="M62" i="22"/>
  <c r="N62" i="22"/>
  <c r="O62" i="22"/>
  <c r="P62" i="22"/>
  <c r="Q62" i="22"/>
  <c r="E63" i="22"/>
  <c r="F63" i="22"/>
  <c r="G63" i="22"/>
  <c r="H63" i="22"/>
  <c r="I63" i="22"/>
  <c r="J63" i="22"/>
  <c r="K63" i="22"/>
  <c r="L63" i="22"/>
  <c r="M63" i="22"/>
  <c r="N63" i="22"/>
  <c r="O63" i="22"/>
  <c r="P63" i="22"/>
  <c r="Q63" i="22"/>
  <c r="E64" i="22"/>
  <c r="F64" i="22"/>
  <c r="G64" i="22"/>
  <c r="H64" i="22"/>
  <c r="I64" i="22"/>
  <c r="J64" i="22"/>
  <c r="K64" i="22"/>
  <c r="L64" i="22"/>
  <c r="M64" i="22"/>
  <c r="N64" i="22"/>
  <c r="O64" i="22"/>
  <c r="P64" i="22"/>
  <c r="Q64" i="22"/>
  <c r="D58" i="22"/>
  <c r="D59" i="22"/>
  <c r="D60" i="22"/>
  <c r="D61" i="22"/>
  <c r="D62" i="22"/>
  <c r="D63" i="22"/>
  <c r="D64" i="22"/>
  <c r="D57" i="22"/>
  <c r="E193" i="18"/>
  <c r="F193" i="18"/>
  <c r="G193" i="18"/>
  <c r="H193" i="18"/>
  <c r="I193" i="18"/>
  <c r="J193" i="18"/>
  <c r="K193" i="18"/>
  <c r="L193" i="18"/>
  <c r="M193" i="18"/>
  <c r="N193" i="18"/>
  <c r="O193" i="18"/>
  <c r="P193" i="18"/>
  <c r="Q193" i="18"/>
  <c r="E194" i="18"/>
  <c r="F194" i="18"/>
  <c r="G194" i="18"/>
  <c r="H194" i="18"/>
  <c r="I194" i="18"/>
  <c r="J194" i="18"/>
  <c r="K194" i="18"/>
  <c r="L194" i="18"/>
  <c r="M194" i="18"/>
  <c r="N194" i="18"/>
  <c r="O194" i="18"/>
  <c r="P194" i="18"/>
  <c r="Q194" i="18"/>
  <c r="E195" i="18"/>
  <c r="F195" i="18"/>
  <c r="G195" i="18"/>
  <c r="H195" i="18"/>
  <c r="I195" i="18"/>
  <c r="J195" i="18"/>
  <c r="K195" i="18"/>
  <c r="L195" i="18"/>
  <c r="M195" i="18"/>
  <c r="N195" i="18"/>
  <c r="O195" i="18"/>
  <c r="P195" i="18"/>
  <c r="Q195" i="18"/>
  <c r="E196" i="18"/>
  <c r="F196" i="18"/>
  <c r="G196" i="18"/>
  <c r="H196" i="18"/>
  <c r="I196" i="18"/>
  <c r="J196" i="18"/>
  <c r="K196" i="18"/>
  <c r="L196" i="18"/>
  <c r="M196" i="18"/>
  <c r="N196" i="18"/>
  <c r="O196" i="18"/>
  <c r="P196" i="18"/>
  <c r="Q196" i="18"/>
  <c r="E197" i="18"/>
  <c r="F197" i="18"/>
  <c r="G197" i="18"/>
  <c r="H197" i="18"/>
  <c r="I197" i="18"/>
  <c r="J197" i="18"/>
  <c r="K197" i="18"/>
  <c r="L197" i="18"/>
  <c r="M197" i="18"/>
  <c r="N197" i="18"/>
  <c r="O197" i="18"/>
  <c r="P197" i="18"/>
  <c r="Q197" i="18"/>
  <c r="E198" i="18"/>
  <c r="F198" i="18"/>
  <c r="G198" i="18"/>
  <c r="H198" i="18"/>
  <c r="I198" i="18"/>
  <c r="J198" i="18"/>
  <c r="K198" i="18"/>
  <c r="L198" i="18"/>
  <c r="M198" i="18"/>
  <c r="N198" i="18"/>
  <c r="O198" i="18"/>
  <c r="P198" i="18"/>
  <c r="Q198" i="18"/>
  <c r="E199" i="18"/>
  <c r="F199" i="18"/>
  <c r="G199" i="18"/>
  <c r="H199" i="18"/>
  <c r="I199" i="18"/>
  <c r="J199" i="18"/>
  <c r="K199" i="18"/>
  <c r="L199" i="18"/>
  <c r="M199" i="18"/>
  <c r="N199" i="18"/>
  <c r="O199" i="18"/>
  <c r="P199" i="18"/>
  <c r="Q199" i="18"/>
  <c r="E200" i="18"/>
  <c r="F200" i="18"/>
  <c r="G200" i="18"/>
  <c r="H200" i="18"/>
  <c r="I200" i="18"/>
  <c r="J200" i="18"/>
  <c r="K200" i="18"/>
  <c r="L200" i="18"/>
  <c r="M200" i="18"/>
  <c r="N200" i="18"/>
  <c r="O200" i="18"/>
  <c r="P200" i="18"/>
  <c r="Q200" i="18"/>
  <c r="D194" i="18"/>
  <c r="D195" i="18"/>
  <c r="D196" i="18"/>
  <c r="D197" i="18"/>
  <c r="D198" i="18"/>
  <c r="D199" i="18"/>
  <c r="D200" i="18"/>
  <c r="D193" i="18"/>
  <c r="E125" i="18"/>
  <c r="F125" i="18"/>
  <c r="G125" i="18"/>
  <c r="H125" i="18"/>
  <c r="I125" i="18"/>
  <c r="J125" i="18"/>
  <c r="K125" i="18"/>
  <c r="L125" i="18"/>
  <c r="M125" i="18"/>
  <c r="N125" i="18"/>
  <c r="O125" i="18"/>
  <c r="P125" i="18"/>
  <c r="Q125" i="18"/>
  <c r="E126" i="18"/>
  <c r="F126" i="18"/>
  <c r="G126" i="18"/>
  <c r="H126" i="18"/>
  <c r="I126" i="18"/>
  <c r="J126" i="18"/>
  <c r="K126" i="18"/>
  <c r="L126" i="18"/>
  <c r="M126" i="18"/>
  <c r="N126" i="18"/>
  <c r="O126" i="18"/>
  <c r="P126" i="18"/>
  <c r="Q126" i="18"/>
  <c r="E127" i="18"/>
  <c r="F127" i="18"/>
  <c r="G127" i="18"/>
  <c r="H127" i="18"/>
  <c r="I127" i="18"/>
  <c r="J127" i="18"/>
  <c r="K127" i="18"/>
  <c r="L127" i="18"/>
  <c r="M127" i="18"/>
  <c r="N127" i="18"/>
  <c r="O127" i="18"/>
  <c r="P127" i="18"/>
  <c r="Q127" i="18"/>
  <c r="E128" i="18"/>
  <c r="F128" i="18"/>
  <c r="G128" i="18"/>
  <c r="H128" i="18"/>
  <c r="I128" i="18"/>
  <c r="J128" i="18"/>
  <c r="K128" i="18"/>
  <c r="L128" i="18"/>
  <c r="M128" i="18"/>
  <c r="N128" i="18"/>
  <c r="O128" i="18"/>
  <c r="P128" i="18"/>
  <c r="Q128" i="18"/>
  <c r="E129" i="18"/>
  <c r="F129" i="18"/>
  <c r="G129" i="18"/>
  <c r="H129" i="18"/>
  <c r="I129" i="18"/>
  <c r="J129" i="18"/>
  <c r="K129" i="18"/>
  <c r="L129" i="18"/>
  <c r="M129" i="18"/>
  <c r="N129" i="18"/>
  <c r="O129" i="18"/>
  <c r="P129" i="18"/>
  <c r="Q129" i="18"/>
  <c r="E130" i="18"/>
  <c r="F130" i="18"/>
  <c r="G130" i="18"/>
  <c r="H130" i="18"/>
  <c r="I130" i="18"/>
  <c r="J130" i="18"/>
  <c r="K130" i="18"/>
  <c r="L130" i="18"/>
  <c r="M130" i="18"/>
  <c r="N130" i="18"/>
  <c r="O130" i="18"/>
  <c r="P130" i="18"/>
  <c r="Q130" i="18"/>
  <c r="E131" i="18"/>
  <c r="F131" i="18"/>
  <c r="G131" i="18"/>
  <c r="H131" i="18"/>
  <c r="I131" i="18"/>
  <c r="J131" i="18"/>
  <c r="K131" i="18"/>
  <c r="L131" i="18"/>
  <c r="M131" i="18"/>
  <c r="N131" i="18"/>
  <c r="O131" i="18"/>
  <c r="P131" i="18"/>
  <c r="Q131" i="18"/>
  <c r="E132" i="18"/>
  <c r="F132" i="18"/>
  <c r="G132" i="18"/>
  <c r="H132" i="18"/>
  <c r="I132" i="18"/>
  <c r="J132" i="18"/>
  <c r="K132" i="18"/>
  <c r="L132" i="18"/>
  <c r="M132" i="18"/>
  <c r="N132" i="18"/>
  <c r="O132" i="18"/>
  <c r="P132" i="18"/>
  <c r="Q132" i="18"/>
  <c r="D126" i="18"/>
  <c r="D127" i="18"/>
  <c r="D128" i="18"/>
  <c r="D129" i="18"/>
  <c r="D130" i="18"/>
  <c r="D131" i="18"/>
  <c r="D132" i="18"/>
  <c r="D125" i="18"/>
  <c r="E57" i="18"/>
  <c r="F57" i="18"/>
  <c r="G57" i="18"/>
  <c r="H57" i="18"/>
  <c r="I57" i="18"/>
  <c r="J57" i="18"/>
  <c r="K57" i="18"/>
  <c r="L57" i="18"/>
  <c r="M57" i="18"/>
  <c r="N57" i="18"/>
  <c r="O57" i="18"/>
  <c r="P57" i="18"/>
  <c r="Q57" i="18"/>
  <c r="E58" i="18"/>
  <c r="F58" i="18"/>
  <c r="G58" i="18"/>
  <c r="H58" i="18"/>
  <c r="I58" i="18"/>
  <c r="J58" i="18"/>
  <c r="K58" i="18"/>
  <c r="L58" i="18"/>
  <c r="M58" i="18"/>
  <c r="N58" i="18"/>
  <c r="O58" i="18"/>
  <c r="P58" i="18"/>
  <c r="Q58" i="18"/>
  <c r="E59" i="18"/>
  <c r="F59" i="18"/>
  <c r="G59" i="18"/>
  <c r="H59" i="18"/>
  <c r="I59" i="18"/>
  <c r="J59" i="18"/>
  <c r="K59" i="18"/>
  <c r="L59" i="18"/>
  <c r="M59" i="18"/>
  <c r="N59" i="18"/>
  <c r="O59" i="18"/>
  <c r="P59" i="18"/>
  <c r="Q59" i="18"/>
  <c r="E60" i="18"/>
  <c r="F60" i="18"/>
  <c r="G60" i="18"/>
  <c r="H60" i="18"/>
  <c r="I60" i="18"/>
  <c r="J60" i="18"/>
  <c r="K60" i="18"/>
  <c r="L60" i="18"/>
  <c r="M60" i="18"/>
  <c r="N60" i="18"/>
  <c r="O60" i="18"/>
  <c r="P60" i="18"/>
  <c r="Q60" i="18"/>
  <c r="E61" i="18"/>
  <c r="F61" i="18"/>
  <c r="G61" i="18"/>
  <c r="H61" i="18"/>
  <c r="I61" i="18"/>
  <c r="J61" i="18"/>
  <c r="K61" i="18"/>
  <c r="L61" i="18"/>
  <c r="M61" i="18"/>
  <c r="N61" i="18"/>
  <c r="O61" i="18"/>
  <c r="P61" i="18"/>
  <c r="Q61" i="18"/>
  <c r="E62" i="18"/>
  <c r="F62" i="18"/>
  <c r="G62" i="18"/>
  <c r="H62" i="18"/>
  <c r="I62" i="18"/>
  <c r="J62" i="18"/>
  <c r="K62" i="18"/>
  <c r="L62" i="18"/>
  <c r="M62" i="18"/>
  <c r="N62" i="18"/>
  <c r="O62" i="18"/>
  <c r="P62" i="18"/>
  <c r="Q62" i="18"/>
  <c r="E63" i="18"/>
  <c r="F63" i="18"/>
  <c r="G63" i="18"/>
  <c r="H63" i="18"/>
  <c r="I63" i="18"/>
  <c r="J63" i="18"/>
  <c r="K63" i="18"/>
  <c r="L63" i="18"/>
  <c r="M63" i="18"/>
  <c r="N63" i="18"/>
  <c r="O63" i="18"/>
  <c r="P63" i="18"/>
  <c r="Q63" i="18"/>
  <c r="E64" i="18"/>
  <c r="F64" i="18"/>
  <c r="G64" i="18"/>
  <c r="H64" i="18"/>
  <c r="I64" i="18"/>
  <c r="J64" i="18"/>
  <c r="K64" i="18"/>
  <c r="L64" i="18"/>
  <c r="M64" i="18"/>
  <c r="N64" i="18"/>
  <c r="O64" i="18"/>
  <c r="P64" i="18"/>
  <c r="Q64" i="18"/>
  <c r="D58" i="18"/>
  <c r="D59" i="18"/>
  <c r="D60" i="18"/>
  <c r="D61" i="18"/>
  <c r="D62" i="18"/>
  <c r="D63" i="18"/>
  <c r="D64" i="18"/>
  <c r="D57" i="18"/>
  <c r="E182" i="26"/>
  <c r="F182" i="26"/>
  <c r="G182" i="26"/>
  <c r="H182" i="26"/>
  <c r="I182" i="26"/>
  <c r="J182" i="26"/>
  <c r="K182" i="26"/>
  <c r="L182" i="26"/>
  <c r="M182" i="26"/>
  <c r="N182" i="26"/>
  <c r="O182" i="26"/>
  <c r="P182" i="26"/>
  <c r="Q182" i="26"/>
  <c r="E183" i="26"/>
  <c r="F183" i="26"/>
  <c r="G183" i="26"/>
  <c r="H183" i="26"/>
  <c r="I183" i="26"/>
  <c r="J183" i="26"/>
  <c r="K183" i="26"/>
  <c r="L183" i="26"/>
  <c r="M183" i="26"/>
  <c r="N183" i="26"/>
  <c r="O183" i="26"/>
  <c r="P183" i="26"/>
  <c r="Q183" i="26"/>
  <c r="E184" i="26"/>
  <c r="F184" i="26"/>
  <c r="G184" i="26"/>
  <c r="H184" i="26"/>
  <c r="I184" i="26"/>
  <c r="J184" i="26"/>
  <c r="K184" i="26"/>
  <c r="L184" i="26"/>
  <c r="M184" i="26"/>
  <c r="N184" i="26"/>
  <c r="O184" i="26"/>
  <c r="P184" i="26"/>
  <c r="Q184" i="26"/>
  <c r="E185" i="26"/>
  <c r="F185" i="26"/>
  <c r="G185" i="26"/>
  <c r="H185" i="26"/>
  <c r="I185" i="26"/>
  <c r="J185" i="26"/>
  <c r="K185" i="26"/>
  <c r="L185" i="26"/>
  <c r="M185" i="26"/>
  <c r="N185" i="26"/>
  <c r="O185" i="26"/>
  <c r="P185" i="26"/>
  <c r="Q185" i="26"/>
  <c r="E186" i="26"/>
  <c r="F186" i="26"/>
  <c r="G186" i="26"/>
  <c r="H186" i="26"/>
  <c r="I186" i="26"/>
  <c r="J186" i="26"/>
  <c r="K186" i="26"/>
  <c r="L186" i="26"/>
  <c r="M186" i="26"/>
  <c r="N186" i="26"/>
  <c r="O186" i="26"/>
  <c r="P186" i="26"/>
  <c r="Q186" i="26"/>
  <c r="E187" i="26"/>
  <c r="F187" i="26"/>
  <c r="G187" i="26"/>
  <c r="H187" i="26"/>
  <c r="I187" i="26"/>
  <c r="J187" i="26"/>
  <c r="K187" i="26"/>
  <c r="L187" i="26"/>
  <c r="M187" i="26"/>
  <c r="N187" i="26"/>
  <c r="O187" i="26"/>
  <c r="P187" i="26"/>
  <c r="Q187" i="26"/>
  <c r="E188" i="26"/>
  <c r="F188" i="26"/>
  <c r="G188" i="26"/>
  <c r="H188" i="26"/>
  <c r="I188" i="26"/>
  <c r="J188" i="26"/>
  <c r="K188" i="26"/>
  <c r="L188" i="26"/>
  <c r="M188" i="26"/>
  <c r="N188" i="26"/>
  <c r="O188" i="26"/>
  <c r="P188" i="26"/>
  <c r="Q188" i="26"/>
  <c r="D183" i="26"/>
  <c r="D184" i="26"/>
  <c r="D185" i="26"/>
  <c r="D186" i="26"/>
  <c r="D187" i="26"/>
  <c r="D188" i="26"/>
  <c r="D182" i="26"/>
  <c r="E114" i="26"/>
  <c r="F114" i="26"/>
  <c r="G114" i="26"/>
  <c r="H114" i="26"/>
  <c r="I114" i="26"/>
  <c r="J114" i="26"/>
  <c r="K114" i="26"/>
  <c r="L114" i="26"/>
  <c r="M114" i="26"/>
  <c r="N114" i="26"/>
  <c r="O114" i="26"/>
  <c r="P114" i="26"/>
  <c r="Q114" i="26"/>
  <c r="E115" i="26"/>
  <c r="F115" i="26"/>
  <c r="G115" i="26"/>
  <c r="H115" i="26"/>
  <c r="I115" i="26"/>
  <c r="J115" i="26"/>
  <c r="K115" i="26"/>
  <c r="L115" i="26"/>
  <c r="M115" i="26"/>
  <c r="N115" i="26"/>
  <c r="O115" i="26"/>
  <c r="P115" i="26"/>
  <c r="Q115" i="26"/>
  <c r="E116" i="26"/>
  <c r="F116" i="26"/>
  <c r="G116" i="26"/>
  <c r="H116" i="26"/>
  <c r="I116" i="26"/>
  <c r="J116" i="26"/>
  <c r="K116" i="26"/>
  <c r="L116" i="26"/>
  <c r="M116" i="26"/>
  <c r="N116" i="26"/>
  <c r="O116" i="26"/>
  <c r="P116" i="26"/>
  <c r="Q116" i="26"/>
  <c r="E117" i="26"/>
  <c r="F117" i="26"/>
  <c r="G117" i="26"/>
  <c r="H117" i="26"/>
  <c r="I117" i="26"/>
  <c r="J117" i="26"/>
  <c r="K117" i="26"/>
  <c r="L117" i="26"/>
  <c r="M117" i="26"/>
  <c r="N117" i="26"/>
  <c r="O117" i="26"/>
  <c r="P117" i="26"/>
  <c r="Q117" i="26"/>
  <c r="E118" i="26"/>
  <c r="F118" i="26"/>
  <c r="G118" i="26"/>
  <c r="H118" i="26"/>
  <c r="I118" i="26"/>
  <c r="J118" i="26"/>
  <c r="K118" i="26"/>
  <c r="L118" i="26"/>
  <c r="M118" i="26"/>
  <c r="N118" i="26"/>
  <c r="O118" i="26"/>
  <c r="P118" i="26"/>
  <c r="Q118" i="26"/>
  <c r="E119" i="26"/>
  <c r="F119" i="26"/>
  <c r="G119" i="26"/>
  <c r="H119" i="26"/>
  <c r="I119" i="26"/>
  <c r="J119" i="26"/>
  <c r="K119" i="26"/>
  <c r="L119" i="26"/>
  <c r="M119" i="26"/>
  <c r="N119" i="26"/>
  <c r="O119" i="26"/>
  <c r="P119" i="26"/>
  <c r="Q119" i="26"/>
  <c r="E120" i="26"/>
  <c r="F120" i="26"/>
  <c r="G120" i="26"/>
  <c r="H120" i="26"/>
  <c r="I120" i="26"/>
  <c r="J120" i="26"/>
  <c r="K120" i="26"/>
  <c r="L120" i="26"/>
  <c r="M120" i="26"/>
  <c r="N120" i="26"/>
  <c r="O120" i="26"/>
  <c r="P120" i="26"/>
  <c r="Q120" i="26"/>
  <c r="D115" i="26"/>
  <c r="D116" i="26"/>
  <c r="D117" i="26"/>
  <c r="D118" i="26"/>
  <c r="D119" i="26"/>
  <c r="D120" i="26"/>
  <c r="D114" i="26"/>
  <c r="E46" i="26"/>
  <c r="F46" i="26"/>
  <c r="G46" i="26"/>
  <c r="H46" i="26"/>
  <c r="I46" i="26"/>
  <c r="J46" i="26"/>
  <c r="K46" i="26"/>
  <c r="L46" i="26"/>
  <c r="M46" i="26"/>
  <c r="N46" i="26"/>
  <c r="O46" i="26"/>
  <c r="P46" i="26"/>
  <c r="Q46" i="26"/>
  <c r="E47" i="26"/>
  <c r="F47" i="26"/>
  <c r="G47" i="26"/>
  <c r="H47" i="26"/>
  <c r="I47" i="26"/>
  <c r="J47" i="26"/>
  <c r="K47" i="26"/>
  <c r="L47" i="26"/>
  <c r="M47" i="26"/>
  <c r="N47" i="26"/>
  <c r="O47" i="26"/>
  <c r="P47" i="26"/>
  <c r="Q47" i="26"/>
  <c r="E48" i="26"/>
  <c r="F48" i="26"/>
  <c r="G48" i="26"/>
  <c r="H48" i="26"/>
  <c r="I48" i="26"/>
  <c r="J48" i="26"/>
  <c r="K48" i="26"/>
  <c r="L48" i="26"/>
  <c r="M48" i="26"/>
  <c r="N48" i="26"/>
  <c r="O48" i="26"/>
  <c r="P48" i="26"/>
  <c r="Q48" i="26"/>
  <c r="E49" i="26"/>
  <c r="F49" i="26"/>
  <c r="G49" i="26"/>
  <c r="H49" i="26"/>
  <c r="I49" i="26"/>
  <c r="J49" i="26"/>
  <c r="K49" i="26"/>
  <c r="L49" i="26"/>
  <c r="M49" i="26"/>
  <c r="N49" i="26"/>
  <c r="O49" i="26"/>
  <c r="P49" i="26"/>
  <c r="Q49" i="26"/>
  <c r="E50" i="26"/>
  <c r="F50" i="26"/>
  <c r="G50" i="26"/>
  <c r="H50" i="26"/>
  <c r="I50" i="26"/>
  <c r="J50" i="26"/>
  <c r="K50" i="26"/>
  <c r="L50" i="26"/>
  <c r="M50" i="26"/>
  <c r="N50" i="26"/>
  <c r="O50" i="26"/>
  <c r="P50" i="26"/>
  <c r="Q50" i="26"/>
  <c r="E51" i="26"/>
  <c r="F51" i="26"/>
  <c r="G51" i="26"/>
  <c r="H51" i="26"/>
  <c r="I51" i="26"/>
  <c r="J51" i="26"/>
  <c r="K51" i="26"/>
  <c r="L51" i="26"/>
  <c r="M51" i="26"/>
  <c r="N51" i="26"/>
  <c r="O51" i="26"/>
  <c r="P51" i="26"/>
  <c r="Q51" i="26"/>
  <c r="E52" i="26"/>
  <c r="F52" i="26"/>
  <c r="G52" i="26"/>
  <c r="H52" i="26"/>
  <c r="I52" i="26"/>
  <c r="J52" i="26"/>
  <c r="K52" i="26"/>
  <c r="L52" i="26"/>
  <c r="M52" i="26"/>
  <c r="N52" i="26"/>
  <c r="O52" i="26"/>
  <c r="P52" i="26"/>
  <c r="Q52" i="26"/>
  <c r="D47" i="26"/>
  <c r="D48" i="26"/>
  <c r="D49" i="26"/>
  <c r="D50" i="26"/>
  <c r="D51" i="26"/>
  <c r="D52" i="26"/>
  <c r="D46" i="26"/>
  <c r="E182" i="25"/>
  <c r="F182" i="25"/>
  <c r="G182" i="25"/>
  <c r="H182" i="25"/>
  <c r="I182" i="25"/>
  <c r="J182" i="25"/>
  <c r="K182" i="25"/>
  <c r="L182" i="25"/>
  <c r="M182" i="25"/>
  <c r="N182" i="25"/>
  <c r="O182" i="25"/>
  <c r="P182" i="25"/>
  <c r="Q182" i="25"/>
  <c r="E183" i="25"/>
  <c r="F183" i="25"/>
  <c r="G183" i="25"/>
  <c r="H183" i="25"/>
  <c r="I183" i="25"/>
  <c r="J183" i="25"/>
  <c r="K183" i="25"/>
  <c r="L183" i="25"/>
  <c r="M183" i="25"/>
  <c r="N183" i="25"/>
  <c r="O183" i="25"/>
  <c r="P183" i="25"/>
  <c r="Q183" i="25"/>
  <c r="E184" i="25"/>
  <c r="F184" i="25"/>
  <c r="G184" i="25"/>
  <c r="H184" i="25"/>
  <c r="I184" i="25"/>
  <c r="J184" i="25"/>
  <c r="K184" i="25"/>
  <c r="L184" i="25"/>
  <c r="M184" i="25"/>
  <c r="N184" i="25"/>
  <c r="O184" i="25"/>
  <c r="P184" i="25"/>
  <c r="Q184" i="25"/>
  <c r="E185" i="25"/>
  <c r="F185" i="25"/>
  <c r="G185" i="25"/>
  <c r="H185" i="25"/>
  <c r="I185" i="25"/>
  <c r="J185" i="25"/>
  <c r="K185" i="25"/>
  <c r="L185" i="25"/>
  <c r="M185" i="25"/>
  <c r="N185" i="25"/>
  <c r="O185" i="25"/>
  <c r="P185" i="25"/>
  <c r="Q185" i="25"/>
  <c r="E186" i="25"/>
  <c r="F186" i="25"/>
  <c r="G186" i="25"/>
  <c r="H186" i="25"/>
  <c r="I186" i="25"/>
  <c r="J186" i="25"/>
  <c r="K186" i="25"/>
  <c r="L186" i="25"/>
  <c r="M186" i="25"/>
  <c r="N186" i="25"/>
  <c r="O186" i="25"/>
  <c r="P186" i="25"/>
  <c r="Q186" i="25"/>
  <c r="E187" i="25"/>
  <c r="F187" i="25"/>
  <c r="G187" i="25"/>
  <c r="H187" i="25"/>
  <c r="I187" i="25"/>
  <c r="J187" i="25"/>
  <c r="K187" i="25"/>
  <c r="L187" i="25"/>
  <c r="M187" i="25"/>
  <c r="N187" i="25"/>
  <c r="O187" i="25"/>
  <c r="P187" i="25"/>
  <c r="Q187" i="25"/>
  <c r="E188" i="25"/>
  <c r="F188" i="25"/>
  <c r="G188" i="25"/>
  <c r="H188" i="25"/>
  <c r="I188" i="25"/>
  <c r="J188" i="25"/>
  <c r="K188" i="25"/>
  <c r="L188" i="25"/>
  <c r="M188" i="25"/>
  <c r="N188" i="25"/>
  <c r="O188" i="25"/>
  <c r="P188" i="25"/>
  <c r="Q188" i="25"/>
  <c r="D183" i="25"/>
  <c r="D184" i="25"/>
  <c r="D185" i="25"/>
  <c r="D186" i="25"/>
  <c r="D187" i="25"/>
  <c r="D188" i="25"/>
  <c r="D182" i="25"/>
  <c r="E114" i="25"/>
  <c r="F114" i="25"/>
  <c r="G114" i="25"/>
  <c r="H114" i="25"/>
  <c r="I114" i="25"/>
  <c r="J114" i="25"/>
  <c r="K114" i="25"/>
  <c r="L114" i="25"/>
  <c r="M114" i="25"/>
  <c r="N114" i="25"/>
  <c r="O114" i="25"/>
  <c r="P114" i="25"/>
  <c r="Q114" i="25"/>
  <c r="E115" i="25"/>
  <c r="F115" i="25"/>
  <c r="G115" i="25"/>
  <c r="H115" i="25"/>
  <c r="I115" i="25"/>
  <c r="J115" i="25"/>
  <c r="K115" i="25"/>
  <c r="L115" i="25"/>
  <c r="M115" i="25"/>
  <c r="N115" i="25"/>
  <c r="O115" i="25"/>
  <c r="P115" i="25"/>
  <c r="Q115" i="25"/>
  <c r="E116" i="25"/>
  <c r="F116" i="25"/>
  <c r="G116" i="25"/>
  <c r="H116" i="25"/>
  <c r="I116" i="25"/>
  <c r="J116" i="25"/>
  <c r="K116" i="25"/>
  <c r="L116" i="25"/>
  <c r="M116" i="25"/>
  <c r="N116" i="25"/>
  <c r="O116" i="25"/>
  <c r="P116" i="25"/>
  <c r="Q116" i="25"/>
  <c r="E117" i="25"/>
  <c r="F117" i="25"/>
  <c r="G117" i="25"/>
  <c r="H117" i="25"/>
  <c r="I117" i="25"/>
  <c r="J117" i="25"/>
  <c r="K117" i="25"/>
  <c r="L117" i="25"/>
  <c r="M117" i="25"/>
  <c r="N117" i="25"/>
  <c r="O117" i="25"/>
  <c r="P117" i="25"/>
  <c r="Q117" i="25"/>
  <c r="E118" i="25"/>
  <c r="F118" i="25"/>
  <c r="G118" i="25"/>
  <c r="H118" i="25"/>
  <c r="I118" i="25"/>
  <c r="J118" i="25"/>
  <c r="K118" i="25"/>
  <c r="L118" i="25"/>
  <c r="M118" i="25"/>
  <c r="N118" i="25"/>
  <c r="O118" i="25"/>
  <c r="P118" i="25"/>
  <c r="Q118" i="25"/>
  <c r="E119" i="25"/>
  <c r="F119" i="25"/>
  <c r="G119" i="25"/>
  <c r="H119" i="25"/>
  <c r="I119" i="25"/>
  <c r="J119" i="25"/>
  <c r="K119" i="25"/>
  <c r="L119" i="25"/>
  <c r="M119" i="25"/>
  <c r="N119" i="25"/>
  <c r="O119" i="25"/>
  <c r="P119" i="25"/>
  <c r="Q119" i="25"/>
  <c r="E120" i="25"/>
  <c r="F120" i="25"/>
  <c r="G120" i="25"/>
  <c r="H120" i="25"/>
  <c r="I120" i="25"/>
  <c r="J120" i="25"/>
  <c r="K120" i="25"/>
  <c r="L120" i="25"/>
  <c r="M120" i="25"/>
  <c r="N120" i="25"/>
  <c r="O120" i="25"/>
  <c r="P120" i="25"/>
  <c r="Q120" i="25"/>
  <c r="D115" i="25"/>
  <c r="D116" i="25"/>
  <c r="D117" i="25"/>
  <c r="D118" i="25"/>
  <c r="D119" i="25"/>
  <c r="D120" i="25"/>
  <c r="D114" i="25"/>
  <c r="E46" i="25"/>
  <c r="F46" i="25"/>
  <c r="G46" i="25"/>
  <c r="H46" i="25"/>
  <c r="I46" i="25"/>
  <c r="J46" i="25"/>
  <c r="K46" i="25"/>
  <c r="L46" i="25"/>
  <c r="M46" i="25"/>
  <c r="N46" i="25"/>
  <c r="O46" i="25"/>
  <c r="P46" i="25"/>
  <c r="Q46" i="25"/>
  <c r="E47" i="25"/>
  <c r="F47" i="25"/>
  <c r="G47" i="25"/>
  <c r="H47" i="25"/>
  <c r="I47" i="25"/>
  <c r="J47" i="25"/>
  <c r="K47" i="25"/>
  <c r="L47" i="25"/>
  <c r="M47" i="25"/>
  <c r="N47" i="25"/>
  <c r="O47" i="25"/>
  <c r="P47" i="25"/>
  <c r="Q47" i="25"/>
  <c r="E48" i="25"/>
  <c r="F48" i="25"/>
  <c r="G48" i="25"/>
  <c r="H48" i="25"/>
  <c r="I48" i="25"/>
  <c r="J48" i="25"/>
  <c r="K48" i="25"/>
  <c r="L48" i="25"/>
  <c r="M48" i="25"/>
  <c r="N48" i="25"/>
  <c r="O48" i="25"/>
  <c r="P48" i="25"/>
  <c r="Q48" i="25"/>
  <c r="E49" i="25"/>
  <c r="F49" i="25"/>
  <c r="G49" i="25"/>
  <c r="H49" i="25"/>
  <c r="I49" i="25"/>
  <c r="J49" i="25"/>
  <c r="K49" i="25"/>
  <c r="L49" i="25"/>
  <c r="M49" i="25"/>
  <c r="N49" i="25"/>
  <c r="O49" i="25"/>
  <c r="P49" i="25"/>
  <c r="Q49" i="25"/>
  <c r="E50" i="25"/>
  <c r="F50" i="25"/>
  <c r="G50" i="25"/>
  <c r="H50" i="25"/>
  <c r="I50" i="25"/>
  <c r="J50" i="25"/>
  <c r="K50" i="25"/>
  <c r="L50" i="25"/>
  <c r="M50" i="25"/>
  <c r="N50" i="25"/>
  <c r="O50" i="25"/>
  <c r="P50" i="25"/>
  <c r="Q50" i="25"/>
  <c r="E51" i="25"/>
  <c r="F51" i="25"/>
  <c r="G51" i="25"/>
  <c r="H51" i="25"/>
  <c r="I51" i="25"/>
  <c r="J51" i="25"/>
  <c r="K51" i="25"/>
  <c r="L51" i="25"/>
  <c r="M51" i="25"/>
  <c r="N51" i="25"/>
  <c r="O51" i="25"/>
  <c r="P51" i="25"/>
  <c r="Q51" i="25"/>
  <c r="E52" i="25"/>
  <c r="F52" i="25"/>
  <c r="G52" i="25"/>
  <c r="H52" i="25"/>
  <c r="I52" i="25"/>
  <c r="J52" i="25"/>
  <c r="K52" i="25"/>
  <c r="L52" i="25"/>
  <c r="M52" i="25"/>
  <c r="N52" i="25"/>
  <c r="O52" i="25"/>
  <c r="P52" i="25"/>
  <c r="Q52" i="25"/>
  <c r="D47" i="25"/>
  <c r="D48" i="25"/>
  <c r="D49" i="25"/>
  <c r="D50" i="25"/>
  <c r="D51" i="25"/>
  <c r="D52" i="25"/>
  <c r="D46" i="25"/>
  <c r="E182" i="24"/>
  <c r="F182" i="24"/>
  <c r="G182" i="24"/>
  <c r="H182" i="24"/>
  <c r="I182" i="24"/>
  <c r="J182" i="24"/>
  <c r="K182" i="24"/>
  <c r="L182" i="24"/>
  <c r="M182" i="24"/>
  <c r="N182" i="24"/>
  <c r="O182" i="24"/>
  <c r="P182" i="24"/>
  <c r="Q182" i="24"/>
  <c r="E183" i="24"/>
  <c r="F183" i="24"/>
  <c r="G183" i="24"/>
  <c r="H183" i="24"/>
  <c r="I183" i="24"/>
  <c r="J183" i="24"/>
  <c r="K183" i="24"/>
  <c r="L183" i="24"/>
  <c r="M183" i="24"/>
  <c r="N183" i="24"/>
  <c r="O183" i="24"/>
  <c r="P183" i="24"/>
  <c r="Q183" i="24"/>
  <c r="E184" i="24"/>
  <c r="F184" i="24"/>
  <c r="G184" i="24"/>
  <c r="H184" i="24"/>
  <c r="I184" i="24"/>
  <c r="J184" i="24"/>
  <c r="K184" i="24"/>
  <c r="L184" i="24"/>
  <c r="M184" i="24"/>
  <c r="N184" i="24"/>
  <c r="O184" i="24"/>
  <c r="P184" i="24"/>
  <c r="Q184" i="24"/>
  <c r="E185" i="24"/>
  <c r="F185" i="24"/>
  <c r="G185" i="24"/>
  <c r="H185" i="24"/>
  <c r="I185" i="24"/>
  <c r="J185" i="24"/>
  <c r="K185" i="24"/>
  <c r="L185" i="24"/>
  <c r="M185" i="24"/>
  <c r="N185" i="24"/>
  <c r="O185" i="24"/>
  <c r="P185" i="24"/>
  <c r="Q185" i="24"/>
  <c r="E186" i="24"/>
  <c r="F186" i="24"/>
  <c r="G186" i="24"/>
  <c r="H186" i="24"/>
  <c r="I186" i="24"/>
  <c r="J186" i="24"/>
  <c r="K186" i="24"/>
  <c r="L186" i="24"/>
  <c r="M186" i="24"/>
  <c r="N186" i="24"/>
  <c r="O186" i="24"/>
  <c r="P186" i="24"/>
  <c r="Q186" i="24"/>
  <c r="E187" i="24"/>
  <c r="F187" i="24"/>
  <c r="G187" i="24"/>
  <c r="H187" i="24"/>
  <c r="I187" i="24"/>
  <c r="J187" i="24"/>
  <c r="K187" i="24"/>
  <c r="L187" i="24"/>
  <c r="M187" i="24"/>
  <c r="N187" i="24"/>
  <c r="O187" i="24"/>
  <c r="P187" i="24"/>
  <c r="Q187" i="24"/>
  <c r="E188" i="24"/>
  <c r="F188" i="24"/>
  <c r="G188" i="24"/>
  <c r="H188" i="24"/>
  <c r="I188" i="24"/>
  <c r="J188" i="24"/>
  <c r="K188" i="24"/>
  <c r="L188" i="24"/>
  <c r="M188" i="24"/>
  <c r="N188" i="24"/>
  <c r="O188" i="24"/>
  <c r="P188" i="24"/>
  <c r="Q188" i="24"/>
  <c r="D183" i="24"/>
  <c r="D184" i="24"/>
  <c r="D185" i="24"/>
  <c r="D186" i="24"/>
  <c r="D187" i="24"/>
  <c r="D188" i="24"/>
  <c r="D182" i="24"/>
  <c r="E114" i="24"/>
  <c r="F114" i="24"/>
  <c r="G114" i="24"/>
  <c r="H114" i="24"/>
  <c r="I114" i="24"/>
  <c r="J114" i="24"/>
  <c r="K114" i="24"/>
  <c r="L114" i="24"/>
  <c r="M114" i="24"/>
  <c r="N114" i="24"/>
  <c r="O114" i="24"/>
  <c r="P114" i="24"/>
  <c r="Q114" i="24"/>
  <c r="E115" i="24"/>
  <c r="F115" i="24"/>
  <c r="G115" i="24"/>
  <c r="H115" i="24"/>
  <c r="I115" i="24"/>
  <c r="J115" i="24"/>
  <c r="K115" i="24"/>
  <c r="L115" i="24"/>
  <c r="M115" i="24"/>
  <c r="N115" i="24"/>
  <c r="O115" i="24"/>
  <c r="P115" i="24"/>
  <c r="Q115" i="24"/>
  <c r="E116" i="24"/>
  <c r="F116" i="24"/>
  <c r="G116" i="24"/>
  <c r="H116" i="24"/>
  <c r="I116" i="24"/>
  <c r="J116" i="24"/>
  <c r="K116" i="24"/>
  <c r="L116" i="24"/>
  <c r="M116" i="24"/>
  <c r="N116" i="24"/>
  <c r="O116" i="24"/>
  <c r="P116" i="24"/>
  <c r="Q116" i="24"/>
  <c r="E117" i="24"/>
  <c r="F117" i="24"/>
  <c r="G117" i="24"/>
  <c r="H117" i="24"/>
  <c r="I117" i="24"/>
  <c r="J117" i="24"/>
  <c r="K117" i="24"/>
  <c r="L117" i="24"/>
  <c r="M117" i="24"/>
  <c r="N117" i="24"/>
  <c r="O117" i="24"/>
  <c r="P117" i="24"/>
  <c r="Q117" i="24"/>
  <c r="E118" i="24"/>
  <c r="F118" i="24"/>
  <c r="G118" i="24"/>
  <c r="H118" i="24"/>
  <c r="I118" i="24"/>
  <c r="J118" i="24"/>
  <c r="K118" i="24"/>
  <c r="L118" i="24"/>
  <c r="M118" i="24"/>
  <c r="N118" i="24"/>
  <c r="O118" i="24"/>
  <c r="P118" i="24"/>
  <c r="Q118" i="24"/>
  <c r="E119" i="24"/>
  <c r="F119" i="24"/>
  <c r="G119" i="24"/>
  <c r="H119" i="24"/>
  <c r="I119" i="24"/>
  <c r="J119" i="24"/>
  <c r="K119" i="24"/>
  <c r="L119" i="24"/>
  <c r="M119" i="24"/>
  <c r="N119" i="24"/>
  <c r="O119" i="24"/>
  <c r="P119" i="24"/>
  <c r="Q119" i="24"/>
  <c r="E120" i="24"/>
  <c r="F120" i="24"/>
  <c r="G120" i="24"/>
  <c r="H120" i="24"/>
  <c r="I120" i="24"/>
  <c r="J120" i="24"/>
  <c r="K120" i="24"/>
  <c r="L120" i="24"/>
  <c r="M120" i="24"/>
  <c r="N120" i="24"/>
  <c r="O120" i="24"/>
  <c r="P120" i="24"/>
  <c r="Q120" i="24"/>
  <c r="D115" i="24"/>
  <c r="D116" i="24"/>
  <c r="D117" i="24"/>
  <c r="D118" i="24"/>
  <c r="D119" i="24"/>
  <c r="D120" i="24"/>
  <c r="D114" i="24"/>
  <c r="E46" i="24"/>
  <c r="F46" i="24"/>
  <c r="G46" i="24"/>
  <c r="H46" i="24"/>
  <c r="I46" i="24"/>
  <c r="J46" i="24"/>
  <c r="K46" i="24"/>
  <c r="L46" i="24"/>
  <c r="M46" i="24"/>
  <c r="N46" i="24"/>
  <c r="O46" i="24"/>
  <c r="P46" i="24"/>
  <c r="Q46" i="24"/>
  <c r="E47" i="24"/>
  <c r="F47" i="24"/>
  <c r="G47" i="24"/>
  <c r="H47" i="24"/>
  <c r="I47" i="24"/>
  <c r="J47" i="24"/>
  <c r="K47" i="24"/>
  <c r="L47" i="24"/>
  <c r="M47" i="24"/>
  <c r="N47" i="24"/>
  <c r="O47" i="24"/>
  <c r="P47" i="24"/>
  <c r="Q47" i="24"/>
  <c r="E48" i="24"/>
  <c r="F48" i="24"/>
  <c r="G48" i="24"/>
  <c r="H48" i="24"/>
  <c r="I48" i="24"/>
  <c r="J48" i="24"/>
  <c r="K48" i="24"/>
  <c r="L48" i="24"/>
  <c r="M48" i="24"/>
  <c r="N48" i="24"/>
  <c r="O48" i="24"/>
  <c r="P48" i="24"/>
  <c r="Q48" i="24"/>
  <c r="E49" i="24"/>
  <c r="F49" i="24"/>
  <c r="G49" i="24"/>
  <c r="H49" i="24"/>
  <c r="I49" i="24"/>
  <c r="J49" i="24"/>
  <c r="K49" i="24"/>
  <c r="L49" i="24"/>
  <c r="M49" i="24"/>
  <c r="N49" i="24"/>
  <c r="O49" i="24"/>
  <c r="P49" i="24"/>
  <c r="Q49" i="24"/>
  <c r="E50" i="24"/>
  <c r="F50" i="24"/>
  <c r="G50" i="24"/>
  <c r="H50" i="24"/>
  <c r="I50" i="24"/>
  <c r="J50" i="24"/>
  <c r="K50" i="24"/>
  <c r="L50" i="24"/>
  <c r="M50" i="24"/>
  <c r="N50" i="24"/>
  <c r="O50" i="24"/>
  <c r="P50" i="24"/>
  <c r="Q50" i="24"/>
  <c r="E51" i="24"/>
  <c r="F51" i="24"/>
  <c r="G51" i="24"/>
  <c r="H51" i="24"/>
  <c r="I51" i="24"/>
  <c r="J51" i="24"/>
  <c r="K51" i="24"/>
  <c r="L51" i="24"/>
  <c r="M51" i="24"/>
  <c r="N51" i="24"/>
  <c r="O51" i="24"/>
  <c r="P51" i="24"/>
  <c r="Q51" i="24"/>
  <c r="E52" i="24"/>
  <c r="F52" i="24"/>
  <c r="G52" i="24"/>
  <c r="H52" i="24"/>
  <c r="I52" i="24"/>
  <c r="J52" i="24"/>
  <c r="K52" i="24"/>
  <c r="L52" i="24"/>
  <c r="M52" i="24"/>
  <c r="N52" i="24"/>
  <c r="O52" i="24"/>
  <c r="P52" i="24"/>
  <c r="Q52" i="24"/>
  <c r="D47" i="24"/>
  <c r="D48" i="24"/>
  <c r="D49" i="24"/>
  <c r="D50" i="24"/>
  <c r="D51" i="24"/>
  <c r="D52" i="24"/>
  <c r="D46" i="24"/>
  <c r="E182" i="23"/>
  <c r="F182" i="23"/>
  <c r="G182" i="23"/>
  <c r="H182" i="23"/>
  <c r="I182" i="23"/>
  <c r="J182" i="23"/>
  <c r="K182" i="23"/>
  <c r="L182" i="23"/>
  <c r="M182" i="23"/>
  <c r="N182" i="23"/>
  <c r="O182" i="23"/>
  <c r="P182" i="23"/>
  <c r="Q182" i="23"/>
  <c r="E183" i="23"/>
  <c r="F183" i="23"/>
  <c r="G183" i="23"/>
  <c r="H183" i="23"/>
  <c r="I183" i="23"/>
  <c r="J183" i="23"/>
  <c r="K183" i="23"/>
  <c r="L183" i="23"/>
  <c r="M183" i="23"/>
  <c r="N183" i="23"/>
  <c r="O183" i="23"/>
  <c r="P183" i="23"/>
  <c r="Q183" i="23"/>
  <c r="E184" i="23"/>
  <c r="F184" i="23"/>
  <c r="G184" i="23"/>
  <c r="H184" i="23"/>
  <c r="I184" i="23"/>
  <c r="J184" i="23"/>
  <c r="K184" i="23"/>
  <c r="L184" i="23"/>
  <c r="M184" i="23"/>
  <c r="N184" i="23"/>
  <c r="O184" i="23"/>
  <c r="P184" i="23"/>
  <c r="Q184" i="23"/>
  <c r="E185" i="23"/>
  <c r="F185" i="23"/>
  <c r="G185" i="23"/>
  <c r="H185" i="23"/>
  <c r="I185" i="23"/>
  <c r="J185" i="23"/>
  <c r="K185" i="23"/>
  <c r="L185" i="23"/>
  <c r="M185" i="23"/>
  <c r="N185" i="23"/>
  <c r="O185" i="23"/>
  <c r="P185" i="23"/>
  <c r="Q185" i="23"/>
  <c r="E186" i="23"/>
  <c r="F186" i="23"/>
  <c r="G186" i="23"/>
  <c r="H186" i="23"/>
  <c r="I186" i="23"/>
  <c r="J186" i="23"/>
  <c r="K186" i="23"/>
  <c r="L186" i="23"/>
  <c r="M186" i="23"/>
  <c r="N186" i="23"/>
  <c r="O186" i="23"/>
  <c r="P186" i="23"/>
  <c r="Q186" i="23"/>
  <c r="E187" i="23"/>
  <c r="F187" i="23"/>
  <c r="G187" i="23"/>
  <c r="H187" i="23"/>
  <c r="I187" i="23"/>
  <c r="J187" i="23"/>
  <c r="K187" i="23"/>
  <c r="L187" i="23"/>
  <c r="M187" i="23"/>
  <c r="N187" i="23"/>
  <c r="O187" i="23"/>
  <c r="P187" i="23"/>
  <c r="Q187" i="23"/>
  <c r="E188" i="23"/>
  <c r="F188" i="23"/>
  <c r="G188" i="23"/>
  <c r="H188" i="23"/>
  <c r="I188" i="23"/>
  <c r="J188" i="23"/>
  <c r="K188" i="23"/>
  <c r="L188" i="23"/>
  <c r="M188" i="23"/>
  <c r="N188" i="23"/>
  <c r="O188" i="23"/>
  <c r="P188" i="23"/>
  <c r="Q188" i="23"/>
  <c r="D183" i="23"/>
  <c r="D184" i="23"/>
  <c r="D185" i="23"/>
  <c r="D186" i="23"/>
  <c r="D187" i="23"/>
  <c r="D188" i="23"/>
  <c r="D182" i="23"/>
  <c r="E114" i="23"/>
  <c r="F114" i="23"/>
  <c r="G114" i="23"/>
  <c r="H114" i="23"/>
  <c r="I114" i="23"/>
  <c r="J114" i="23"/>
  <c r="K114" i="23"/>
  <c r="L114" i="23"/>
  <c r="M114" i="23"/>
  <c r="N114" i="23"/>
  <c r="O114" i="23"/>
  <c r="P114" i="23"/>
  <c r="Q114" i="23"/>
  <c r="E115" i="23"/>
  <c r="F115" i="23"/>
  <c r="G115" i="23"/>
  <c r="H115" i="23"/>
  <c r="I115" i="23"/>
  <c r="J115" i="23"/>
  <c r="K115" i="23"/>
  <c r="L115" i="23"/>
  <c r="M115" i="23"/>
  <c r="N115" i="23"/>
  <c r="O115" i="23"/>
  <c r="P115" i="23"/>
  <c r="Q115" i="23"/>
  <c r="E116" i="23"/>
  <c r="F116" i="23"/>
  <c r="G116" i="23"/>
  <c r="H116" i="23"/>
  <c r="I116" i="23"/>
  <c r="J116" i="23"/>
  <c r="K116" i="23"/>
  <c r="L116" i="23"/>
  <c r="M116" i="23"/>
  <c r="N116" i="23"/>
  <c r="O116" i="23"/>
  <c r="P116" i="23"/>
  <c r="Q116" i="23"/>
  <c r="E117" i="23"/>
  <c r="F117" i="23"/>
  <c r="G117" i="23"/>
  <c r="H117" i="23"/>
  <c r="I117" i="23"/>
  <c r="J117" i="23"/>
  <c r="K117" i="23"/>
  <c r="L117" i="23"/>
  <c r="M117" i="23"/>
  <c r="N117" i="23"/>
  <c r="O117" i="23"/>
  <c r="P117" i="23"/>
  <c r="Q117" i="23"/>
  <c r="E118" i="23"/>
  <c r="F118" i="23"/>
  <c r="G118" i="23"/>
  <c r="H118" i="23"/>
  <c r="I118" i="23"/>
  <c r="J118" i="23"/>
  <c r="K118" i="23"/>
  <c r="L118" i="23"/>
  <c r="M118" i="23"/>
  <c r="N118" i="23"/>
  <c r="O118" i="23"/>
  <c r="P118" i="23"/>
  <c r="Q118" i="23"/>
  <c r="E119" i="23"/>
  <c r="F119" i="23"/>
  <c r="G119" i="23"/>
  <c r="H119" i="23"/>
  <c r="I119" i="23"/>
  <c r="J119" i="23"/>
  <c r="K119" i="23"/>
  <c r="L119" i="23"/>
  <c r="M119" i="23"/>
  <c r="N119" i="23"/>
  <c r="O119" i="23"/>
  <c r="P119" i="23"/>
  <c r="Q119" i="23"/>
  <c r="E120" i="23"/>
  <c r="F120" i="23"/>
  <c r="G120" i="23"/>
  <c r="H120" i="23"/>
  <c r="I120" i="23"/>
  <c r="J120" i="23"/>
  <c r="K120" i="23"/>
  <c r="L120" i="23"/>
  <c r="M120" i="23"/>
  <c r="N120" i="23"/>
  <c r="O120" i="23"/>
  <c r="P120" i="23"/>
  <c r="Q120" i="23"/>
  <c r="D115" i="23"/>
  <c r="D116" i="23"/>
  <c r="D117" i="23"/>
  <c r="D118" i="23"/>
  <c r="D119" i="23"/>
  <c r="D120" i="23"/>
  <c r="D114" i="23"/>
  <c r="E46" i="23"/>
  <c r="F46" i="23"/>
  <c r="G46" i="23"/>
  <c r="H46" i="23"/>
  <c r="I46" i="23"/>
  <c r="J46" i="23"/>
  <c r="K46" i="23"/>
  <c r="L46" i="23"/>
  <c r="M46" i="23"/>
  <c r="N46" i="23"/>
  <c r="O46" i="23"/>
  <c r="P46" i="23"/>
  <c r="Q46" i="23"/>
  <c r="E47" i="23"/>
  <c r="F47" i="23"/>
  <c r="G47" i="23"/>
  <c r="H47" i="23"/>
  <c r="I47" i="23"/>
  <c r="J47" i="23"/>
  <c r="K47" i="23"/>
  <c r="L47" i="23"/>
  <c r="M47" i="23"/>
  <c r="N47" i="23"/>
  <c r="O47" i="23"/>
  <c r="P47" i="23"/>
  <c r="Q47" i="23"/>
  <c r="E48" i="23"/>
  <c r="F48" i="23"/>
  <c r="G48" i="23"/>
  <c r="H48" i="23"/>
  <c r="I48" i="23"/>
  <c r="J48" i="23"/>
  <c r="K48" i="23"/>
  <c r="L48" i="23"/>
  <c r="M48" i="23"/>
  <c r="N48" i="23"/>
  <c r="O48" i="23"/>
  <c r="P48" i="23"/>
  <c r="Q48" i="23"/>
  <c r="E49" i="23"/>
  <c r="F49" i="23"/>
  <c r="G49" i="23"/>
  <c r="H49" i="23"/>
  <c r="I49" i="23"/>
  <c r="J49" i="23"/>
  <c r="K49" i="23"/>
  <c r="L49" i="23"/>
  <c r="M49" i="23"/>
  <c r="N49" i="23"/>
  <c r="O49" i="23"/>
  <c r="P49" i="23"/>
  <c r="Q49" i="23"/>
  <c r="E50" i="23"/>
  <c r="F50" i="23"/>
  <c r="G50" i="23"/>
  <c r="H50" i="23"/>
  <c r="I50" i="23"/>
  <c r="J50" i="23"/>
  <c r="K50" i="23"/>
  <c r="L50" i="23"/>
  <c r="M50" i="23"/>
  <c r="N50" i="23"/>
  <c r="O50" i="23"/>
  <c r="P50" i="23"/>
  <c r="Q50" i="23"/>
  <c r="E51" i="23"/>
  <c r="F51" i="23"/>
  <c r="G51" i="23"/>
  <c r="H51" i="23"/>
  <c r="I51" i="23"/>
  <c r="J51" i="23"/>
  <c r="K51" i="23"/>
  <c r="L51" i="23"/>
  <c r="M51" i="23"/>
  <c r="N51" i="23"/>
  <c r="O51" i="23"/>
  <c r="P51" i="23"/>
  <c r="Q51" i="23"/>
  <c r="E52" i="23"/>
  <c r="F52" i="23"/>
  <c r="G52" i="23"/>
  <c r="H52" i="23"/>
  <c r="I52" i="23"/>
  <c r="J52" i="23"/>
  <c r="K52" i="23"/>
  <c r="L52" i="23"/>
  <c r="M52" i="23"/>
  <c r="N52" i="23"/>
  <c r="O52" i="23"/>
  <c r="P52" i="23"/>
  <c r="Q52" i="23"/>
  <c r="D47" i="23"/>
  <c r="D48" i="23"/>
  <c r="D49" i="23"/>
  <c r="D50" i="23"/>
  <c r="D51" i="23"/>
  <c r="D52" i="23"/>
  <c r="D46" i="23"/>
  <c r="E182" i="22"/>
  <c r="F182" i="22"/>
  <c r="G182" i="22"/>
  <c r="H182" i="22"/>
  <c r="I182" i="22"/>
  <c r="J182" i="22"/>
  <c r="K182" i="22"/>
  <c r="L182" i="22"/>
  <c r="M182" i="22"/>
  <c r="N182" i="22"/>
  <c r="O182" i="22"/>
  <c r="P182" i="22"/>
  <c r="Q182" i="22"/>
  <c r="E183" i="22"/>
  <c r="F183" i="22"/>
  <c r="G183" i="22"/>
  <c r="H183" i="22"/>
  <c r="I183" i="22"/>
  <c r="J183" i="22"/>
  <c r="K183" i="22"/>
  <c r="L183" i="22"/>
  <c r="M183" i="22"/>
  <c r="N183" i="22"/>
  <c r="O183" i="22"/>
  <c r="P183" i="22"/>
  <c r="Q183" i="22"/>
  <c r="E184" i="22"/>
  <c r="F184" i="22"/>
  <c r="G184" i="22"/>
  <c r="H184" i="22"/>
  <c r="I184" i="22"/>
  <c r="J184" i="22"/>
  <c r="K184" i="22"/>
  <c r="L184" i="22"/>
  <c r="M184" i="22"/>
  <c r="N184" i="22"/>
  <c r="O184" i="22"/>
  <c r="P184" i="22"/>
  <c r="Q184" i="22"/>
  <c r="E185" i="22"/>
  <c r="F185" i="22"/>
  <c r="G185" i="22"/>
  <c r="H185" i="22"/>
  <c r="I185" i="22"/>
  <c r="J185" i="22"/>
  <c r="K185" i="22"/>
  <c r="L185" i="22"/>
  <c r="M185" i="22"/>
  <c r="N185" i="22"/>
  <c r="O185" i="22"/>
  <c r="P185" i="22"/>
  <c r="Q185" i="22"/>
  <c r="E186" i="22"/>
  <c r="F186" i="22"/>
  <c r="G186" i="22"/>
  <c r="H186" i="22"/>
  <c r="I186" i="22"/>
  <c r="J186" i="22"/>
  <c r="K186" i="22"/>
  <c r="L186" i="22"/>
  <c r="M186" i="22"/>
  <c r="N186" i="22"/>
  <c r="O186" i="22"/>
  <c r="P186" i="22"/>
  <c r="Q186" i="22"/>
  <c r="E187" i="22"/>
  <c r="F187" i="22"/>
  <c r="G187" i="22"/>
  <c r="H187" i="22"/>
  <c r="I187" i="22"/>
  <c r="J187" i="22"/>
  <c r="K187" i="22"/>
  <c r="L187" i="22"/>
  <c r="M187" i="22"/>
  <c r="N187" i="22"/>
  <c r="O187" i="22"/>
  <c r="P187" i="22"/>
  <c r="Q187" i="22"/>
  <c r="E188" i="22"/>
  <c r="F188" i="22"/>
  <c r="G188" i="22"/>
  <c r="H188" i="22"/>
  <c r="I188" i="22"/>
  <c r="J188" i="22"/>
  <c r="K188" i="22"/>
  <c r="L188" i="22"/>
  <c r="M188" i="22"/>
  <c r="N188" i="22"/>
  <c r="O188" i="22"/>
  <c r="P188" i="22"/>
  <c r="Q188" i="22"/>
  <c r="D183" i="22"/>
  <c r="D184" i="22"/>
  <c r="D185" i="22"/>
  <c r="D186" i="22"/>
  <c r="D187" i="22"/>
  <c r="D188" i="22"/>
  <c r="D182" i="22"/>
  <c r="E114" i="22"/>
  <c r="F114" i="22"/>
  <c r="G114" i="22"/>
  <c r="H114" i="22"/>
  <c r="I114" i="22"/>
  <c r="J114" i="22"/>
  <c r="K114" i="22"/>
  <c r="L114" i="22"/>
  <c r="M114" i="22"/>
  <c r="N114" i="22"/>
  <c r="O114" i="22"/>
  <c r="P114" i="22"/>
  <c r="Q114" i="22"/>
  <c r="E115" i="22"/>
  <c r="F115" i="22"/>
  <c r="G115" i="22"/>
  <c r="H115" i="22"/>
  <c r="I115" i="22"/>
  <c r="J115" i="22"/>
  <c r="K115" i="22"/>
  <c r="L115" i="22"/>
  <c r="M115" i="22"/>
  <c r="N115" i="22"/>
  <c r="O115" i="22"/>
  <c r="P115" i="22"/>
  <c r="Q115" i="22"/>
  <c r="E116" i="22"/>
  <c r="F116" i="22"/>
  <c r="G116" i="22"/>
  <c r="H116" i="22"/>
  <c r="I116" i="22"/>
  <c r="J116" i="22"/>
  <c r="K116" i="22"/>
  <c r="L116" i="22"/>
  <c r="M116" i="22"/>
  <c r="N116" i="22"/>
  <c r="O116" i="22"/>
  <c r="P116" i="22"/>
  <c r="Q116" i="22"/>
  <c r="E117" i="22"/>
  <c r="F117" i="22"/>
  <c r="G117" i="22"/>
  <c r="H117" i="22"/>
  <c r="I117" i="22"/>
  <c r="J117" i="22"/>
  <c r="K117" i="22"/>
  <c r="L117" i="22"/>
  <c r="M117" i="22"/>
  <c r="N117" i="22"/>
  <c r="O117" i="22"/>
  <c r="P117" i="22"/>
  <c r="Q117" i="22"/>
  <c r="E118" i="22"/>
  <c r="F118" i="22"/>
  <c r="G118" i="22"/>
  <c r="H118" i="22"/>
  <c r="I118" i="22"/>
  <c r="J118" i="22"/>
  <c r="K118" i="22"/>
  <c r="L118" i="22"/>
  <c r="M118" i="22"/>
  <c r="N118" i="22"/>
  <c r="O118" i="22"/>
  <c r="P118" i="22"/>
  <c r="Q118" i="22"/>
  <c r="E119" i="22"/>
  <c r="F119" i="22"/>
  <c r="G119" i="22"/>
  <c r="H119" i="22"/>
  <c r="I119" i="22"/>
  <c r="J119" i="22"/>
  <c r="K119" i="22"/>
  <c r="L119" i="22"/>
  <c r="M119" i="22"/>
  <c r="N119" i="22"/>
  <c r="O119" i="22"/>
  <c r="P119" i="22"/>
  <c r="Q119" i="22"/>
  <c r="E120" i="22"/>
  <c r="F120" i="22"/>
  <c r="G120" i="22"/>
  <c r="H120" i="22"/>
  <c r="I120" i="22"/>
  <c r="J120" i="22"/>
  <c r="K120" i="22"/>
  <c r="L120" i="22"/>
  <c r="M120" i="22"/>
  <c r="N120" i="22"/>
  <c r="O120" i="22"/>
  <c r="P120" i="22"/>
  <c r="Q120" i="22"/>
  <c r="D115" i="22"/>
  <c r="D116" i="22"/>
  <c r="D117" i="22"/>
  <c r="D118" i="22"/>
  <c r="D119" i="22"/>
  <c r="D120" i="22"/>
  <c r="D114" i="22"/>
  <c r="E46" i="22"/>
  <c r="F46" i="22"/>
  <c r="G46" i="22"/>
  <c r="H46" i="22"/>
  <c r="I46" i="22"/>
  <c r="J46" i="22"/>
  <c r="K46" i="22"/>
  <c r="L46" i="22"/>
  <c r="M46" i="22"/>
  <c r="N46" i="22"/>
  <c r="O46" i="22"/>
  <c r="P46" i="22"/>
  <c r="Q46" i="22"/>
  <c r="E47" i="22"/>
  <c r="F47" i="22"/>
  <c r="G47" i="22"/>
  <c r="H47" i="22"/>
  <c r="I47" i="22"/>
  <c r="J47" i="22"/>
  <c r="K47" i="22"/>
  <c r="L47" i="22"/>
  <c r="M47" i="22"/>
  <c r="N47" i="22"/>
  <c r="O47" i="22"/>
  <c r="P47" i="22"/>
  <c r="Q47" i="22"/>
  <c r="E48" i="22"/>
  <c r="F48" i="22"/>
  <c r="G48" i="22"/>
  <c r="H48" i="22"/>
  <c r="I48" i="22"/>
  <c r="J48" i="22"/>
  <c r="K48" i="22"/>
  <c r="L48" i="22"/>
  <c r="M48" i="22"/>
  <c r="N48" i="22"/>
  <c r="O48" i="22"/>
  <c r="P48" i="22"/>
  <c r="Q48" i="22"/>
  <c r="E49" i="22"/>
  <c r="F49" i="22"/>
  <c r="G49" i="22"/>
  <c r="H49" i="22"/>
  <c r="I49" i="22"/>
  <c r="J49" i="22"/>
  <c r="K49" i="22"/>
  <c r="L49" i="22"/>
  <c r="M49" i="22"/>
  <c r="N49" i="22"/>
  <c r="O49" i="22"/>
  <c r="P49" i="22"/>
  <c r="Q49" i="22"/>
  <c r="E50" i="22"/>
  <c r="F50" i="22"/>
  <c r="G50" i="22"/>
  <c r="H50" i="22"/>
  <c r="I50" i="22"/>
  <c r="J50" i="22"/>
  <c r="K50" i="22"/>
  <c r="L50" i="22"/>
  <c r="M50" i="22"/>
  <c r="N50" i="22"/>
  <c r="O50" i="22"/>
  <c r="P50" i="22"/>
  <c r="Q50" i="22"/>
  <c r="E51" i="22"/>
  <c r="F51" i="22"/>
  <c r="G51" i="22"/>
  <c r="H51" i="22"/>
  <c r="I51" i="22"/>
  <c r="J51" i="22"/>
  <c r="K51" i="22"/>
  <c r="L51" i="22"/>
  <c r="M51" i="22"/>
  <c r="N51" i="22"/>
  <c r="O51" i="22"/>
  <c r="P51" i="22"/>
  <c r="Q51" i="22"/>
  <c r="E52" i="22"/>
  <c r="F52" i="22"/>
  <c r="G52" i="22"/>
  <c r="H52" i="22"/>
  <c r="I52" i="22"/>
  <c r="J52" i="22"/>
  <c r="K52" i="22"/>
  <c r="L52" i="22"/>
  <c r="M52" i="22"/>
  <c r="N52" i="22"/>
  <c r="O52" i="22"/>
  <c r="P52" i="22"/>
  <c r="Q52" i="22"/>
  <c r="D47" i="22"/>
  <c r="D48" i="22"/>
  <c r="D49" i="22"/>
  <c r="D50" i="22"/>
  <c r="D51" i="22"/>
  <c r="D52" i="22"/>
  <c r="D46" i="22"/>
  <c r="E182" i="18"/>
  <c r="F182" i="18"/>
  <c r="G182" i="18"/>
  <c r="H182" i="18"/>
  <c r="I182" i="18"/>
  <c r="J182" i="18"/>
  <c r="K182" i="18"/>
  <c r="L182" i="18"/>
  <c r="M182" i="18"/>
  <c r="N182" i="18"/>
  <c r="O182" i="18"/>
  <c r="P182" i="18"/>
  <c r="Q182" i="18"/>
  <c r="E183" i="18"/>
  <c r="F183" i="18"/>
  <c r="G183" i="18"/>
  <c r="H183" i="18"/>
  <c r="I183" i="18"/>
  <c r="J183" i="18"/>
  <c r="K183" i="18"/>
  <c r="L183" i="18"/>
  <c r="M183" i="18"/>
  <c r="N183" i="18"/>
  <c r="O183" i="18"/>
  <c r="P183" i="18"/>
  <c r="Q183" i="18"/>
  <c r="E184" i="18"/>
  <c r="F184" i="18"/>
  <c r="G184" i="18"/>
  <c r="H184" i="18"/>
  <c r="I184" i="18"/>
  <c r="J184" i="18"/>
  <c r="K184" i="18"/>
  <c r="L184" i="18"/>
  <c r="M184" i="18"/>
  <c r="N184" i="18"/>
  <c r="O184" i="18"/>
  <c r="P184" i="18"/>
  <c r="Q184" i="18"/>
  <c r="E185" i="18"/>
  <c r="F185" i="18"/>
  <c r="G185" i="18"/>
  <c r="H185" i="18"/>
  <c r="I185" i="18"/>
  <c r="J185" i="18"/>
  <c r="K185" i="18"/>
  <c r="L185" i="18"/>
  <c r="M185" i="18"/>
  <c r="N185" i="18"/>
  <c r="O185" i="18"/>
  <c r="P185" i="18"/>
  <c r="Q185" i="18"/>
  <c r="E186" i="18"/>
  <c r="F186" i="18"/>
  <c r="G186" i="18"/>
  <c r="H186" i="18"/>
  <c r="I186" i="18"/>
  <c r="J186" i="18"/>
  <c r="K186" i="18"/>
  <c r="L186" i="18"/>
  <c r="M186" i="18"/>
  <c r="N186" i="18"/>
  <c r="O186" i="18"/>
  <c r="P186" i="18"/>
  <c r="Q186" i="18"/>
  <c r="E187" i="18"/>
  <c r="F187" i="18"/>
  <c r="G187" i="18"/>
  <c r="H187" i="18"/>
  <c r="I187" i="18"/>
  <c r="J187" i="18"/>
  <c r="K187" i="18"/>
  <c r="L187" i="18"/>
  <c r="M187" i="18"/>
  <c r="N187" i="18"/>
  <c r="O187" i="18"/>
  <c r="P187" i="18"/>
  <c r="Q187" i="18"/>
  <c r="E188" i="18"/>
  <c r="F188" i="18"/>
  <c r="G188" i="18"/>
  <c r="H188" i="18"/>
  <c r="I188" i="18"/>
  <c r="J188" i="18"/>
  <c r="K188" i="18"/>
  <c r="L188" i="18"/>
  <c r="M188" i="18"/>
  <c r="N188" i="18"/>
  <c r="O188" i="18"/>
  <c r="P188" i="18"/>
  <c r="Q188" i="18"/>
  <c r="D183" i="18"/>
  <c r="D184" i="18"/>
  <c r="D185" i="18"/>
  <c r="D186" i="18"/>
  <c r="D187" i="18"/>
  <c r="D188" i="18"/>
  <c r="D182" i="18"/>
  <c r="E114" i="18"/>
  <c r="F114" i="18"/>
  <c r="G114" i="18"/>
  <c r="H114" i="18"/>
  <c r="I114" i="18"/>
  <c r="J114" i="18"/>
  <c r="K114" i="18"/>
  <c r="L114" i="18"/>
  <c r="M114" i="18"/>
  <c r="N114" i="18"/>
  <c r="O114" i="18"/>
  <c r="P114" i="18"/>
  <c r="Q114" i="18"/>
  <c r="E115" i="18"/>
  <c r="F115" i="18"/>
  <c r="G115" i="18"/>
  <c r="H115" i="18"/>
  <c r="I115" i="18"/>
  <c r="J115" i="18"/>
  <c r="K115" i="18"/>
  <c r="L115" i="18"/>
  <c r="M115" i="18"/>
  <c r="N115" i="18"/>
  <c r="O115" i="18"/>
  <c r="P115" i="18"/>
  <c r="Q115" i="18"/>
  <c r="E116" i="18"/>
  <c r="F116" i="18"/>
  <c r="G116" i="18"/>
  <c r="H116" i="18"/>
  <c r="I116" i="18"/>
  <c r="J116" i="18"/>
  <c r="K116" i="18"/>
  <c r="L116" i="18"/>
  <c r="M116" i="18"/>
  <c r="N116" i="18"/>
  <c r="O116" i="18"/>
  <c r="P116" i="18"/>
  <c r="Q116" i="18"/>
  <c r="E117" i="18"/>
  <c r="F117" i="18"/>
  <c r="G117" i="18"/>
  <c r="H117" i="18"/>
  <c r="I117" i="18"/>
  <c r="J117" i="18"/>
  <c r="K117" i="18"/>
  <c r="L117" i="18"/>
  <c r="M117" i="18"/>
  <c r="N117" i="18"/>
  <c r="O117" i="18"/>
  <c r="P117" i="18"/>
  <c r="Q117" i="18"/>
  <c r="E118" i="18"/>
  <c r="F118" i="18"/>
  <c r="G118" i="18"/>
  <c r="H118" i="18"/>
  <c r="I118" i="18"/>
  <c r="J118" i="18"/>
  <c r="K118" i="18"/>
  <c r="L118" i="18"/>
  <c r="M118" i="18"/>
  <c r="N118" i="18"/>
  <c r="O118" i="18"/>
  <c r="P118" i="18"/>
  <c r="Q118" i="18"/>
  <c r="E119" i="18"/>
  <c r="F119" i="18"/>
  <c r="G119" i="18"/>
  <c r="H119" i="18"/>
  <c r="I119" i="18"/>
  <c r="J119" i="18"/>
  <c r="K119" i="18"/>
  <c r="L119" i="18"/>
  <c r="M119" i="18"/>
  <c r="N119" i="18"/>
  <c r="O119" i="18"/>
  <c r="P119" i="18"/>
  <c r="Q119" i="18"/>
  <c r="E120" i="18"/>
  <c r="F120" i="18"/>
  <c r="G120" i="18"/>
  <c r="H120" i="18"/>
  <c r="I120" i="18"/>
  <c r="J120" i="18"/>
  <c r="K120" i="18"/>
  <c r="L120" i="18"/>
  <c r="M120" i="18"/>
  <c r="N120" i="18"/>
  <c r="O120" i="18"/>
  <c r="P120" i="18"/>
  <c r="Q120" i="18"/>
  <c r="D115" i="18"/>
  <c r="D116" i="18"/>
  <c r="D117" i="18"/>
  <c r="D118" i="18"/>
  <c r="D119" i="18"/>
  <c r="D120" i="18"/>
  <c r="D114" i="18"/>
  <c r="E46" i="18"/>
  <c r="F46" i="18"/>
  <c r="G46" i="18"/>
  <c r="H46" i="18"/>
  <c r="I46" i="18"/>
  <c r="J46" i="18"/>
  <c r="K46" i="18"/>
  <c r="L46" i="18"/>
  <c r="M46" i="18"/>
  <c r="N46" i="18"/>
  <c r="O46" i="18"/>
  <c r="P46" i="18"/>
  <c r="Q46" i="18"/>
  <c r="E47" i="18"/>
  <c r="F47" i="18"/>
  <c r="G47" i="18"/>
  <c r="H47" i="18"/>
  <c r="I47" i="18"/>
  <c r="J47" i="18"/>
  <c r="K47" i="18"/>
  <c r="L47" i="18"/>
  <c r="M47" i="18"/>
  <c r="N47" i="18"/>
  <c r="O47" i="18"/>
  <c r="P47" i="18"/>
  <c r="Q47" i="18"/>
  <c r="E48" i="18"/>
  <c r="F48" i="18"/>
  <c r="G48" i="18"/>
  <c r="H48" i="18"/>
  <c r="I48" i="18"/>
  <c r="J48" i="18"/>
  <c r="K48" i="18"/>
  <c r="L48" i="18"/>
  <c r="M48" i="18"/>
  <c r="N48" i="18"/>
  <c r="O48" i="18"/>
  <c r="P48" i="18"/>
  <c r="Q48" i="18"/>
  <c r="E49" i="18"/>
  <c r="F49" i="18"/>
  <c r="G49" i="18"/>
  <c r="H49" i="18"/>
  <c r="I49" i="18"/>
  <c r="J49" i="18"/>
  <c r="K49" i="18"/>
  <c r="L49" i="18"/>
  <c r="M49" i="18"/>
  <c r="N49" i="18"/>
  <c r="O49" i="18"/>
  <c r="P49" i="18"/>
  <c r="Q49" i="18"/>
  <c r="E50" i="18"/>
  <c r="F50" i="18"/>
  <c r="G50" i="18"/>
  <c r="H50" i="18"/>
  <c r="I50" i="18"/>
  <c r="J50" i="18"/>
  <c r="K50" i="18"/>
  <c r="L50" i="18"/>
  <c r="M50" i="18"/>
  <c r="N50" i="18"/>
  <c r="O50" i="18"/>
  <c r="P50" i="18"/>
  <c r="Q50" i="18"/>
  <c r="E51" i="18"/>
  <c r="F51" i="18"/>
  <c r="G51" i="18"/>
  <c r="H51" i="18"/>
  <c r="I51" i="18"/>
  <c r="J51" i="18"/>
  <c r="K51" i="18"/>
  <c r="L51" i="18"/>
  <c r="M51" i="18"/>
  <c r="N51" i="18"/>
  <c r="O51" i="18"/>
  <c r="P51" i="18"/>
  <c r="Q51" i="18"/>
  <c r="E52" i="18"/>
  <c r="F52" i="18"/>
  <c r="G52" i="18"/>
  <c r="H52" i="18"/>
  <c r="I52" i="18"/>
  <c r="J52" i="18"/>
  <c r="K52" i="18"/>
  <c r="L52" i="18"/>
  <c r="M52" i="18"/>
  <c r="N52" i="18"/>
  <c r="O52" i="18"/>
  <c r="P52" i="18"/>
  <c r="Q52" i="18"/>
  <c r="D47" i="18"/>
  <c r="D48" i="18"/>
  <c r="D49" i="18"/>
  <c r="D50" i="18"/>
  <c r="D51" i="18"/>
  <c r="D52" i="18"/>
  <c r="D46" i="18"/>
  <c r="E189" i="26"/>
  <c r="F189" i="26"/>
  <c r="G189" i="26"/>
  <c r="H189" i="26"/>
  <c r="I189" i="26"/>
  <c r="J189" i="26"/>
  <c r="K189" i="26"/>
  <c r="L189" i="26"/>
  <c r="M189" i="26"/>
  <c r="N189" i="26"/>
  <c r="O189" i="26"/>
  <c r="P189" i="26"/>
  <c r="Q189" i="26"/>
  <c r="E190" i="26"/>
  <c r="F190" i="26"/>
  <c r="G190" i="26"/>
  <c r="H190" i="26"/>
  <c r="I190" i="26"/>
  <c r="J190" i="26"/>
  <c r="K190" i="26"/>
  <c r="L190" i="26"/>
  <c r="M190" i="26"/>
  <c r="N190" i="26"/>
  <c r="O190" i="26"/>
  <c r="P190" i="26"/>
  <c r="Q190" i="26"/>
  <c r="D190" i="26"/>
  <c r="D189" i="26"/>
  <c r="E121" i="26"/>
  <c r="F121" i="26"/>
  <c r="G121" i="26"/>
  <c r="H121" i="26"/>
  <c r="I121" i="26"/>
  <c r="J121" i="26"/>
  <c r="K121" i="26"/>
  <c r="L121" i="26"/>
  <c r="M121" i="26"/>
  <c r="N121" i="26"/>
  <c r="O121" i="26"/>
  <c r="P121" i="26"/>
  <c r="Q121" i="26"/>
  <c r="E122" i="26"/>
  <c r="F122" i="26"/>
  <c r="G122" i="26"/>
  <c r="H122" i="26"/>
  <c r="I122" i="26"/>
  <c r="J122" i="26"/>
  <c r="K122" i="26"/>
  <c r="L122" i="26"/>
  <c r="M122" i="26"/>
  <c r="N122" i="26"/>
  <c r="O122" i="26"/>
  <c r="P122" i="26"/>
  <c r="Q122" i="26"/>
  <c r="D122" i="26"/>
  <c r="D121" i="26"/>
  <c r="E53" i="26"/>
  <c r="F53" i="26"/>
  <c r="G53" i="26"/>
  <c r="H53" i="26"/>
  <c r="I53" i="26"/>
  <c r="J53" i="26"/>
  <c r="K53" i="26"/>
  <c r="L53" i="26"/>
  <c r="M53" i="26"/>
  <c r="N53" i="26"/>
  <c r="O53" i="26"/>
  <c r="P53" i="26"/>
  <c r="Q53" i="26"/>
  <c r="E54" i="26"/>
  <c r="F54" i="26"/>
  <c r="G54" i="26"/>
  <c r="H54" i="26"/>
  <c r="I54" i="26"/>
  <c r="J54" i="26"/>
  <c r="K54" i="26"/>
  <c r="L54" i="26"/>
  <c r="M54" i="26"/>
  <c r="N54" i="26"/>
  <c r="O54" i="26"/>
  <c r="P54" i="26"/>
  <c r="Q54" i="26"/>
  <c r="D54" i="26"/>
  <c r="D53" i="26"/>
  <c r="E189" i="25"/>
  <c r="F189" i="25"/>
  <c r="G189" i="25"/>
  <c r="H189" i="25"/>
  <c r="I189" i="25"/>
  <c r="J189" i="25"/>
  <c r="K189" i="25"/>
  <c r="L189" i="25"/>
  <c r="M189" i="25"/>
  <c r="N189" i="25"/>
  <c r="O189" i="25"/>
  <c r="P189" i="25"/>
  <c r="Q189" i="25"/>
  <c r="E190" i="25"/>
  <c r="F190" i="25"/>
  <c r="G190" i="25"/>
  <c r="H190" i="25"/>
  <c r="I190" i="25"/>
  <c r="J190" i="25"/>
  <c r="K190" i="25"/>
  <c r="L190" i="25"/>
  <c r="M190" i="25"/>
  <c r="N190" i="25"/>
  <c r="O190" i="25"/>
  <c r="P190" i="25"/>
  <c r="Q190" i="25"/>
  <c r="D190" i="25"/>
  <c r="D189" i="25"/>
  <c r="E121" i="25"/>
  <c r="F121" i="25"/>
  <c r="G121" i="25"/>
  <c r="H121" i="25"/>
  <c r="I121" i="25"/>
  <c r="J121" i="25"/>
  <c r="K121" i="25"/>
  <c r="L121" i="25"/>
  <c r="M121" i="25"/>
  <c r="N121" i="25"/>
  <c r="O121" i="25"/>
  <c r="P121" i="25"/>
  <c r="Q121" i="25"/>
  <c r="E122" i="25"/>
  <c r="F122" i="25"/>
  <c r="G122" i="25"/>
  <c r="H122" i="25"/>
  <c r="I122" i="25"/>
  <c r="J122" i="25"/>
  <c r="K122" i="25"/>
  <c r="L122" i="25"/>
  <c r="M122" i="25"/>
  <c r="N122" i="25"/>
  <c r="O122" i="25"/>
  <c r="P122" i="25"/>
  <c r="Q122" i="25"/>
  <c r="D122" i="25"/>
  <c r="D121" i="25"/>
  <c r="E53" i="25"/>
  <c r="F53" i="25"/>
  <c r="G53" i="25"/>
  <c r="H53" i="25"/>
  <c r="I53" i="25"/>
  <c r="J53" i="25"/>
  <c r="K53" i="25"/>
  <c r="L53" i="25"/>
  <c r="M53" i="25"/>
  <c r="N53" i="25"/>
  <c r="O53" i="25"/>
  <c r="P53" i="25"/>
  <c r="Q53" i="25"/>
  <c r="E54" i="25"/>
  <c r="F54" i="25"/>
  <c r="G54" i="25"/>
  <c r="H54" i="25"/>
  <c r="I54" i="25"/>
  <c r="J54" i="25"/>
  <c r="K54" i="25"/>
  <c r="L54" i="25"/>
  <c r="M54" i="25"/>
  <c r="N54" i="25"/>
  <c r="O54" i="25"/>
  <c r="P54" i="25"/>
  <c r="Q54" i="25"/>
  <c r="D54" i="25"/>
  <c r="D53" i="25"/>
  <c r="E189" i="24"/>
  <c r="F189" i="24"/>
  <c r="G189" i="24"/>
  <c r="H189" i="24"/>
  <c r="I189" i="24"/>
  <c r="J189" i="24"/>
  <c r="K189" i="24"/>
  <c r="L189" i="24"/>
  <c r="M189" i="24"/>
  <c r="N189" i="24"/>
  <c r="O189" i="24"/>
  <c r="P189" i="24"/>
  <c r="Q189" i="24"/>
  <c r="E190" i="24"/>
  <c r="F190" i="24"/>
  <c r="G190" i="24"/>
  <c r="H190" i="24"/>
  <c r="I190" i="24"/>
  <c r="J190" i="24"/>
  <c r="K190" i="24"/>
  <c r="L190" i="24"/>
  <c r="M190" i="24"/>
  <c r="N190" i="24"/>
  <c r="O190" i="24"/>
  <c r="P190" i="24"/>
  <c r="Q190" i="24"/>
  <c r="D190" i="24"/>
  <c r="D189" i="24"/>
  <c r="E121" i="24"/>
  <c r="F121" i="24"/>
  <c r="G121" i="24"/>
  <c r="H121" i="24"/>
  <c r="I121" i="24"/>
  <c r="J121" i="24"/>
  <c r="K121" i="24"/>
  <c r="L121" i="24"/>
  <c r="M121" i="24"/>
  <c r="N121" i="24"/>
  <c r="O121" i="24"/>
  <c r="P121" i="24"/>
  <c r="Q121" i="24"/>
  <c r="E122" i="24"/>
  <c r="F122" i="24"/>
  <c r="G122" i="24"/>
  <c r="H122" i="24"/>
  <c r="I122" i="24"/>
  <c r="J122" i="24"/>
  <c r="K122" i="24"/>
  <c r="L122" i="24"/>
  <c r="M122" i="24"/>
  <c r="N122" i="24"/>
  <c r="O122" i="24"/>
  <c r="P122" i="24"/>
  <c r="Q122" i="24"/>
  <c r="D122" i="24"/>
  <c r="D121" i="24"/>
  <c r="E53" i="24"/>
  <c r="F53" i="24"/>
  <c r="G53" i="24"/>
  <c r="H53" i="24"/>
  <c r="I53" i="24"/>
  <c r="J53" i="24"/>
  <c r="K53" i="24"/>
  <c r="L53" i="24"/>
  <c r="M53" i="24"/>
  <c r="N53" i="24"/>
  <c r="O53" i="24"/>
  <c r="P53" i="24"/>
  <c r="Q53" i="24"/>
  <c r="E54" i="24"/>
  <c r="F54" i="24"/>
  <c r="G54" i="24"/>
  <c r="H54" i="24"/>
  <c r="I54" i="24"/>
  <c r="J54" i="24"/>
  <c r="K54" i="24"/>
  <c r="L54" i="24"/>
  <c r="M54" i="24"/>
  <c r="N54" i="24"/>
  <c r="O54" i="24"/>
  <c r="P54" i="24"/>
  <c r="Q54" i="24"/>
  <c r="D54" i="24"/>
  <c r="D53" i="24"/>
  <c r="E189" i="23"/>
  <c r="F189" i="23"/>
  <c r="G189" i="23"/>
  <c r="H189" i="23"/>
  <c r="I189" i="23"/>
  <c r="J189" i="23"/>
  <c r="K189" i="23"/>
  <c r="L189" i="23"/>
  <c r="M189" i="23"/>
  <c r="N189" i="23"/>
  <c r="O189" i="23"/>
  <c r="P189" i="23"/>
  <c r="Q189" i="23"/>
  <c r="E190" i="23"/>
  <c r="F190" i="23"/>
  <c r="G190" i="23"/>
  <c r="H190" i="23"/>
  <c r="I190" i="23"/>
  <c r="J190" i="23"/>
  <c r="K190" i="23"/>
  <c r="L190" i="23"/>
  <c r="M190" i="23"/>
  <c r="N190" i="23"/>
  <c r="O190" i="23"/>
  <c r="P190" i="23"/>
  <c r="Q190" i="23"/>
  <c r="D190" i="23"/>
  <c r="D189" i="23"/>
  <c r="E121" i="23"/>
  <c r="F121" i="23"/>
  <c r="G121" i="23"/>
  <c r="H121" i="23"/>
  <c r="I121" i="23"/>
  <c r="J121" i="23"/>
  <c r="K121" i="23"/>
  <c r="L121" i="23"/>
  <c r="M121" i="23"/>
  <c r="N121" i="23"/>
  <c r="O121" i="23"/>
  <c r="P121" i="23"/>
  <c r="Q121" i="23"/>
  <c r="E122" i="23"/>
  <c r="F122" i="23"/>
  <c r="G122" i="23"/>
  <c r="H122" i="23"/>
  <c r="I122" i="23"/>
  <c r="J122" i="23"/>
  <c r="K122" i="23"/>
  <c r="L122" i="23"/>
  <c r="M122" i="23"/>
  <c r="N122" i="23"/>
  <c r="O122" i="23"/>
  <c r="P122" i="23"/>
  <c r="Q122" i="23"/>
  <c r="D122" i="23"/>
  <c r="D121" i="23"/>
  <c r="E53" i="23"/>
  <c r="F53" i="23"/>
  <c r="G53" i="23"/>
  <c r="H53" i="23"/>
  <c r="I53" i="23"/>
  <c r="J53" i="23"/>
  <c r="K53" i="23"/>
  <c r="L53" i="23"/>
  <c r="M53" i="23"/>
  <c r="N53" i="23"/>
  <c r="O53" i="23"/>
  <c r="P53" i="23"/>
  <c r="Q53" i="23"/>
  <c r="E54" i="23"/>
  <c r="F54" i="23"/>
  <c r="G54" i="23"/>
  <c r="H54" i="23"/>
  <c r="I54" i="23"/>
  <c r="J54" i="23"/>
  <c r="K54" i="23"/>
  <c r="L54" i="23"/>
  <c r="M54" i="23"/>
  <c r="N54" i="23"/>
  <c r="O54" i="23"/>
  <c r="P54" i="23"/>
  <c r="Q54" i="23"/>
  <c r="D54" i="23"/>
  <c r="D53" i="23"/>
  <c r="E189" i="22"/>
  <c r="F189" i="22"/>
  <c r="G189" i="22"/>
  <c r="H189" i="22"/>
  <c r="I189" i="22"/>
  <c r="J189" i="22"/>
  <c r="K189" i="22"/>
  <c r="L189" i="22"/>
  <c r="M189" i="22"/>
  <c r="N189" i="22"/>
  <c r="O189" i="22"/>
  <c r="P189" i="22"/>
  <c r="Q189" i="22"/>
  <c r="E190" i="22"/>
  <c r="F190" i="22"/>
  <c r="G190" i="22"/>
  <c r="H190" i="22"/>
  <c r="I190" i="22"/>
  <c r="J190" i="22"/>
  <c r="K190" i="22"/>
  <c r="L190" i="22"/>
  <c r="M190" i="22"/>
  <c r="N190" i="22"/>
  <c r="O190" i="22"/>
  <c r="P190" i="22"/>
  <c r="Q190" i="22"/>
  <c r="D190" i="22"/>
  <c r="D189" i="22"/>
  <c r="E121" i="22"/>
  <c r="F121" i="22"/>
  <c r="G121" i="22"/>
  <c r="H121" i="22"/>
  <c r="I121" i="22"/>
  <c r="J121" i="22"/>
  <c r="K121" i="22"/>
  <c r="L121" i="22"/>
  <c r="M121" i="22"/>
  <c r="N121" i="22"/>
  <c r="O121" i="22"/>
  <c r="P121" i="22"/>
  <c r="Q121" i="22"/>
  <c r="E122" i="22"/>
  <c r="F122" i="22"/>
  <c r="G122" i="22"/>
  <c r="H122" i="22"/>
  <c r="I122" i="22"/>
  <c r="J122" i="22"/>
  <c r="K122" i="22"/>
  <c r="L122" i="22"/>
  <c r="M122" i="22"/>
  <c r="N122" i="22"/>
  <c r="O122" i="22"/>
  <c r="P122" i="22"/>
  <c r="Q122" i="22"/>
  <c r="D122" i="22"/>
  <c r="D121" i="22"/>
  <c r="E53" i="22"/>
  <c r="F53" i="22"/>
  <c r="G53" i="22"/>
  <c r="H53" i="22"/>
  <c r="I53" i="22"/>
  <c r="J53" i="22"/>
  <c r="K53" i="22"/>
  <c r="L53" i="22"/>
  <c r="M53" i="22"/>
  <c r="N53" i="22"/>
  <c r="O53" i="22"/>
  <c r="P53" i="22"/>
  <c r="Q53" i="22"/>
  <c r="E54" i="22"/>
  <c r="F54" i="22"/>
  <c r="G54" i="22"/>
  <c r="H54" i="22"/>
  <c r="I54" i="22"/>
  <c r="J54" i="22"/>
  <c r="K54" i="22"/>
  <c r="L54" i="22"/>
  <c r="M54" i="22"/>
  <c r="N54" i="22"/>
  <c r="O54" i="22"/>
  <c r="P54" i="22"/>
  <c r="Q54" i="22"/>
  <c r="D54" i="22"/>
  <c r="D53" i="22"/>
  <c r="E189" i="18"/>
  <c r="F189" i="18"/>
  <c r="G189" i="18"/>
  <c r="H189" i="18"/>
  <c r="I189" i="18"/>
  <c r="J189" i="18"/>
  <c r="K189" i="18"/>
  <c r="L189" i="18"/>
  <c r="M189" i="18"/>
  <c r="N189" i="18"/>
  <c r="O189" i="18"/>
  <c r="P189" i="18"/>
  <c r="Q189" i="18"/>
  <c r="E190" i="18"/>
  <c r="F190" i="18"/>
  <c r="G190" i="18"/>
  <c r="H190" i="18"/>
  <c r="I190" i="18"/>
  <c r="J190" i="18"/>
  <c r="K190" i="18"/>
  <c r="L190" i="18"/>
  <c r="M190" i="18"/>
  <c r="N190" i="18"/>
  <c r="O190" i="18"/>
  <c r="P190" i="18"/>
  <c r="Q190" i="18"/>
  <c r="D190" i="18"/>
  <c r="D189" i="18"/>
  <c r="E121" i="18"/>
  <c r="F121" i="18"/>
  <c r="G121" i="18"/>
  <c r="H121" i="18"/>
  <c r="I121" i="18"/>
  <c r="J121" i="18"/>
  <c r="K121" i="18"/>
  <c r="L121" i="18"/>
  <c r="M121" i="18"/>
  <c r="N121" i="18"/>
  <c r="O121" i="18"/>
  <c r="P121" i="18"/>
  <c r="Q121" i="18"/>
  <c r="E122" i="18"/>
  <c r="F122" i="18"/>
  <c r="G122" i="18"/>
  <c r="H122" i="18"/>
  <c r="I122" i="18"/>
  <c r="J122" i="18"/>
  <c r="K122" i="18"/>
  <c r="L122" i="18"/>
  <c r="M122" i="18"/>
  <c r="N122" i="18"/>
  <c r="O122" i="18"/>
  <c r="P122" i="18"/>
  <c r="Q122" i="18"/>
  <c r="D122" i="18"/>
  <c r="D121" i="18"/>
  <c r="E53" i="18"/>
  <c r="F53" i="18"/>
  <c r="G53" i="18"/>
  <c r="H53" i="18"/>
  <c r="I53" i="18"/>
  <c r="J53" i="18"/>
  <c r="K53" i="18"/>
  <c r="L53" i="18"/>
  <c r="M53" i="18"/>
  <c r="N53" i="18"/>
  <c r="O53" i="18"/>
  <c r="P53" i="18"/>
  <c r="Q53" i="18"/>
  <c r="E54" i="18"/>
  <c r="F54" i="18"/>
  <c r="G54" i="18"/>
  <c r="H54" i="18"/>
  <c r="I54" i="18"/>
  <c r="J54" i="18"/>
  <c r="K54" i="18"/>
  <c r="L54" i="18"/>
  <c r="M54" i="18"/>
  <c r="N54" i="18"/>
  <c r="O54" i="18"/>
  <c r="P54" i="18"/>
  <c r="Q54" i="18"/>
  <c r="D53" i="18"/>
  <c r="D54" i="18"/>
  <c r="D124" i="18"/>
  <c r="D123" i="18"/>
  <c r="D56" i="18"/>
  <c r="D55" i="18"/>
  <c r="E201" i="26"/>
  <c r="F201" i="26"/>
  <c r="G201" i="26"/>
  <c r="H201" i="26"/>
  <c r="I201" i="26"/>
  <c r="J201" i="26"/>
  <c r="K201" i="26"/>
  <c r="L201" i="26"/>
  <c r="M201" i="26"/>
  <c r="N201" i="26"/>
  <c r="O201" i="26"/>
  <c r="P201" i="26"/>
  <c r="Q201" i="26"/>
  <c r="E202" i="26"/>
  <c r="F202" i="26"/>
  <c r="G202" i="26"/>
  <c r="H202" i="26"/>
  <c r="I202" i="26"/>
  <c r="J202" i="26"/>
  <c r="K202" i="26"/>
  <c r="L202" i="26"/>
  <c r="M202" i="26"/>
  <c r="N202" i="26"/>
  <c r="O202" i="26"/>
  <c r="P202" i="26"/>
  <c r="Q202" i="26"/>
  <c r="E203" i="26"/>
  <c r="F203" i="26"/>
  <c r="G203" i="26"/>
  <c r="H203" i="26"/>
  <c r="I203" i="26"/>
  <c r="J203" i="26"/>
  <c r="K203" i="26"/>
  <c r="L203" i="26"/>
  <c r="M203" i="26"/>
  <c r="N203" i="26"/>
  <c r="O203" i="26"/>
  <c r="P203" i="26"/>
  <c r="Q203" i="26"/>
  <c r="E204" i="26"/>
  <c r="F204" i="26"/>
  <c r="G204" i="26"/>
  <c r="H204" i="26"/>
  <c r="I204" i="26"/>
  <c r="J204" i="26"/>
  <c r="K204" i="26"/>
  <c r="L204" i="26"/>
  <c r="M204" i="26"/>
  <c r="N204" i="26"/>
  <c r="O204" i="26"/>
  <c r="P204" i="26"/>
  <c r="Q204" i="26"/>
  <c r="D203" i="26"/>
  <c r="D204" i="26"/>
  <c r="D202" i="26"/>
  <c r="D201" i="26"/>
  <c r="E133" i="26"/>
  <c r="F133" i="26"/>
  <c r="G133" i="26"/>
  <c r="H133" i="26"/>
  <c r="I133" i="26"/>
  <c r="J133" i="26"/>
  <c r="K133" i="26"/>
  <c r="L133" i="26"/>
  <c r="M133" i="26"/>
  <c r="N133" i="26"/>
  <c r="O133" i="26"/>
  <c r="P133" i="26"/>
  <c r="Q133" i="26"/>
  <c r="E134" i="26"/>
  <c r="F134" i="26"/>
  <c r="G134" i="26"/>
  <c r="H134" i="26"/>
  <c r="I134" i="26"/>
  <c r="J134" i="26"/>
  <c r="K134" i="26"/>
  <c r="L134" i="26"/>
  <c r="M134" i="26"/>
  <c r="N134" i="26"/>
  <c r="O134" i="26"/>
  <c r="P134" i="26"/>
  <c r="Q134" i="26"/>
  <c r="E135" i="26"/>
  <c r="F135" i="26"/>
  <c r="G135" i="26"/>
  <c r="H135" i="26"/>
  <c r="I135" i="26"/>
  <c r="J135" i="26"/>
  <c r="K135" i="26"/>
  <c r="L135" i="26"/>
  <c r="M135" i="26"/>
  <c r="N135" i="26"/>
  <c r="O135" i="26"/>
  <c r="P135" i="26"/>
  <c r="Q135" i="26"/>
  <c r="E136" i="26"/>
  <c r="F136" i="26"/>
  <c r="G136" i="26"/>
  <c r="H136" i="26"/>
  <c r="I136" i="26"/>
  <c r="J136" i="26"/>
  <c r="K136" i="26"/>
  <c r="L136" i="26"/>
  <c r="M136" i="26"/>
  <c r="N136" i="26"/>
  <c r="O136" i="26"/>
  <c r="P136" i="26"/>
  <c r="Q136" i="26"/>
  <c r="D135" i="26"/>
  <c r="D136" i="26"/>
  <c r="D134" i="26"/>
  <c r="D133" i="26"/>
  <c r="E65" i="26"/>
  <c r="F65" i="26"/>
  <c r="G65" i="26"/>
  <c r="H65" i="26"/>
  <c r="I65" i="26"/>
  <c r="J65" i="26"/>
  <c r="K65" i="26"/>
  <c r="L65" i="26"/>
  <c r="M65" i="26"/>
  <c r="N65" i="26"/>
  <c r="O65" i="26"/>
  <c r="P65" i="26"/>
  <c r="Q65" i="26"/>
  <c r="E66" i="26"/>
  <c r="F66" i="26"/>
  <c r="G66" i="26"/>
  <c r="H66" i="26"/>
  <c r="I66" i="26"/>
  <c r="J66" i="26"/>
  <c r="K66" i="26"/>
  <c r="L66" i="26"/>
  <c r="M66" i="26"/>
  <c r="N66" i="26"/>
  <c r="O66" i="26"/>
  <c r="P66" i="26"/>
  <c r="Q66" i="26"/>
  <c r="E67" i="26"/>
  <c r="F67" i="26"/>
  <c r="G67" i="26"/>
  <c r="H67" i="26"/>
  <c r="I67" i="26"/>
  <c r="J67" i="26"/>
  <c r="K67" i="26"/>
  <c r="L67" i="26"/>
  <c r="M67" i="26"/>
  <c r="N67" i="26"/>
  <c r="O67" i="26"/>
  <c r="P67" i="26"/>
  <c r="Q67" i="26"/>
  <c r="E68" i="26"/>
  <c r="F68" i="26"/>
  <c r="G68" i="26"/>
  <c r="H68" i="26"/>
  <c r="I68" i="26"/>
  <c r="J68" i="26"/>
  <c r="K68" i="26"/>
  <c r="L68" i="26"/>
  <c r="M68" i="26"/>
  <c r="N68" i="26"/>
  <c r="O68" i="26"/>
  <c r="P68" i="26"/>
  <c r="Q68" i="26"/>
  <c r="D67" i="26"/>
  <c r="D68" i="26"/>
  <c r="D66" i="26"/>
  <c r="D65" i="26"/>
  <c r="E201" i="25"/>
  <c r="F201" i="25"/>
  <c r="G201" i="25"/>
  <c r="H201" i="25"/>
  <c r="I201" i="25"/>
  <c r="J201" i="25"/>
  <c r="K201" i="25"/>
  <c r="L201" i="25"/>
  <c r="M201" i="25"/>
  <c r="N201" i="25"/>
  <c r="O201" i="25"/>
  <c r="P201" i="25"/>
  <c r="Q201" i="25"/>
  <c r="E202" i="25"/>
  <c r="F202" i="25"/>
  <c r="G202" i="25"/>
  <c r="H202" i="25"/>
  <c r="I202" i="25"/>
  <c r="J202" i="25"/>
  <c r="K202" i="25"/>
  <c r="L202" i="25"/>
  <c r="M202" i="25"/>
  <c r="N202" i="25"/>
  <c r="O202" i="25"/>
  <c r="P202" i="25"/>
  <c r="Q202" i="25"/>
  <c r="E203" i="25"/>
  <c r="F203" i="25"/>
  <c r="G203" i="25"/>
  <c r="H203" i="25"/>
  <c r="I203" i="25"/>
  <c r="J203" i="25"/>
  <c r="K203" i="25"/>
  <c r="L203" i="25"/>
  <c r="M203" i="25"/>
  <c r="N203" i="25"/>
  <c r="O203" i="25"/>
  <c r="P203" i="25"/>
  <c r="Q203" i="25"/>
  <c r="E204" i="25"/>
  <c r="F204" i="25"/>
  <c r="G204" i="25"/>
  <c r="H204" i="25"/>
  <c r="I204" i="25"/>
  <c r="J204" i="25"/>
  <c r="K204" i="25"/>
  <c r="L204" i="25"/>
  <c r="M204" i="25"/>
  <c r="N204" i="25"/>
  <c r="O204" i="25"/>
  <c r="P204" i="25"/>
  <c r="Q204" i="25"/>
  <c r="D203" i="25"/>
  <c r="D204" i="25"/>
  <c r="D202" i="25"/>
  <c r="D201" i="25"/>
  <c r="E133" i="25"/>
  <c r="F133" i="25"/>
  <c r="G133" i="25"/>
  <c r="H133" i="25"/>
  <c r="I133" i="25"/>
  <c r="J133" i="25"/>
  <c r="K133" i="25"/>
  <c r="L133" i="25"/>
  <c r="M133" i="25"/>
  <c r="N133" i="25"/>
  <c r="O133" i="25"/>
  <c r="P133" i="25"/>
  <c r="Q133" i="25"/>
  <c r="E134" i="25"/>
  <c r="F134" i="25"/>
  <c r="G134" i="25"/>
  <c r="H134" i="25"/>
  <c r="I134" i="25"/>
  <c r="J134" i="25"/>
  <c r="K134" i="25"/>
  <c r="L134" i="25"/>
  <c r="M134" i="25"/>
  <c r="N134" i="25"/>
  <c r="O134" i="25"/>
  <c r="P134" i="25"/>
  <c r="Q134" i="25"/>
  <c r="E135" i="25"/>
  <c r="F135" i="25"/>
  <c r="G135" i="25"/>
  <c r="H135" i="25"/>
  <c r="I135" i="25"/>
  <c r="J135" i="25"/>
  <c r="K135" i="25"/>
  <c r="L135" i="25"/>
  <c r="M135" i="25"/>
  <c r="N135" i="25"/>
  <c r="O135" i="25"/>
  <c r="P135" i="25"/>
  <c r="Q135" i="25"/>
  <c r="E136" i="25"/>
  <c r="F136" i="25"/>
  <c r="G136" i="25"/>
  <c r="H136" i="25"/>
  <c r="I136" i="25"/>
  <c r="J136" i="25"/>
  <c r="K136" i="25"/>
  <c r="L136" i="25"/>
  <c r="M136" i="25"/>
  <c r="N136" i="25"/>
  <c r="O136" i="25"/>
  <c r="P136" i="25"/>
  <c r="Q136" i="25"/>
  <c r="D135" i="25"/>
  <c r="D136" i="25"/>
  <c r="D134" i="25"/>
  <c r="D133" i="25"/>
  <c r="E65" i="25"/>
  <c r="F65" i="25"/>
  <c r="G65" i="25"/>
  <c r="H65" i="25"/>
  <c r="I65" i="25"/>
  <c r="J65" i="25"/>
  <c r="K65" i="25"/>
  <c r="L65" i="25"/>
  <c r="M65" i="25"/>
  <c r="N65" i="25"/>
  <c r="O65" i="25"/>
  <c r="P65" i="25"/>
  <c r="Q65" i="25"/>
  <c r="E66" i="25"/>
  <c r="F66" i="25"/>
  <c r="G66" i="25"/>
  <c r="H66" i="25"/>
  <c r="I66" i="25"/>
  <c r="J66" i="25"/>
  <c r="K66" i="25"/>
  <c r="L66" i="25"/>
  <c r="M66" i="25"/>
  <c r="N66" i="25"/>
  <c r="O66" i="25"/>
  <c r="P66" i="25"/>
  <c r="Q66" i="25"/>
  <c r="E67" i="25"/>
  <c r="F67" i="25"/>
  <c r="G67" i="25"/>
  <c r="H67" i="25"/>
  <c r="I67" i="25"/>
  <c r="J67" i="25"/>
  <c r="K67" i="25"/>
  <c r="L67" i="25"/>
  <c r="M67" i="25"/>
  <c r="N67" i="25"/>
  <c r="O67" i="25"/>
  <c r="P67" i="25"/>
  <c r="Q67" i="25"/>
  <c r="E68" i="25"/>
  <c r="F68" i="25"/>
  <c r="G68" i="25"/>
  <c r="H68" i="25"/>
  <c r="I68" i="25"/>
  <c r="J68" i="25"/>
  <c r="K68" i="25"/>
  <c r="L68" i="25"/>
  <c r="M68" i="25"/>
  <c r="N68" i="25"/>
  <c r="O68" i="25"/>
  <c r="P68" i="25"/>
  <c r="Q68" i="25"/>
  <c r="D67" i="25"/>
  <c r="D68" i="25"/>
  <c r="D66" i="25"/>
  <c r="D65" i="25"/>
  <c r="E201" i="24"/>
  <c r="F201" i="24"/>
  <c r="G201" i="24"/>
  <c r="H201" i="24"/>
  <c r="I201" i="24"/>
  <c r="J201" i="24"/>
  <c r="K201" i="24"/>
  <c r="L201" i="24"/>
  <c r="M201" i="24"/>
  <c r="N201" i="24"/>
  <c r="O201" i="24"/>
  <c r="P201" i="24"/>
  <c r="Q201" i="24"/>
  <c r="E202" i="24"/>
  <c r="F202" i="24"/>
  <c r="G202" i="24"/>
  <c r="H202" i="24"/>
  <c r="I202" i="24"/>
  <c r="J202" i="24"/>
  <c r="K202" i="24"/>
  <c r="L202" i="24"/>
  <c r="M202" i="24"/>
  <c r="N202" i="24"/>
  <c r="O202" i="24"/>
  <c r="P202" i="24"/>
  <c r="Q202" i="24"/>
  <c r="E203" i="24"/>
  <c r="F203" i="24"/>
  <c r="G203" i="24"/>
  <c r="H203" i="24"/>
  <c r="I203" i="24"/>
  <c r="J203" i="24"/>
  <c r="K203" i="24"/>
  <c r="L203" i="24"/>
  <c r="M203" i="24"/>
  <c r="N203" i="24"/>
  <c r="O203" i="24"/>
  <c r="P203" i="24"/>
  <c r="Q203" i="24"/>
  <c r="E204" i="24"/>
  <c r="F204" i="24"/>
  <c r="G204" i="24"/>
  <c r="H204" i="24"/>
  <c r="I204" i="24"/>
  <c r="J204" i="24"/>
  <c r="K204" i="24"/>
  <c r="L204" i="24"/>
  <c r="M204" i="24"/>
  <c r="N204" i="24"/>
  <c r="O204" i="24"/>
  <c r="P204" i="24"/>
  <c r="Q204" i="24"/>
  <c r="D203" i="24"/>
  <c r="D204" i="24"/>
  <c r="D202" i="24"/>
  <c r="D201" i="24"/>
  <c r="E133" i="24"/>
  <c r="F133" i="24"/>
  <c r="G133" i="24"/>
  <c r="H133" i="24"/>
  <c r="I133" i="24"/>
  <c r="J133" i="24"/>
  <c r="K133" i="24"/>
  <c r="L133" i="24"/>
  <c r="M133" i="24"/>
  <c r="N133" i="24"/>
  <c r="O133" i="24"/>
  <c r="P133" i="24"/>
  <c r="Q133" i="24"/>
  <c r="E134" i="24"/>
  <c r="F134" i="24"/>
  <c r="G134" i="24"/>
  <c r="H134" i="24"/>
  <c r="I134" i="24"/>
  <c r="J134" i="24"/>
  <c r="K134" i="24"/>
  <c r="L134" i="24"/>
  <c r="M134" i="24"/>
  <c r="N134" i="24"/>
  <c r="O134" i="24"/>
  <c r="P134" i="24"/>
  <c r="Q134" i="24"/>
  <c r="E135" i="24"/>
  <c r="F135" i="24"/>
  <c r="G135" i="24"/>
  <c r="H135" i="24"/>
  <c r="I135" i="24"/>
  <c r="J135" i="24"/>
  <c r="K135" i="24"/>
  <c r="L135" i="24"/>
  <c r="M135" i="24"/>
  <c r="N135" i="24"/>
  <c r="O135" i="24"/>
  <c r="P135" i="24"/>
  <c r="Q135" i="24"/>
  <c r="E136" i="24"/>
  <c r="F136" i="24"/>
  <c r="G136" i="24"/>
  <c r="H136" i="24"/>
  <c r="I136" i="24"/>
  <c r="J136" i="24"/>
  <c r="K136" i="24"/>
  <c r="L136" i="24"/>
  <c r="M136" i="24"/>
  <c r="N136" i="24"/>
  <c r="O136" i="24"/>
  <c r="P136" i="24"/>
  <c r="Q136" i="24"/>
  <c r="D135" i="24"/>
  <c r="D136" i="24"/>
  <c r="D134" i="24"/>
  <c r="D133" i="24"/>
  <c r="E65" i="24"/>
  <c r="F65" i="24"/>
  <c r="G65" i="24"/>
  <c r="H65" i="24"/>
  <c r="I65" i="24"/>
  <c r="J65" i="24"/>
  <c r="K65" i="24"/>
  <c r="L65" i="24"/>
  <c r="M65" i="24"/>
  <c r="N65" i="24"/>
  <c r="O65" i="24"/>
  <c r="P65" i="24"/>
  <c r="Q65" i="24"/>
  <c r="E66" i="24"/>
  <c r="F66" i="24"/>
  <c r="G66" i="24"/>
  <c r="H66" i="24"/>
  <c r="I66" i="24"/>
  <c r="J66" i="24"/>
  <c r="K66" i="24"/>
  <c r="L66" i="24"/>
  <c r="M66" i="24"/>
  <c r="N66" i="24"/>
  <c r="O66" i="24"/>
  <c r="P66" i="24"/>
  <c r="Q66" i="24"/>
  <c r="E67" i="24"/>
  <c r="F67" i="24"/>
  <c r="G67" i="24"/>
  <c r="H67" i="24"/>
  <c r="I67" i="24"/>
  <c r="J67" i="24"/>
  <c r="K67" i="24"/>
  <c r="L67" i="24"/>
  <c r="M67" i="24"/>
  <c r="N67" i="24"/>
  <c r="O67" i="24"/>
  <c r="P67" i="24"/>
  <c r="Q67" i="24"/>
  <c r="E68" i="24"/>
  <c r="F68" i="24"/>
  <c r="G68" i="24"/>
  <c r="H68" i="24"/>
  <c r="I68" i="24"/>
  <c r="J68" i="24"/>
  <c r="K68" i="24"/>
  <c r="L68" i="24"/>
  <c r="M68" i="24"/>
  <c r="N68" i="24"/>
  <c r="O68" i="24"/>
  <c r="P68" i="24"/>
  <c r="Q68" i="24"/>
  <c r="D67" i="24"/>
  <c r="D68" i="24"/>
  <c r="D66" i="24"/>
  <c r="D65" i="24"/>
  <c r="E201" i="23"/>
  <c r="F201" i="23"/>
  <c r="G201" i="23"/>
  <c r="H201" i="23"/>
  <c r="I201" i="23"/>
  <c r="J201" i="23"/>
  <c r="K201" i="23"/>
  <c r="L201" i="23"/>
  <c r="M201" i="23"/>
  <c r="N201" i="23"/>
  <c r="O201" i="23"/>
  <c r="P201" i="23"/>
  <c r="Q201" i="23"/>
  <c r="E202" i="23"/>
  <c r="F202" i="23"/>
  <c r="G202" i="23"/>
  <c r="H202" i="23"/>
  <c r="I202" i="23"/>
  <c r="J202" i="23"/>
  <c r="K202" i="23"/>
  <c r="L202" i="23"/>
  <c r="M202" i="23"/>
  <c r="N202" i="23"/>
  <c r="O202" i="23"/>
  <c r="P202" i="23"/>
  <c r="Q202" i="23"/>
  <c r="E203" i="23"/>
  <c r="F203" i="23"/>
  <c r="G203" i="23"/>
  <c r="H203" i="23"/>
  <c r="I203" i="23"/>
  <c r="J203" i="23"/>
  <c r="K203" i="23"/>
  <c r="L203" i="23"/>
  <c r="M203" i="23"/>
  <c r="N203" i="23"/>
  <c r="O203" i="23"/>
  <c r="P203" i="23"/>
  <c r="Q203" i="23"/>
  <c r="E204" i="23"/>
  <c r="F204" i="23"/>
  <c r="G204" i="23"/>
  <c r="H204" i="23"/>
  <c r="I204" i="23"/>
  <c r="J204" i="23"/>
  <c r="K204" i="23"/>
  <c r="L204" i="23"/>
  <c r="M204" i="23"/>
  <c r="N204" i="23"/>
  <c r="O204" i="23"/>
  <c r="P204" i="23"/>
  <c r="Q204" i="23"/>
  <c r="D203" i="23"/>
  <c r="D204" i="23"/>
  <c r="D202" i="23"/>
  <c r="D201" i="23"/>
  <c r="E133" i="23"/>
  <c r="F133" i="23"/>
  <c r="G133" i="23"/>
  <c r="H133" i="23"/>
  <c r="I133" i="23"/>
  <c r="J133" i="23"/>
  <c r="K133" i="23"/>
  <c r="L133" i="23"/>
  <c r="M133" i="23"/>
  <c r="N133" i="23"/>
  <c r="O133" i="23"/>
  <c r="P133" i="23"/>
  <c r="Q133" i="23"/>
  <c r="E134" i="23"/>
  <c r="F134" i="23"/>
  <c r="G134" i="23"/>
  <c r="H134" i="23"/>
  <c r="I134" i="23"/>
  <c r="J134" i="23"/>
  <c r="K134" i="23"/>
  <c r="L134" i="23"/>
  <c r="M134" i="23"/>
  <c r="N134" i="23"/>
  <c r="O134" i="23"/>
  <c r="P134" i="23"/>
  <c r="Q134" i="23"/>
  <c r="E135" i="23"/>
  <c r="F135" i="23"/>
  <c r="G135" i="23"/>
  <c r="H135" i="23"/>
  <c r="I135" i="23"/>
  <c r="J135" i="23"/>
  <c r="K135" i="23"/>
  <c r="L135" i="23"/>
  <c r="M135" i="23"/>
  <c r="N135" i="23"/>
  <c r="O135" i="23"/>
  <c r="P135" i="23"/>
  <c r="Q135" i="23"/>
  <c r="E136" i="23"/>
  <c r="F136" i="23"/>
  <c r="G136" i="23"/>
  <c r="H136" i="23"/>
  <c r="I136" i="23"/>
  <c r="J136" i="23"/>
  <c r="K136" i="23"/>
  <c r="L136" i="23"/>
  <c r="M136" i="23"/>
  <c r="N136" i="23"/>
  <c r="O136" i="23"/>
  <c r="P136" i="23"/>
  <c r="Q136" i="23"/>
  <c r="D135" i="23"/>
  <c r="D136" i="23"/>
  <c r="D134" i="23"/>
  <c r="D133" i="23"/>
  <c r="E65" i="23"/>
  <c r="F65" i="23"/>
  <c r="G65" i="23"/>
  <c r="H65" i="23"/>
  <c r="I65" i="23"/>
  <c r="J65" i="23"/>
  <c r="K65" i="23"/>
  <c r="L65" i="23"/>
  <c r="M65" i="23"/>
  <c r="N65" i="23"/>
  <c r="O65" i="23"/>
  <c r="P65" i="23"/>
  <c r="Q65" i="23"/>
  <c r="E66" i="23"/>
  <c r="F66" i="23"/>
  <c r="G66" i="23"/>
  <c r="H66" i="23"/>
  <c r="I66" i="23"/>
  <c r="J66" i="23"/>
  <c r="K66" i="23"/>
  <c r="L66" i="23"/>
  <c r="M66" i="23"/>
  <c r="N66" i="23"/>
  <c r="O66" i="23"/>
  <c r="P66" i="23"/>
  <c r="Q66" i="23"/>
  <c r="E67" i="23"/>
  <c r="F67" i="23"/>
  <c r="G67" i="23"/>
  <c r="H67" i="23"/>
  <c r="I67" i="23"/>
  <c r="J67" i="23"/>
  <c r="K67" i="23"/>
  <c r="L67" i="23"/>
  <c r="M67" i="23"/>
  <c r="N67" i="23"/>
  <c r="O67" i="23"/>
  <c r="P67" i="23"/>
  <c r="Q67" i="23"/>
  <c r="E68" i="23"/>
  <c r="F68" i="23"/>
  <c r="G68" i="23"/>
  <c r="H68" i="23"/>
  <c r="I68" i="23"/>
  <c r="J68" i="23"/>
  <c r="K68" i="23"/>
  <c r="L68" i="23"/>
  <c r="M68" i="23"/>
  <c r="N68" i="23"/>
  <c r="O68" i="23"/>
  <c r="P68" i="23"/>
  <c r="Q68" i="23"/>
  <c r="D67" i="23"/>
  <c r="D68" i="23"/>
  <c r="D66" i="23"/>
  <c r="D65" i="23"/>
  <c r="E201" i="22"/>
  <c r="F201" i="22"/>
  <c r="G201" i="22"/>
  <c r="H201" i="22"/>
  <c r="I201" i="22"/>
  <c r="J201" i="22"/>
  <c r="K201" i="22"/>
  <c r="L201" i="22"/>
  <c r="M201" i="22"/>
  <c r="N201" i="22"/>
  <c r="O201" i="22"/>
  <c r="P201" i="22"/>
  <c r="Q201" i="22"/>
  <c r="E202" i="22"/>
  <c r="F202" i="22"/>
  <c r="G202" i="22"/>
  <c r="H202" i="22"/>
  <c r="I202" i="22"/>
  <c r="J202" i="22"/>
  <c r="K202" i="22"/>
  <c r="L202" i="22"/>
  <c r="M202" i="22"/>
  <c r="N202" i="22"/>
  <c r="O202" i="22"/>
  <c r="P202" i="22"/>
  <c r="Q202" i="22"/>
  <c r="E203" i="22"/>
  <c r="F203" i="22"/>
  <c r="G203" i="22"/>
  <c r="H203" i="22"/>
  <c r="I203" i="22"/>
  <c r="J203" i="22"/>
  <c r="K203" i="22"/>
  <c r="L203" i="22"/>
  <c r="M203" i="22"/>
  <c r="N203" i="22"/>
  <c r="O203" i="22"/>
  <c r="P203" i="22"/>
  <c r="Q203" i="22"/>
  <c r="E204" i="22"/>
  <c r="F204" i="22"/>
  <c r="G204" i="22"/>
  <c r="H204" i="22"/>
  <c r="I204" i="22"/>
  <c r="J204" i="22"/>
  <c r="K204" i="22"/>
  <c r="L204" i="22"/>
  <c r="M204" i="22"/>
  <c r="N204" i="22"/>
  <c r="O204" i="22"/>
  <c r="P204" i="22"/>
  <c r="Q204" i="22"/>
  <c r="D203" i="22"/>
  <c r="D204" i="22"/>
  <c r="D202" i="22"/>
  <c r="D201" i="22"/>
  <c r="E133" i="22"/>
  <c r="F133" i="22"/>
  <c r="G133" i="22"/>
  <c r="H133" i="22"/>
  <c r="I133" i="22"/>
  <c r="J133" i="22"/>
  <c r="K133" i="22"/>
  <c r="L133" i="22"/>
  <c r="M133" i="22"/>
  <c r="N133" i="22"/>
  <c r="O133" i="22"/>
  <c r="P133" i="22"/>
  <c r="Q133" i="22"/>
  <c r="E134" i="22"/>
  <c r="F134" i="22"/>
  <c r="G134" i="22"/>
  <c r="H134" i="22"/>
  <c r="I134" i="22"/>
  <c r="J134" i="22"/>
  <c r="K134" i="22"/>
  <c r="L134" i="22"/>
  <c r="M134" i="22"/>
  <c r="N134" i="22"/>
  <c r="O134" i="22"/>
  <c r="P134" i="22"/>
  <c r="Q134" i="22"/>
  <c r="E135" i="22"/>
  <c r="F135" i="22"/>
  <c r="G135" i="22"/>
  <c r="H135" i="22"/>
  <c r="I135" i="22"/>
  <c r="J135" i="22"/>
  <c r="K135" i="22"/>
  <c r="L135" i="22"/>
  <c r="M135" i="22"/>
  <c r="N135" i="22"/>
  <c r="O135" i="22"/>
  <c r="P135" i="22"/>
  <c r="Q135" i="22"/>
  <c r="E136" i="22"/>
  <c r="F136" i="22"/>
  <c r="G136" i="22"/>
  <c r="H136" i="22"/>
  <c r="I136" i="22"/>
  <c r="J136" i="22"/>
  <c r="K136" i="22"/>
  <c r="L136" i="22"/>
  <c r="M136" i="22"/>
  <c r="N136" i="22"/>
  <c r="O136" i="22"/>
  <c r="P136" i="22"/>
  <c r="Q136" i="22"/>
  <c r="D135" i="22"/>
  <c r="D136" i="22"/>
  <c r="D134" i="22"/>
  <c r="D133" i="22"/>
  <c r="E65" i="22"/>
  <c r="F65" i="22"/>
  <c r="G65" i="22"/>
  <c r="H65" i="22"/>
  <c r="I65" i="22"/>
  <c r="J65" i="22"/>
  <c r="K65" i="22"/>
  <c r="L65" i="22"/>
  <c r="M65" i="22"/>
  <c r="N65" i="22"/>
  <c r="O65" i="22"/>
  <c r="P65" i="22"/>
  <c r="Q65" i="22"/>
  <c r="E66" i="22"/>
  <c r="F66" i="22"/>
  <c r="G66" i="22"/>
  <c r="H66" i="22"/>
  <c r="I66" i="22"/>
  <c r="J66" i="22"/>
  <c r="K66" i="22"/>
  <c r="L66" i="22"/>
  <c r="M66" i="22"/>
  <c r="N66" i="22"/>
  <c r="O66" i="22"/>
  <c r="P66" i="22"/>
  <c r="Q66" i="22"/>
  <c r="E67" i="22"/>
  <c r="F67" i="22"/>
  <c r="G67" i="22"/>
  <c r="H67" i="22"/>
  <c r="I67" i="22"/>
  <c r="J67" i="22"/>
  <c r="K67" i="22"/>
  <c r="L67" i="22"/>
  <c r="M67" i="22"/>
  <c r="N67" i="22"/>
  <c r="O67" i="22"/>
  <c r="P67" i="22"/>
  <c r="Q67" i="22"/>
  <c r="E68" i="22"/>
  <c r="F68" i="22"/>
  <c r="G68" i="22"/>
  <c r="H68" i="22"/>
  <c r="I68" i="22"/>
  <c r="J68" i="22"/>
  <c r="K68" i="22"/>
  <c r="L68" i="22"/>
  <c r="M68" i="22"/>
  <c r="N68" i="22"/>
  <c r="O68" i="22"/>
  <c r="P68" i="22"/>
  <c r="Q68" i="22"/>
  <c r="D67" i="22"/>
  <c r="D68" i="22"/>
  <c r="D66" i="22"/>
  <c r="D65" i="22"/>
  <c r="E201" i="18"/>
  <c r="F201" i="18"/>
  <c r="G201" i="18"/>
  <c r="H201" i="18"/>
  <c r="I201" i="18"/>
  <c r="J201" i="18"/>
  <c r="K201" i="18"/>
  <c r="L201" i="18"/>
  <c r="M201" i="18"/>
  <c r="N201" i="18"/>
  <c r="O201" i="18"/>
  <c r="P201" i="18"/>
  <c r="Q201" i="18"/>
  <c r="E202" i="18"/>
  <c r="F202" i="18"/>
  <c r="G202" i="18"/>
  <c r="H202" i="18"/>
  <c r="I202" i="18"/>
  <c r="J202" i="18"/>
  <c r="K202" i="18"/>
  <c r="L202" i="18"/>
  <c r="M202" i="18"/>
  <c r="N202" i="18"/>
  <c r="O202" i="18"/>
  <c r="P202" i="18"/>
  <c r="Q202" i="18"/>
  <c r="E203" i="18"/>
  <c r="F203" i="18"/>
  <c r="G203" i="18"/>
  <c r="H203" i="18"/>
  <c r="I203" i="18"/>
  <c r="J203" i="18"/>
  <c r="K203" i="18"/>
  <c r="L203" i="18"/>
  <c r="M203" i="18"/>
  <c r="N203" i="18"/>
  <c r="O203" i="18"/>
  <c r="P203" i="18"/>
  <c r="Q203" i="18"/>
  <c r="E204" i="18"/>
  <c r="F204" i="18"/>
  <c r="G204" i="18"/>
  <c r="H204" i="18"/>
  <c r="I204" i="18"/>
  <c r="J204" i="18"/>
  <c r="K204" i="18"/>
  <c r="L204" i="18"/>
  <c r="M204" i="18"/>
  <c r="N204" i="18"/>
  <c r="O204" i="18"/>
  <c r="P204" i="18"/>
  <c r="Q204" i="18"/>
  <c r="D203" i="18"/>
  <c r="D204" i="18"/>
  <c r="D202" i="18"/>
  <c r="D201" i="18"/>
  <c r="E133" i="18"/>
  <c r="F133" i="18"/>
  <c r="G133" i="18"/>
  <c r="H133" i="18"/>
  <c r="I133" i="18"/>
  <c r="J133" i="18"/>
  <c r="K133" i="18"/>
  <c r="L133" i="18"/>
  <c r="M133" i="18"/>
  <c r="N133" i="18"/>
  <c r="O133" i="18"/>
  <c r="P133" i="18"/>
  <c r="Q133" i="18"/>
  <c r="E134" i="18"/>
  <c r="F134" i="18"/>
  <c r="G134" i="18"/>
  <c r="H134" i="18"/>
  <c r="I134" i="18"/>
  <c r="J134" i="18"/>
  <c r="K134" i="18"/>
  <c r="L134" i="18"/>
  <c r="M134" i="18"/>
  <c r="N134" i="18"/>
  <c r="O134" i="18"/>
  <c r="P134" i="18"/>
  <c r="Q134" i="18"/>
  <c r="E135" i="18"/>
  <c r="F135" i="18"/>
  <c r="G135" i="18"/>
  <c r="H135" i="18"/>
  <c r="I135" i="18"/>
  <c r="J135" i="18"/>
  <c r="K135" i="18"/>
  <c r="L135" i="18"/>
  <c r="M135" i="18"/>
  <c r="N135" i="18"/>
  <c r="O135" i="18"/>
  <c r="P135" i="18"/>
  <c r="Q135" i="18"/>
  <c r="E136" i="18"/>
  <c r="F136" i="18"/>
  <c r="G136" i="18"/>
  <c r="H136" i="18"/>
  <c r="I136" i="18"/>
  <c r="J136" i="18"/>
  <c r="K136" i="18"/>
  <c r="L136" i="18"/>
  <c r="M136" i="18"/>
  <c r="N136" i="18"/>
  <c r="O136" i="18"/>
  <c r="P136" i="18"/>
  <c r="Q136" i="18"/>
  <c r="D135" i="18"/>
  <c r="D136" i="18"/>
  <c r="D134" i="18"/>
  <c r="D133" i="18"/>
  <c r="E66" i="18"/>
  <c r="F66" i="18"/>
  <c r="G66" i="18"/>
  <c r="H66" i="18"/>
  <c r="I66" i="18"/>
  <c r="J66" i="18"/>
  <c r="K66" i="18"/>
  <c r="L66" i="18"/>
  <c r="M66" i="18"/>
  <c r="N66" i="18"/>
  <c r="O66" i="18"/>
  <c r="P66" i="18"/>
  <c r="Q66" i="18"/>
  <c r="E67" i="18"/>
  <c r="F67" i="18"/>
  <c r="G67" i="18"/>
  <c r="H67" i="18"/>
  <c r="I67" i="18"/>
  <c r="J67" i="18"/>
  <c r="K67" i="18"/>
  <c r="L67" i="18"/>
  <c r="M67" i="18"/>
  <c r="N67" i="18"/>
  <c r="O67" i="18"/>
  <c r="P67" i="18"/>
  <c r="Q67" i="18"/>
  <c r="E68" i="18"/>
  <c r="F68" i="18"/>
  <c r="G68" i="18"/>
  <c r="H68" i="18"/>
  <c r="I68" i="18"/>
  <c r="J68" i="18"/>
  <c r="K68" i="18"/>
  <c r="L68" i="18"/>
  <c r="M68" i="18"/>
  <c r="N68" i="18"/>
  <c r="O68" i="18"/>
  <c r="P68" i="18"/>
  <c r="Q68" i="18"/>
  <c r="D67" i="18"/>
  <c r="D68" i="18"/>
  <c r="D66" i="18"/>
  <c r="E65" i="18"/>
  <c r="F65" i="18"/>
  <c r="G65" i="18"/>
  <c r="H65" i="18"/>
  <c r="I65" i="18"/>
  <c r="J65" i="18"/>
  <c r="K65" i="18"/>
  <c r="L65" i="18"/>
  <c r="M65" i="18"/>
  <c r="N65" i="18"/>
  <c r="O65" i="18"/>
  <c r="P65" i="18"/>
  <c r="Q65" i="18"/>
  <c r="D65" i="18"/>
  <c r="B140" i="26"/>
  <c r="B72" i="26"/>
  <c r="B4" i="26"/>
  <c r="B140" i="25"/>
  <c r="B72" i="25"/>
  <c r="B4" i="25"/>
  <c r="B140" i="24"/>
  <c r="B72" i="24"/>
  <c r="B4" i="24"/>
  <c r="B140" i="23"/>
  <c r="B72" i="23"/>
  <c r="B4" i="23"/>
  <c r="B140" i="22"/>
  <c r="B72" i="22"/>
  <c r="B4" i="22"/>
  <c r="L46" i="21" l="1"/>
  <c r="M46" i="21"/>
  <c r="N46" i="21"/>
  <c r="O46" i="21"/>
  <c r="P46" i="21"/>
  <c r="L47" i="21"/>
  <c r="M47" i="21"/>
  <c r="N47" i="21"/>
  <c r="O47" i="21"/>
  <c r="P47" i="21"/>
  <c r="L48" i="21"/>
  <c r="M48" i="21"/>
  <c r="N48" i="21"/>
  <c r="O48" i="21"/>
  <c r="P48" i="21"/>
  <c r="L49" i="21"/>
  <c r="M49" i="21"/>
  <c r="N49" i="21"/>
  <c r="O49" i="21"/>
  <c r="P49" i="21"/>
  <c r="L50" i="21"/>
  <c r="M50" i="21"/>
  <c r="N50" i="21"/>
  <c r="O50" i="21"/>
  <c r="P50" i="21"/>
  <c r="L51" i="21"/>
  <c r="M51" i="21"/>
  <c r="N51" i="21"/>
  <c r="O51" i="21"/>
  <c r="P51" i="21"/>
  <c r="L52" i="21"/>
  <c r="M52" i="21"/>
  <c r="N52" i="21"/>
  <c r="O52" i="21"/>
  <c r="P52" i="21"/>
  <c r="L53" i="21"/>
  <c r="M53" i="21"/>
  <c r="N53" i="21"/>
  <c r="O53" i="21"/>
  <c r="P53" i="21"/>
  <c r="L54" i="21"/>
  <c r="M54" i="21"/>
  <c r="N54" i="21"/>
  <c r="O54" i="21"/>
  <c r="P54" i="21"/>
  <c r="L55" i="21"/>
  <c r="M55" i="21"/>
  <c r="N55" i="21"/>
  <c r="O55" i="21"/>
  <c r="P55" i="21"/>
  <c r="K48" i="21"/>
  <c r="K49" i="21"/>
  <c r="K50" i="21"/>
  <c r="K51" i="21"/>
  <c r="K52" i="21"/>
  <c r="K53" i="21"/>
  <c r="K54" i="21"/>
  <c r="K55" i="21"/>
  <c r="K47" i="21"/>
  <c r="K46" i="21"/>
  <c r="L35" i="21"/>
  <c r="M35" i="21"/>
  <c r="N35" i="21"/>
  <c r="O35" i="21"/>
  <c r="P35" i="21"/>
  <c r="L36" i="21"/>
  <c r="M36" i="21"/>
  <c r="N36" i="21"/>
  <c r="O36" i="21"/>
  <c r="P36" i="21"/>
  <c r="L37" i="21"/>
  <c r="M37" i="21"/>
  <c r="N37" i="21"/>
  <c r="O37" i="21"/>
  <c r="P37" i="21"/>
  <c r="L38" i="21"/>
  <c r="M38" i="21"/>
  <c r="N38" i="21"/>
  <c r="O38" i="21"/>
  <c r="P38" i="21"/>
  <c r="L39" i="21"/>
  <c r="M39" i="21"/>
  <c r="N39" i="21"/>
  <c r="O39" i="21"/>
  <c r="P39" i="21"/>
  <c r="K37" i="21"/>
  <c r="K38" i="21"/>
  <c r="K39" i="21"/>
  <c r="K36" i="21"/>
  <c r="K35" i="21"/>
  <c r="L22" i="21"/>
  <c r="M22" i="21"/>
  <c r="N22" i="21"/>
  <c r="O22" i="21"/>
  <c r="P22" i="21"/>
  <c r="L23" i="21"/>
  <c r="M23" i="21"/>
  <c r="N23" i="21"/>
  <c r="O23" i="21"/>
  <c r="P23" i="21"/>
  <c r="L24" i="21"/>
  <c r="M24" i="21"/>
  <c r="N24" i="21"/>
  <c r="O24" i="21"/>
  <c r="P24" i="21"/>
  <c r="L25" i="21"/>
  <c r="M25" i="21"/>
  <c r="N25" i="21"/>
  <c r="O25" i="21"/>
  <c r="P25" i="21"/>
  <c r="L26" i="21"/>
  <c r="M26" i="21"/>
  <c r="N26" i="21"/>
  <c r="O26" i="21"/>
  <c r="P26" i="21"/>
  <c r="L27" i="21"/>
  <c r="M27" i="21"/>
  <c r="N27" i="21"/>
  <c r="O27" i="21"/>
  <c r="P27" i="21"/>
  <c r="L28" i="21"/>
  <c r="M28" i="21"/>
  <c r="N28" i="21"/>
  <c r="O28" i="21"/>
  <c r="P28" i="21"/>
  <c r="L29" i="21"/>
  <c r="M29" i="21"/>
  <c r="N29" i="21"/>
  <c r="O29" i="21"/>
  <c r="P29" i="21"/>
  <c r="L30" i="21"/>
  <c r="M30" i="21"/>
  <c r="N30" i="21"/>
  <c r="O30" i="21"/>
  <c r="P30" i="21"/>
  <c r="K24" i="21"/>
  <c r="K25" i="21"/>
  <c r="K26" i="21"/>
  <c r="K27" i="21"/>
  <c r="K28" i="21"/>
  <c r="K29" i="21"/>
  <c r="K30" i="21"/>
  <c r="K23" i="21"/>
  <c r="K22" i="21"/>
  <c r="L6" i="21"/>
  <c r="M6" i="21"/>
  <c r="N6" i="21"/>
  <c r="O6" i="21"/>
  <c r="P6" i="21"/>
  <c r="L7" i="21"/>
  <c r="M7" i="21"/>
  <c r="N7" i="21"/>
  <c r="O7" i="21"/>
  <c r="P7" i="21"/>
  <c r="L8" i="21"/>
  <c r="M8" i="21"/>
  <c r="N8" i="21"/>
  <c r="O8" i="21"/>
  <c r="P8" i="21"/>
  <c r="L9" i="21"/>
  <c r="M9" i="21"/>
  <c r="N9" i="21"/>
  <c r="O9" i="21"/>
  <c r="P9" i="21"/>
  <c r="L10" i="21"/>
  <c r="M10" i="21"/>
  <c r="N10" i="21"/>
  <c r="O10" i="21"/>
  <c r="P10" i="21"/>
  <c r="L11" i="21"/>
  <c r="M11" i="21"/>
  <c r="N11" i="21"/>
  <c r="O11" i="21"/>
  <c r="P11" i="21"/>
  <c r="L12" i="21"/>
  <c r="M12" i="21"/>
  <c r="N12" i="21"/>
  <c r="O12" i="21"/>
  <c r="P12" i="21"/>
  <c r="L13" i="21"/>
  <c r="M13" i="21"/>
  <c r="N13" i="21"/>
  <c r="O13" i="21"/>
  <c r="P13" i="21"/>
  <c r="L14" i="21"/>
  <c r="M14" i="21"/>
  <c r="N14" i="21"/>
  <c r="O14" i="21"/>
  <c r="P14" i="21"/>
  <c r="L15" i="21"/>
  <c r="M15" i="21"/>
  <c r="N15" i="21"/>
  <c r="O15" i="21"/>
  <c r="P15" i="21"/>
  <c r="L16" i="21"/>
  <c r="M16" i="21"/>
  <c r="N16" i="21"/>
  <c r="O16" i="21"/>
  <c r="P16" i="21"/>
  <c r="L17" i="21"/>
  <c r="M17" i="21"/>
  <c r="N17" i="21"/>
  <c r="O17" i="21"/>
  <c r="P17" i="21"/>
  <c r="K8" i="21"/>
  <c r="K9" i="21"/>
  <c r="K10" i="21"/>
  <c r="K11" i="21"/>
  <c r="K12" i="21"/>
  <c r="K13" i="21"/>
  <c r="K14" i="21"/>
  <c r="K15" i="21"/>
  <c r="K16" i="21"/>
  <c r="K17" i="21"/>
  <c r="K7" i="21"/>
  <c r="K6" i="21"/>
  <c r="D46" i="21"/>
  <c r="E46" i="21"/>
  <c r="F46" i="21"/>
  <c r="G46" i="21"/>
  <c r="H46" i="21"/>
  <c r="D47" i="21"/>
  <c r="E47" i="21"/>
  <c r="F47" i="21"/>
  <c r="G47" i="21"/>
  <c r="H47" i="21"/>
  <c r="D48" i="21"/>
  <c r="E48" i="21"/>
  <c r="F48" i="21"/>
  <c r="G48" i="21"/>
  <c r="H48" i="21"/>
  <c r="D49" i="21"/>
  <c r="E49" i="21"/>
  <c r="F49" i="21"/>
  <c r="G49" i="21"/>
  <c r="H49" i="21"/>
  <c r="D50" i="21"/>
  <c r="E50" i="21"/>
  <c r="F50" i="21"/>
  <c r="G50" i="21"/>
  <c r="H50" i="21"/>
  <c r="D51" i="21"/>
  <c r="E51" i="21"/>
  <c r="F51" i="21"/>
  <c r="G51" i="21"/>
  <c r="H51" i="21"/>
  <c r="D52" i="21"/>
  <c r="E52" i="21"/>
  <c r="F52" i="21"/>
  <c r="G52" i="21"/>
  <c r="H52" i="21"/>
  <c r="D53" i="21"/>
  <c r="E53" i="21"/>
  <c r="F53" i="21"/>
  <c r="G53" i="21"/>
  <c r="H53" i="21"/>
  <c r="D54" i="21"/>
  <c r="E54" i="21"/>
  <c r="F54" i="21"/>
  <c r="G54" i="21"/>
  <c r="H54" i="21"/>
  <c r="D55" i="21"/>
  <c r="E55" i="21"/>
  <c r="F55" i="21"/>
  <c r="G55" i="21"/>
  <c r="H55" i="21"/>
  <c r="C48" i="21"/>
  <c r="C49" i="21"/>
  <c r="C50" i="21"/>
  <c r="C51" i="21"/>
  <c r="C52" i="21"/>
  <c r="C53" i="21"/>
  <c r="C54" i="21"/>
  <c r="C55" i="21"/>
  <c r="C47" i="21"/>
  <c r="C46" i="21"/>
  <c r="D35" i="21"/>
  <c r="E35" i="21"/>
  <c r="F35" i="21"/>
  <c r="G35" i="21"/>
  <c r="H35" i="21"/>
  <c r="D36" i="21"/>
  <c r="E36" i="21"/>
  <c r="F36" i="21"/>
  <c r="G36" i="21"/>
  <c r="H36" i="21"/>
  <c r="D37" i="21"/>
  <c r="E37" i="21"/>
  <c r="F37" i="21"/>
  <c r="G37" i="21"/>
  <c r="H37" i="21"/>
  <c r="D38" i="21"/>
  <c r="E38" i="21"/>
  <c r="F38" i="21"/>
  <c r="G38" i="21"/>
  <c r="H38" i="21"/>
  <c r="D39" i="21"/>
  <c r="E39" i="21"/>
  <c r="F39" i="21"/>
  <c r="G39" i="21"/>
  <c r="H39" i="21"/>
  <c r="D40" i="21"/>
  <c r="E40" i="21"/>
  <c r="F40" i="21"/>
  <c r="G40" i="21"/>
  <c r="H40" i="21"/>
  <c r="D41" i="21"/>
  <c r="E41" i="21"/>
  <c r="F41" i="21"/>
  <c r="G41" i="21"/>
  <c r="H41" i="21"/>
  <c r="C37" i="21"/>
  <c r="C38" i="21"/>
  <c r="C39" i="21"/>
  <c r="C40" i="21"/>
  <c r="C41" i="21"/>
  <c r="C36" i="21"/>
  <c r="C35" i="21"/>
  <c r="D22" i="21"/>
  <c r="E22" i="21"/>
  <c r="F22" i="21"/>
  <c r="G22" i="21"/>
  <c r="H22" i="21"/>
  <c r="D23" i="21"/>
  <c r="E23" i="21"/>
  <c r="F23" i="21"/>
  <c r="G23" i="21"/>
  <c r="H23" i="21"/>
  <c r="D24" i="21"/>
  <c r="E24" i="21"/>
  <c r="F24" i="21"/>
  <c r="G24" i="21"/>
  <c r="H24" i="21"/>
  <c r="D25" i="21"/>
  <c r="E25" i="21"/>
  <c r="F25" i="21"/>
  <c r="G25" i="21"/>
  <c r="H25" i="21"/>
  <c r="D26" i="21"/>
  <c r="E26" i="21"/>
  <c r="F26" i="21"/>
  <c r="G26" i="21"/>
  <c r="H26" i="21"/>
  <c r="D27" i="21"/>
  <c r="E27" i="21"/>
  <c r="F27" i="21"/>
  <c r="G27" i="21"/>
  <c r="H27" i="21"/>
  <c r="D28" i="21"/>
  <c r="E28" i="21"/>
  <c r="F28" i="21"/>
  <c r="G28" i="21"/>
  <c r="H28" i="21"/>
  <c r="C24" i="21"/>
  <c r="C25" i="21"/>
  <c r="C26" i="21"/>
  <c r="C27" i="21"/>
  <c r="C28" i="21"/>
  <c r="C23" i="21"/>
  <c r="C22" i="21"/>
  <c r="D6" i="21"/>
  <c r="E6" i="21"/>
  <c r="F6" i="21"/>
  <c r="G6" i="21"/>
  <c r="H6" i="21"/>
  <c r="D7" i="21"/>
  <c r="E7" i="21"/>
  <c r="F7" i="21"/>
  <c r="G7" i="21"/>
  <c r="H7" i="21"/>
  <c r="D8" i="21"/>
  <c r="E8" i="21"/>
  <c r="F8" i="21"/>
  <c r="G8" i="21"/>
  <c r="H8" i="21"/>
  <c r="D9" i="21"/>
  <c r="E9" i="21"/>
  <c r="F9" i="21"/>
  <c r="G9" i="21"/>
  <c r="H9" i="21"/>
  <c r="D10" i="21"/>
  <c r="E10" i="21"/>
  <c r="F10" i="21"/>
  <c r="G10" i="21"/>
  <c r="H10" i="21"/>
  <c r="D11" i="21"/>
  <c r="E11" i="21"/>
  <c r="F11" i="21"/>
  <c r="G11" i="21"/>
  <c r="H11" i="21"/>
  <c r="D12" i="21"/>
  <c r="E12" i="21"/>
  <c r="F12" i="21"/>
  <c r="G12" i="21"/>
  <c r="H12" i="21"/>
  <c r="D13" i="21"/>
  <c r="E13" i="21"/>
  <c r="F13" i="21"/>
  <c r="G13" i="21"/>
  <c r="H13" i="21"/>
  <c r="D14" i="21"/>
  <c r="E14" i="21"/>
  <c r="F14" i="21"/>
  <c r="G14" i="21"/>
  <c r="H14" i="21"/>
  <c r="D15" i="21"/>
  <c r="E15" i="21"/>
  <c r="F15" i="21"/>
  <c r="G15" i="21"/>
  <c r="H15" i="21"/>
  <c r="D16" i="21"/>
  <c r="E16" i="21"/>
  <c r="F16" i="21"/>
  <c r="G16" i="21"/>
  <c r="H16" i="21"/>
  <c r="D17" i="21"/>
  <c r="E17" i="21"/>
  <c r="F17" i="21"/>
  <c r="G17" i="21"/>
  <c r="H17" i="21"/>
  <c r="C8" i="21"/>
  <c r="C9" i="21"/>
  <c r="C10" i="21"/>
  <c r="C11" i="21"/>
  <c r="C12" i="21"/>
  <c r="C13" i="21"/>
  <c r="C14" i="21"/>
  <c r="C15" i="21"/>
  <c r="C16" i="21"/>
  <c r="C17" i="21"/>
  <c r="C7" i="21"/>
  <c r="C6" i="21"/>
  <c r="B140" i="18"/>
  <c r="B72" i="18"/>
  <c r="B4" i="18"/>
  <c r="E82" i="20" l="1"/>
  <c r="F82" i="20"/>
  <c r="G82" i="20"/>
  <c r="H82" i="20"/>
  <c r="I82" i="20"/>
  <c r="J82" i="20"/>
  <c r="K82" i="20"/>
  <c r="E83" i="20"/>
  <c r="F83" i="20"/>
  <c r="G83" i="20"/>
  <c r="H83" i="20"/>
  <c r="I83" i="20"/>
  <c r="J83" i="20"/>
  <c r="K83" i="20"/>
  <c r="E84" i="20"/>
  <c r="F84" i="20"/>
  <c r="G84" i="20"/>
  <c r="H84" i="20"/>
  <c r="I84" i="20"/>
  <c r="J84" i="20"/>
  <c r="K84" i="20"/>
  <c r="E85" i="20"/>
  <c r="F85" i="20"/>
  <c r="G85" i="20"/>
  <c r="H85" i="20"/>
  <c r="I85" i="20"/>
  <c r="J85" i="20"/>
  <c r="K85" i="20"/>
  <c r="E86" i="20"/>
  <c r="F86" i="20"/>
  <c r="G86" i="20"/>
  <c r="H86" i="20"/>
  <c r="I86" i="20"/>
  <c r="J86" i="20"/>
  <c r="K86" i="20"/>
  <c r="E87" i="20"/>
  <c r="F87" i="20"/>
  <c r="G87" i="20"/>
  <c r="H87" i="20"/>
  <c r="I87" i="20"/>
  <c r="J87" i="20"/>
  <c r="K87" i="20"/>
  <c r="E88" i="20"/>
  <c r="F88" i="20"/>
  <c r="G88" i="20"/>
  <c r="H88" i="20"/>
  <c r="I88" i="20"/>
  <c r="J88" i="20"/>
  <c r="K88" i="20"/>
  <c r="E89" i="20"/>
  <c r="F89" i="20"/>
  <c r="G89" i="20"/>
  <c r="H89" i="20"/>
  <c r="I89" i="20"/>
  <c r="J89" i="20"/>
  <c r="K89" i="20"/>
  <c r="D83" i="20"/>
  <c r="D84" i="20"/>
  <c r="D85" i="20"/>
  <c r="D86" i="20"/>
  <c r="D87" i="20"/>
  <c r="D88" i="20"/>
  <c r="D89" i="20"/>
  <c r="D82" i="20"/>
  <c r="P45" i="20"/>
  <c r="Q45" i="20"/>
  <c r="R45" i="20"/>
  <c r="S45" i="20"/>
  <c r="T45" i="20"/>
  <c r="U45" i="20"/>
  <c r="V45" i="20"/>
  <c r="P46" i="20"/>
  <c r="Q46" i="20"/>
  <c r="R46" i="20"/>
  <c r="S46" i="20"/>
  <c r="T46" i="20"/>
  <c r="U46" i="20"/>
  <c r="V46" i="20"/>
  <c r="P47" i="20"/>
  <c r="Q47" i="20"/>
  <c r="R47" i="20"/>
  <c r="S47" i="20"/>
  <c r="T47" i="20"/>
  <c r="U47" i="20"/>
  <c r="V47" i="20"/>
  <c r="P48" i="20"/>
  <c r="Q48" i="20"/>
  <c r="R48" i="20"/>
  <c r="S48" i="20"/>
  <c r="T48" i="20"/>
  <c r="U48" i="20"/>
  <c r="V48" i="20"/>
  <c r="P49" i="20"/>
  <c r="Q49" i="20"/>
  <c r="R49" i="20"/>
  <c r="S49" i="20"/>
  <c r="T49" i="20"/>
  <c r="U49" i="20"/>
  <c r="V49" i="20"/>
  <c r="O46" i="20"/>
  <c r="O47" i="20"/>
  <c r="O48" i="20"/>
  <c r="O49" i="20"/>
  <c r="O45" i="20"/>
  <c r="E51" i="20"/>
  <c r="F51" i="20"/>
  <c r="G51" i="20"/>
  <c r="H51" i="20"/>
  <c r="I51" i="20"/>
  <c r="J51" i="20"/>
  <c r="K51" i="20"/>
  <c r="E52" i="20"/>
  <c r="F52" i="20"/>
  <c r="G52" i="20"/>
  <c r="H52" i="20"/>
  <c r="I52" i="20"/>
  <c r="J52" i="20"/>
  <c r="K52" i="20"/>
  <c r="E53" i="20"/>
  <c r="F53" i="20"/>
  <c r="G53" i="20"/>
  <c r="H53" i="20"/>
  <c r="I53" i="20"/>
  <c r="J53" i="20"/>
  <c r="K53" i="20"/>
  <c r="E54" i="20"/>
  <c r="F54" i="20"/>
  <c r="G54" i="20"/>
  <c r="H54" i="20"/>
  <c r="I54" i="20"/>
  <c r="J54" i="20"/>
  <c r="K54" i="20"/>
  <c r="E55" i="20"/>
  <c r="F55" i="20"/>
  <c r="G55" i="20"/>
  <c r="H55" i="20"/>
  <c r="I55" i="20"/>
  <c r="J55" i="20"/>
  <c r="K55" i="20"/>
  <c r="E56" i="20"/>
  <c r="F56" i="20"/>
  <c r="G56" i="20"/>
  <c r="H56" i="20"/>
  <c r="I56" i="20"/>
  <c r="J56" i="20"/>
  <c r="K56" i="20"/>
  <c r="E57" i="20"/>
  <c r="F57" i="20"/>
  <c r="G57" i="20"/>
  <c r="H57" i="20"/>
  <c r="I57" i="20"/>
  <c r="J57" i="20"/>
  <c r="K57" i="20"/>
  <c r="E58" i="20"/>
  <c r="F58" i="20"/>
  <c r="G58" i="20"/>
  <c r="H58" i="20"/>
  <c r="I58" i="20"/>
  <c r="J58" i="20"/>
  <c r="K58" i="20"/>
  <c r="D52" i="20"/>
  <c r="D53" i="20"/>
  <c r="D54" i="20"/>
  <c r="D55" i="20"/>
  <c r="D56" i="20"/>
  <c r="D57" i="20"/>
  <c r="D58" i="20"/>
  <c r="D51" i="20"/>
  <c r="P22" i="20"/>
  <c r="Q22" i="20"/>
  <c r="R22" i="20"/>
  <c r="S22" i="20"/>
  <c r="T22" i="20"/>
  <c r="U22" i="20"/>
  <c r="V22" i="20"/>
  <c r="P23" i="20"/>
  <c r="Q23" i="20"/>
  <c r="R23" i="20"/>
  <c r="S23" i="20"/>
  <c r="T23" i="20"/>
  <c r="U23" i="20"/>
  <c r="V23" i="20"/>
  <c r="P24" i="20"/>
  <c r="Q24" i="20"/>
  <c r="R24" i="20"/>
  <c r="S24" i="20"/>
  <c r="T24" i="20"/>
  <c r="U24" i="20"/>
  <c r="V24" i="20"/>
  <c r="P25" i="20"/>
  <c r="Q25" i="20"/>
  <c r="R25" i="20"/>
  <c r="S25" i="20"/>
  <c r="T25" i="20"/>
  <c r="U25" i="20"/>
  <c r="V25" i="20"/>
  <c r="P26" i="20"/>
  <c r="Q26" i="20"/>
  <c r="R26" i="20"/>
  <c r="S26" i="20"/>
  <c r="T26" i="20"/>
  <c r="U26" i="20"/>
  <c r="V26" i="20"/>
  <c r="P27" i="20"/>
  <c r="Q27" i="20"/>
  <c r="R27" i="20"/>
  <c r="S27" i="20"/>
  <c r="T27" i="20"/>
  <c r="U27" i="20"/>
  <c r="V27" i="20"/>
  <c r="P28" i="20"/>
  <c r="Q28" i="20"/>
  <c r="R28" i="20"/>
  <c r="S28" i="20"/>
  <c r="T28" i="20"/>
  <c r="U28" i="20"/>
  <c r="V28" i="20"/>
  <c r="P29" i="20"/>
  <c r="Q29" i="20"/>
  <c r="R29" i="20"/>
  <c r="S29" i="20"/>
  <c r="T29" i="20"/>
  <c r="U29" i="20"/>
  <c r="V29" i="20"/>
  <c r="O23" i="20"/>
  <c r="O24" i="20"/>
  <c r="O25" i="20"/>
  <c r="O26" i="20"/>
  <c r="O27" i="20"/>
  <c r="O28" i="20"/>
  <c r="O29" i="20"/>
  <c r="O22" i="20"/>
  <c r="E22" i="20"/>
  <c r="F22" i="20"/>
  <c r="G22" i="20"/>
  <c r="H22" i="20"/>
  <c r="I22" i="20"/>
  <c r="J22" i="20"/>
  <c r="K22" i="20"/>
  <c r="E23" i="20"/>
  <c r="F23" i="20"/>
  <c r="G23" i="20"/>
  <c r="H23" i="20"/>
  <c r="I23" i="20"/>
  <c r="J23" i="20"/>
  <c r="K23" i="20"/>
  <c r="E24" i="20"/>
  <c r="F24" i="20"/>
  <c r="G24" i="20"/>
  <c r="H24" i="20"/>
  <c r="I24" i="20"/>
  <c r="J24" i="20"/>
  <c r="K24" i="20"/>
  <c r="E25" i="20"/>
  <c r="F25" i="20"/>
  <c r="G25" i="20"/>
  <c r="H25" i="20"/>
  <c r="I25" i="20"/>
  <c r="J25" i="20"/>
  <c r="K25" i="20"/>
  <c r="E26" i="20"/>
  <c r="F26" i="20"/>
  <c r="G26" i="20"/>
  <c r="H26" i="20"/>
  <c r="I26" i="20"/>
  <c r="J26" i="20"/>
  <c r="K26" i="20"/>
  <c r="E27" i="20"/>
  <c r="F27" i="20"/>
  <c r="G27" i="20"/>
  <c r="H27" i="20"/>
  <c r="I27" i="20"/>
  <c r="J27" i="20"/>
  <c r="K27" i="20"/>
  <c r="E28" i="20"/>
  <c r="F28" i="20"/>
  <c r="G28" i="20"/>
  <c r="H28" i="20"/>
  <c r="I28" i="20"/>
  <c r="J28" i="20"/>
  <c r="K28" i="20"/>
  <c r="E29" i="20"/>
  <c r="F29" i="20"/>
  <c r="G29" i="20"/>
  <c r="H29" i="20"/>
  <c r="I29" i="20"/>
  <c r="J29" i="20"/>
  <c r="K29" i="20"/>
  <c r="D23" i="20"/>
  <c r="D24" i="20"/>
  <c r="D25" i="20"/>
  <c r="D26" i="20"/>
  <c r="D27" i="20"/>
  <c r="D28" i="20"/>
  <c r="D29" i="20"/>
  <c r="D22" i="20"/>
  <c r="E74" i="20"/>
  <c r="F74" i="20"/>
  <c r="G74" i="20"/>
  <c r="H74" i="20"/>
  <c r="I74" i="20"/>
  <c r="J74" i="20"/>
  <c r="K74" i="20"/>
  <c r="E75" i="20"/>
  <c r="F75" i="20"/>
  <c r="G75" i="20"/>
  <c r="H75" i="20"/>
  <c r="I75" i="20"/>
  <c r="J75" i="20"/>
  <c r="K75" i="20"/>
  <c r="E76" i="20"/>
  <c r="F76" i="20"/>
  <c r="G76" i="20"/>
  <c r="H76" i="20"/>
  <c r="I76" i="20"/>
  <c r="J76" i="20"/>
  <c r="K76" i="20"/>
  <c r="E77" i="20"/>
  <c r="F77" i="20"/>
  <c r="G77" i="20"/>
  <c r="H77" i="20"/>
  <c r="I77" i="20"/>
  <c r="J77" i="20"/>
  <c r="K77" i="20"/>
  <c r="E78" i="20"/>
  <c r="F78" i="20"/>
  <c r="G78" i="20"/>
  <c r="H78" i="20"/>
  <c r="I78" i="20"/>
  <c r="J78" i="20"/>
  <c r="K78" i="20"/>
  <c r="E79" i="20"/>
  <c r="F79" i="20"/>
  <c r="G79" i="20"/>
  <c r="H79" i="20"/>
  <c r="I79" i="20"/>
  <c r="J79" i="20"/>
  <c r="K79" i="20"/>
  <c r="E80" i="20"/>
  <c r="F80" i="20"/>
  <c r="G80" i="20"/>
  <c r="H80" i="20"/>
  <c r="I80" i="20"/>
  <c r="J80" i="20"/>
  <c r="K80" i="20"/>
  <c r="E81" i="20"/>
  <c r="F81" i="20"/>
  <c r="G81" i="20"/>
  <c r="H81" i="20"/>
  <c r="I81" i="20"/>
  <c r="J81" i="20"/>
  <c r="K81" i="20"/>
  <c r="D75" i="20"/>
  <c r="D76" i="20"/>
  <c r="D77" i="20"/>
  <c r="D78" i="20"/>
  <c r="D79" i="20"/>
  <c r="D80" i="20"/>
  <c r="D81" i="20"/>
  <c r="D74" i="20"/>
  <c r="P40" i="20"/>
  <c r="Q40" i="20"/>
  <c r="R40" i="20"/>
  <c r="S40" i="20"/>
  <c r="T40" i="20"/>
  <c r="U40" i="20"/>
  <c r="V40" i="20"/>
  <c r="P41" i="20"/>
  <c r="Q41" i="20"/>
  <c r="R41" i="20"/>
  <c r="S41" i="20"/>
  <c r="T41" i="20"/>
  <c r="U41" i="20"/>
  <c r="V41" i="20"/>
  <c r="P42" i="20"/>
  <c r="Q42" i="20"/>
  <c r="R42" i="20"/>
  <c r="S42" i="20"/>
  <c r="T42" i="20"/>
  <c r="U42" i="20"/>
  <c r="V42" i="20"/>
  <c r="P43" i="20"/>
  <c r="Q43" i="20"/>
  <c r="R43" i="20"/>
  <c r="S43" i="20"/>
  <c r="T43" i="20"/>
  <c r="U43" i="20"/>
  <c r="V43" i="20"/>
  <c r="P44" i="20"/>
  <c r="Q44" i="20"/>
  <c r="R44" i="20"/>
  <c r="S44" i="20"/>
  <c r="T44" i="20"/>
  <c r="U44" i="20"/>
  <c r="V44" i="20"/>
  <c r="O41" i="20"/>
  <c r="O42" i="20"/>
  <c r="O43" i="20"/>
  <c r="O44" i="20"/>
  <c r="O40" i="20"/>
  <c r="E43" i="20"/>
  <c r="F43" i="20"/>
  <c r="G43" i="20"/>
  <c r="H43" i="20"/>
  <c r="I43" i="20"/>
  <c r="J43" i="20"/>
  <c r="K43" i="20"/>
  <c r="E44" i="20"/>
  <c r="F44" i="20"/>
  <c r="G44" i="20"/>
  <c r="H44" i="20"/>
  <c r="I44" i="20"/>
  <c r="J44" i="20"/>
  <c r="K44" i="20"/>
  <c r="E45" i="20"/>
  <c r="F45" i="20"/>
  <c r="G45" i="20"/>
  <c r="H45" i="20"/>
  <c r="I45" i="20"/>
  <c r="J45" i="20"/>
  <c r="K45" i="20"/>
  <c r="E46" i="20"/>
  <c r="F46" i="20"/>
  <c r="G46" i="20"/>
  <c r="H46" i="20"/>
  <c r="I46" i="20"/>
  <c r="J46" i="20"/>
  <c r="K46" i="20"/>
  <c r="E47" i="20"/>
  <c r="F47" i="20"/>
  <c r="G47" i="20"/>
  <c r="H47" i="20"/>
  <c r="I47" i="20"/>
  <c r="J47" i="20"/>
  <c r="K47" i="20"/>
  <c r="E48" i="20"/>
  <c r="F48" i="20"/>
  <c r="G48" i="20"/>
  <c r="H48" i="20"/>
  <c r="I48" i="20"/>
  <c r="J48" i="20"/>
  <c r="K48" i="20"/>
  <c r="E49" i="20"/>
  <c r="F49" i="20"/>
  <c r="G49" i="20"/>
  <c r="H49" i="20"/>
  <c r="I49" i="20"/>
  <c r="J49" i="20"/>
  <c r="K49" i="20"/>
  <c r="E50" i="20"/>
  <c r="F50" i="20"/>
  <c r="G50" i="20"/>
  <c r="H50" i="20"/>
  <c r="I50" i="20"/>
  <c r="J50" i="20"/>
  <c r="K50" i="20"/>
  <c r="D44" i="20"/>
  <c r="D45" i="20"/>
  <c r="D46" i="20"/>
  <c r="D47" i="20"/>
  <c r="D48" i="20"/>
  <c r="D49" i="20"/>
  <c r="D50" i="20"/>
  <c r="D43" i="20"/>
  <c r="P14" i="20"/>
  <c r="Q14" i="20"/>
  <c r="R14" i="20"/>
  <c r="S14" i="20"/>
  <c r="T14" i="20"/>
  <c r="U14" i="20"/>
  <c r="V14" i="20"/>
  <c r="P15" i="20"/>
  <c r="Q15" i="20"/>
  <c r="R15" i="20"/>
  <c r="S15" i="20"/>
  <c r="T15" i="20"/>
  <c r="U15" i="20"/>
  <c r="V15" i="20"/>
  <c r="P16" i="20"/>
  <c r="Q16" i="20"/>
  <c r="R16" i="20"/>
  <c r="S16" i="20"/>
  <c r="T16" i="20"/>
  <c r="U16" i="20"/>
  <c r="V16" i="20"/>
  <c r="P17" i="20"/>
  <c r="Q17" i="20"/>
  <c r="R17" i="20"/>
  <c r="S17" i="20"/>
  <c r="T17" i="20"/>
  <c r="U17" i="20"/>
  <c r="V17" i="20"/>
  <c r="P18" i="20"/>
  <c r="Q18" i="20"/>
  <c r="R18" i="20"/>
  <c r="S18" i="20"/>
  <c r="T18" i="20"/>
  <c r="U18" i="20"/>
  <c r="V18" i="20"/>
  <c r="P19" i="20"/>
  <c r="Q19" i="20"/>
  <c r="R19" i="20"/>
  <c r="S19" i="20"/>
  <c r="T19" i="20"/>
  <c r="U19" i="20"/>
  <c r="V19" i="20"/>
  <c r="P20" i="20"/>
  <c r="Q20" i="20"/>
  <c r="R20" i="20"/>
  <c r="S20" i="20"/>
  <c r="T20" i="20"/>
  <c r="U20" i="20"/>
  <c r="V20" i="20"/>
  <c r="P21" i="20"/>
  <c r="Q21" i="20"/>
  <c r="R21" i="20"/>
  <c r="S21" i="20"/>
  <c r="T21" i="20"/>
  <c r="U21" i="20"/>
  <c r="V21" i="20"/>
  <c r="O15" i="20"/>
  <c r="O16" i="20"/>
  <c r="O17" i="20"/>
  <c r="O18" i="20"/>
  <c r="O19" i="20"/>
  <c r="O20" i="20"/>
  <c r="O21" i="20"/>
  <c r="O14" i="20"/>
  <c r="E14" i="20"/>
  <c r="F14" i="20"/>
  <c r="G14" i="20"/>
  <c r="H14" i="20"/>
  <c r="I14" i="20"/>
  <c r="J14" i="20"/>
  <c r="K14" i="20"/>
  <c r="E15" i="20"/>
  <c r="F15" i="20"/>
  <c r="G15" i="20"/>
  <c r="H15" i="20"/>
  <c r="I15" i="20"/>
  <c r="J15" i="20"/>
  <c r="K15" i="20"/>
  <c r="E16" i="20"/>
  <c r="F16" i="20"/>
  <c r="G16" i="20"/>
  <c r="H16" i="20"/>
  <c r="I16" i="20"/>
  <c r="J16" i="20"/>
  <c r="K16" i="20"/>
  <c r="E17" i="20"/>
  <c r="F17" i="20"/>
  <c r="G17" i="20"/>
  <c r="H17" i="20"/>
  <c r="I17" i="20"/>
  <c r="J17" i="20"/>
  <c r="K17" i="20"/>
  <c r="E18" i="20"/>
  <c r="F18" i="20"/>
  <c r="G18" i="20"/>
  <c r="H18" i="20"/>
  <c r="I18" i="20"/>
  <c r="J18" i="20"/>
  <c r="K18" i="20"/>
  <c r="E19" i="20"/>
  <c r="F19" i="20"/>
  <c r="G19" i="20"/>
  <c r="H19" i="20"/>
  <c r="I19" i="20"/>
  <c r="J19" i="20"/>
  <c r="K19" i="20"/>
  <c r="E20" i="20"/>
  <c r="F20" i="20"/>
  <c r="G20" i="20"/>
  <c r="H20" i="20"/>
  <c r="I20" i="20"/>
  <c r="J20" i="20"/>
  <c r="K20" i="20"/>
  <c r="E21" i="20"/>
  <c r="F21" i="20"/>
  <c r="G21" i="20"/>
  <c r="H21" i="20"/>
  <c r="I21" i="20"/>
  <c r="J21" i="20"/>
  <c r="K21" i="20"/>
  <c r="D15" i="20"/>
  <c r="D16" i="20"/>
  <c r="D17" i="20"/>
  <c r="D18" i="20"/>
  <c r="D19" i="20"/>
  <c r="D20" i="20"/>
  <c r="D21" i="20"/>
  <c r="D14" i="20"/>
  <c r="E66" i="20"/>
  <c r="F66" i="20"/>
  <c r="G66" i="20"/>
  <c r="H66" i="20"/>
  <c r="I66" i="20"/>
  <c r="J66" i="20"/>
  <c r="K66" i="20"/>
  <c r="E67" i="20"/>
  <c r="F67" i="20"/>
  <c r="G67" i="20"/>
  <c r="H67" i="20"/>
  <c r="I67" i="20"/>
  <c r="J67" i="20"/>
  <c r="K67" i="20"/>
  <c r="E68" i="20"/>
  <c r="F68" i="20"/>
  <c r="G68" i="20"/>
  <c r="H68" i="20"/>
  <c r="I68" i="20"/>
  <c r="J68" i="20"/>
  <c r="K68" i="20"/>
  <c r="E69" i="20"/>
  <c r="F69" i="20"/>
  <c r="G69" i="20"/>
  <c r="H69" i="20"/>
  <c r="I69" i="20"/>
  <c r="J69" i="20"/>
  <c r="K69" i="20"/>
  <c r="E70" i="20"/>
  <c r="F70" i="20"/>
  <c r="G70" i="20"/>
  <c r="H70" i="20"/>
  <c r="I70" i="20"/>
  <c r="J70" i="20"/>
  <c r="K70" i="20"/>
  <c r="E71" i="20"/>
  <c r="F71" i="20"/>
  <c r="G71" i="20"/>
  <c r="H71" i="20"/>
  <c r="I71" i="20"/>
  <c r="J71" i="20"/>
  <c r="K71" i="20"/>
  <c r="E72" i="20"/>
  <c r="F72" i="20"/>
  <c r="G72" i="20"/>
  <c r="H72" i="20"/>
  <c r="I72" i="20"/>
  <c r="J72" i="20"/>
  <c r="K72" i="20"/>
  <c r="E73" i="20"/>
  <c r="F73" i="20"/>
  <c r="G73" i="20"/>
  <c r="H73" i="20"/>
  <c r="I73" i="20"/>
  <c r="J73" i="20"/>
  <c r="K73" i="20"/>
  <c r="D67" i="20"/>
  <c r="D68" i="20"/>
  <c r="D69" i="20"/>
  <c r="D70" i="20"/>
  <c r="D71" i="20"/>
  <c r="D72" i="20"/>
  <c r="D73" i="20"/>
  <c r="D66" i="20"/>
  <c r="P6" i="20"/>
  <c r="Q6" i="20"/>
  <c r="R6" i="20"/>
  <c r="S6" i="20"/>
  <c r="T6" i="20"/>
  <c r="U6" i="20"/>
  <c r="V6" i="20"/>
  <c r="P7" i="20"/>
  <c r="Q7" i="20"/>
  <c r="R7" i="20"/>
  <c r="S7" i="20"/>
  <c r="T7" i="20"/>
  <c r="U7" i="20"/>
  <c r="V7" i="20"/>
  <c r="P8" i="20"/>
  <c r="Q8" i="20"/>
  <c r="R8" i="20"/>
  <c r="S8" i="20"/>
  <c r="T8" i="20"/>
  <c r="U8" i="20"/>
  <c r="V8" i="20"/>
  <c r="P9" i="20"/>
  <c r="Q9" i="20"/>
  <c r="R9" i="20"/>
  <c r="S9" i="20"/>
  <c r="T9" i="20"/>
  <c r="U9" i="20"/>
  <c r="V9" i="20"/>
  <c r="P10" i="20"/>
  <c r="Q10" i="20"/>
  <c r="R10" i="20"/>
  <c r="S10" i="20"/>
  <c r="T10" i="20"/>
  <c r="U10" i="20"/>
  <c r="V10" i="20"/>
  <c r="P11" i="20"/>
  <c r="Q11" i="20"/>
  <c r="R11" i="20"/>
  <c r="S11" i="20"/>
  <c r="T11" i="20"/>
  <c r="U11" i="20"/>
  <c r="V11" i="20"/>
  <c r="P12" i="20"/>
  <c r="Q12" i="20"/>
  <c r="R12" i="20"/>
  <c r="S12" i="20"/>
  <c r="T12" i="20"/>
  <c r="U12" i="20"/>
  <c r="V12" i="20"/>
  <c r="P13" i="20"/>
  <c r="Q13" i="20"/>
  <c r="R13" i="20"/>
  <c r="S13" i="20"/>
  <c r="T13" i="20"/>
  <c r="U13" i="20"/>
  <c r="V13" i="20"/>
  <c r="P35" i="20"/>
  <c r="Q35" i="20"/>
  <c r="R35" i="20"/>
  <c r="S35" i="20"/>
  <c r="T35" i="20"/>
  <c r="U35" i="20"/>
  <c r="V35" i="20"/>
  <c r="P36" i="20"/>
  <c r="Q36" i="20"/>
  <c r="R36" i="20"/>
  <c r="S36" i="20"/>
  <c r="T36" i="20"/>
  <c r="U36" i="20"/>
  <c r="V36" i="20"/>
  <c r="P37" i="20"/>
  <c r="Q37" i="20"/>
  <c r="R37" i="20"/>
  <c r="S37" i="20"/>
  <c r="T37" i="20"/>
  <c r="U37" i="20"/>
  <c r="V37" i="20"/>
  <c r="P38" i="20"/>
  <c r="Q38" i="20"/>
  <c r="R38" i="20"/>
  <c r="S38" i="20"/>
  <c r="T38" i="20"/>
  <c r="U38" i="20"/>
  <c r="V38" i="20"/>
  <c r="P39" i="20"/>
  <c r="Q39" i="20"/>
  <c r="R39" i="20"/>
  <c r="S39" i="20"/>
  <c r="T39" i="20"/>
  <c r="U39" i="20"/>
  <c r="V39" i="20"/>
  <c r="E35" i="20"/>
  <c r="F35" i="20"/>
  <c r="G35" i="20"/>
  <c r="H35" i="20"/>
  <c r="I35" i="20"/>
  <c r="J35" i="20"/>
  <c r="K35" i="20"/>
  <c r="E36" i="20"/>
  <c r="F36" i="20"/>
  <c r="G36" i="20"/>
  <c r="H36" i="20"/>
  <c r="I36" i="20"/>
  <c r="J36" i="20"/>
  <c r="K36" i="20"/>
  <c r="E37" i="20"/>
  <c r="F37" i="20"/>
  <c r="G37" i="20"/>
  <c r="H37" i="20"/>
  <c r="I37" i="20"/>
  <c r="J37" i="20"/>
  <c r="K37" i="20"/>
  <c r="E38" i="20"/>
  <c r="F38" i="20"/>
  <c r="G38" i="20"/>
  <c r="H38" i="20"/>
  <c r="I38" i="20"/>
  <c r="J38" i="20"/>
  <c r="K38" i="20"/>
  <c r="E39" i="20"/>
  <c r="F39" i="20"/>
  <c r="G39" i="20"/>
  <c r="H39" i="20"/>
  <c r="I39" i="20"/>
  <c r="J39" i="20"/>
  <c r="K39" i="20"/>
  <c r="E40" i="20"/>
  <c r="F40" i="20"/>
  <c r="G40" i="20"/>
  <c r="H40" i="20"/>
  <c r="I40" i="20"/>
  <c r="J40" i="20"/>
  <c r="K40" i="20"/>
  <c r="E41" i="20"/>
  <c r="F41" i="20"/>
  <c r="G41" i="20"/>
  <c r="H41" i="20"/>
  <c r="I41" i="20"/>
  <c r="J41" i="20"/>
  <c r="K41" i="20"/>
  <c r="E42" i="20"/>
  <c r="F42" i="20"/>
  <c r="G42" i="20"/>
  <c r="H42" i="20"/>
  <c r="I42" i="20"/>
  <c r="J42" i="20"/>
  <c r="K42" i="20"/>
  <c r="O36" i="20"/>
  <c r="O37" i="20"/>
  <c r="O38" i="20"/>
  <c r="O39" i="20"/>
  <c r="O35" i="20"/>
  <c r="D36" i="20"/>
  <c r="D37" i="20"/>
  <c r="D38" i="20"/>
  <c r="D39" i="20"/>
  <c r="D40" i="20"/>
  <c r="D41" i="20"/>
  <c r="D42" i="20"/>
  <c r="D35" i="20"/>
  <c r="O7" i="20"/>
  <c r="O8" i="20"/>
  <c r="O9" i="20"/>
  <c r="O10" i="20"/>
  <c r="O11" i="20"/>
  <c r="O12" i="20"/>
  <c r="O13" i="20"/>
  <c r="O6" i="20"/>
  <c r="E6" i="20"/>
  <c r="F6" i="20"/>
  <c r="G6" i="20"/>
  <c r="H6" i="20"/>
  <c r="I6" i="20"/>
  <c r="J6" i="20"/>
  <c r="K6" i="20"/>
  <c r="E7" i="20"/>
  <c r="F7" i="20"/>
  <c r="G7" i="20"/>
  <c r="H7" i="20"/>
  <c r="I7" i="20"/>
  <c r="J7" i="20"/>
  <c r="K7" i="20"/>
  <c r="E8" i="20"/>
  <c r="F8" i="20"/>
  <c r="G8" i="20"/>
  <c r="H8" i="20"/>
  <c r="I8" i="20"/>
  <c r="J8" i="20"/>
  <c r="K8" i="20"/>
  <c r="E9" i="20"/>
  <c r="F9" i="20"/>
  <c r="G9" i="20"/>
  <c r="H9" i="20"/>
  <c r="I9" i="20"/>
  <c r="J9" i="20"/>
  <c r="K9" i="20"/>
  <c r="E10" i="20"/>
  <c r="F10" i="20"/>
  <c r="G10" i="20"/>
  <c r="H10" i="20"/>
  <c r="I10" i="20"/>
  <c r="J10" i="20"/>
  <c r="K10" i="20"/>
  <c r="E11" i="20"/>
  <c r="F11" i="20"/>
  <c r="G11" i="20"/>
  <c r="H11" i="20"/>
  <c r="I11" i="20"/>
  <c r="J11" i="20"/>
  <c r="K11" i="20"/>
  <c r="E12" i="20"/>
  <c r="F12" i="20"/>
  <c r="G12" i="20"/>
  <c r="H12" i="20"/>
  <c r="I12" i="20"/>
  <c r="J12" i="20"/>
  <c r="K12" i="20"/>
  <c r="E13" i="20"/>
  <c r="F13" i="20"/>
  <c r="G13" i="20"/>
  <c r="H13" i="20"/>
  <c r="I13" i="20"/>
  <c r="J13" i="20"/>
  <c r="K13" i="20"/>
  <c r="D7" i="20"/>
  <c r="D8" i="20"/>
  <c r="D9" i="20"/>
  <c r="D10" i="20"/>
  <c r="D11" i="20"/>
  <c r="D12" i="20"/>
  <c r="D13" i="20"/>
  <c r="D6" i="20"/>
  <c r="B82" i="20"/>
  <c r="B74" i="20"/>
  <c r="B66" i="20"/>
  <c r="M45" i="20"/>
  <c r="M40" i="20"/>
  <c r="M35" i="20"/>
  <c r="B51" i="20"/>
  <c r="B43" i="20"/>
  <c r="B35" i="20"/>
  <c r="M22" i="20"/>
  <c r="M14" i="20"/>
  <c r="M6" i="20"/>
  <c r="B6" i="20"/>
  <c r="B22" i="20"/>
  <c r="B14" i="20"/>
  <c r="D140" i="19" l="1"/>
  <c r="E140" i="19"/>
  <c r="F140" i="19"/>
  <c r="G140" i="19"/>
  <c r="H140" i="19"/>
  <c r="D141" i="19"/>
  <c r="E141" i="19"/>
  <c r="F141" i="19"/>
  <c r="G141" i="19"/>
  <c r="H141" i="19"/>
  <c r="D142" i="19"/>
  <c r="E142" i="19"/>
  <c r="F142" i="19"/>
  <c r="G142" i="19"/>
  <c r="H142" i="19"/>
  <c r="D143" i="19"/>
  <c r="E143" i="19"/>
  <c r="F143" i="19"/>
  <c r="G143" i="19"/>
  <c r="H143" i="19"/>
  <c r="D144" i="19"/>
  <c r="E144" i="19"/>
  <c r="F144" i="19"/>
  <c r="G144" i="19"/>
  <c r="H144" i="19"/>
  <c r="D145" i="19"/>
  <c r="E145" i="19"/>
  <c r="F145" i="19"/>
  <c r="G145" i="19"/>
  <c r="H145" i="19"/>
  <c r="D146" i="19"/>
  <c r="E146" i="19"/>
  <c r="F146" i="19"/>
  <c r="G146" i="19"/>
  <c r="H146" i="19"/>
  <c r="D147" i="19"/>
  <c r="E147" i="19"/>
  <c r="F147" i="19"/>
  <c r="G147" i="19"/>
  <c r="H147" i="19"/>
  <c r="D148" i="19"/>
  <c r="E148" i="19"/>
  <c r="F148" i="19"/>
  <c r="G148" i="19"/>
  <c r="H148" i="19"/>
  <c r="D149" i="19"/>
  <c r="E149" i="19"/>
  <c r="F149" i="19"/>
  <c r="G149" i="19"/>
  <c r="H149" i="19"/>
  <c r="D150" i="19"/>
  <c r="E150" i="19"/>
  <c r="F150" i="19"/>
  <c r="G150" i="19"/>
  <c r="H150" i="19"/>
  <c r="C142" i="19"/>
  <c r="C143" i="19"/>
  <c r="C144" i="19"/>
  <c r="C145" i="19"/>
  <c r="C146" i="19"/>
  <c r="C147" i="19"/>
  <c r="C148" i="19"/>
  <c r="C149" i="19"/>
  <c r="C150" i="19"/>
  <c r="C141" i="19"/>
  <c r="C140" i="19"/>
  <c r="D128" i="19"/>
  <c r="E128" i="19"/>
  <c r="F128" i="19"/>
  <c r="G128" i="19"/>
  <c r="H128" i="19"/>
  <c r="D129" i="19"/>
  <c r="E129" i="19"/>
  <c r="F129" i="19"/>
  <c r="G129" i="19"/>
  <c r="H129" i="19"/>
  <c r="D130" i="19"/>
  <c r="E130" i="19"/>
  <c r="F130" i="19"/>
  <c r="G130" i="19"/>
  <c r="H130" i="19"/>
  <c r="D131" i="19"/>
  <c r="E131" i="19"/>
  <c r="F131" i="19"/>
  <c r="G131" i="19"/>
  <c r="H131" i="19"/>
  <c r="D132" i="19"/>
  <c r="E132" i="19"/>
  <c r="F132" i="19"/>
  <c r="G132" i="19"/>
  <c r="H132" i="19"/>
  <c r="D133" i="19"/>
  <c r="E133" i="19"/>
  <c r="F133" i="19"/>
  <c r="G133" i="19"/>
  <c r="H133" i="19"/>
  <c r="D134" i="19"/>
  <c r="E134" i="19"/>
  <c r="F134" i="19"/>
  <c r="G134" i="19"/>
  <c r="H134" i="19"/>
  <c r="D135" i="19"/>
  <c r="E135" i="19"/>
  <c r="F135" i="19"/>
  <c r="G135" i="19"/>
  <c r="H135" i="19"/>
  <c r="D136" i="19"/>
  <c r="E136" i="19"/>
  <c r="F136" i="19"/>
  <c r="G136" i="19"/>
  <c r="H136" i="19"/>
  <c r="C130" i="19"/>
  <c r="C131" i="19"/>
  <c r="C132" i="19"/>
  <c r="C133" i="19"/>
  <c r="C134" i="19"/>
  <c r="C135" i="19"/>
  <c r="C136" i="19"/>
  <c r="C129" i="19"/>
  <c r="C128" i="19"/>
  <c r="L111" i="19"/>
  <c r="M111" i="19"/>
  <c r="N111" i="19"/>
  <c r="O111" i="19"/>
  <c r="P111" i="19"/>
  <c r="L112" i="19"/>
  <c r="M112" i="19"/>
  <c r="N112" i="19"/>
  <c r="O112" i="19"/>
  <c r="P112" i="19"/>
  <c r="L113" i="19"/>
  <c r="M113" i="19"/>
  <c r="N113" i="19"/>
  <c r="O113" i="19"/>
  <c r="P113" i="19"/>
  <c r="L114" i="19"/>
  <c r="M114" i="19"/>
  <c r="N114" i="19"/>
  <c r="O114" i="19"/>
  <c r="P114" i="19"/>
  <c r="L115" i="19"/>
  <c r="M115" i="19"/>
  <c r="N115" i="19"/>
  <c r="O115" i="19"/>
  <c r="P115" i="19"/>
  <c r="L116" i="19"/>
  <c r="M116" i="19"/>
  <c r="N116" i="19"/>
  <c r="O116" i="19"/>
  <c r="P116" i="19"/>
  <c r="K113" i="19"/>
  <c r="K114" i="19"/>
  <c r="K115" i="19"/>
  <c r="K116" i="19"/>
  <c r="K112" i="19"/>
  <c r="K111" i="19"/>
  <c r="D111" i="19"/>
  <c r="E111" i="19"/>
  <c r="F111" i="19"/>
  <c r="G111" i="19"/>
  <c r="H111" i="19"/>
  <c r="D112" i="19"/>
  <c r="E112" i="19"/>
  <c r="F112" i="19"/>
  <c r="G112" i="19"/>
  <c r="H112" i="19"/>
  <c r="D113" i="19"/>
  <c r="E113" i="19"/>
  <c r="F113" i="19"/>
  <c r="G113" i="19"/>
  <c r="H113" i="19"/>
  <c r="D117" i="19"/>
  <c r="E117" i="19"/>
  <c r="F117" i="19"/>
  <c r="G117" i="19"/>
  <c r="H117" i="19"/>
  <c r="D118" i="19"/>
  <c r="E118" i="19"/>
  <c r="F118" i="19"/>
  <c r="G118" i="19"/>
  <c r="H118" i="19"/>
  <c r="D119" i="19"/>
  <c r="E119" i="19"/>
  <c r="F119" i="19"/>
  <c r="G119" i="19"/>
  <c r="H119" i="19"/>
  <c r="D120" i="19"/>
  <c r="E120" i="19"/>
  <c r="F120" i="19"/>
  <c r="G120" i="19"/>
  <c r="H120" i="19"/>
  <c r="D121" i="19"/>
  <c r="E121" i="19"/>
  <c r="F121" i="19"/>
  <c r="G121" i="19"/>
  <c r="H121" i="19"/>
  <c r="D122" i="19"/>
  <c r="E122" i="19"/>
  <c r="F122" i="19"/>
  <c r="G122" i="19"/>
  <c r="H122" i="19"/>
  <c r="D123" i="19"/>
  <c r="E123" i="19"/>
  <c r="F123" i="19"/>
  <c r="G123" i="19"/>
  <c r="H123" i="19"/>
  <c r="D124" i="19"/>
  <c r="E124" i="19"/>
  <c r="F124" i="19"/>
  <c r="G124" i="19"/>
  <c r="H124" i="19"/>
  <c r="C119" i="19"/>
  <c r="C120" i="19"/>
  <c r="C121" i="19"/>
  <c r="C122" i="19"/>
  <c r="C123" i="19"/>
  <c r="C124" i="19"/>
  <c r="C118" i="19"/>
  <c r="C117" i="19"/>
  <c r="C113" i="19"/>
  <c r="C112" i="19"/>
  <c r="C111" i="19"/>
  <c r="L120" i="19"/>
  <c r="M120" i="19"/>
  <c r="N120" i="19"/>
  <c r="O120" i="19"/>
  <c r="P120" i="19"/>
  <c r="L121" i="19"/>
  <c r="M121" i="19"/>
  <c r="N121" i="19"/>
  <c r="O121" i="19"/>
  <c r="P121" i="19"/>
  <c r="L122" i="19"/>
  <c r="M122" i="19"/>
  <c r="N122" i="19"/>
  <c r="O122" i="19"/>
  <c r="P122" i="19"/>
  <c r="K122" i="19"/>
  <c r="K121" i="19"/>
  <c r="K120" i="19"/>
  <c r="L127" i="19"/>
  <c r="M127" i="19"/>
  <c r="N127" i="19"/>
  <c r="O127" i="19"/>
  <c r="P127" i="19"/>
  <c r="L128" i="19"/>
  <c r="M128" i="19"/>
  <c r="N128" i="19"/>
  <c r="O128" i="19"/>
  <c r="P128" i="19"/>
  <c r="L129" i="19"/>
  <c r="M129" i="19"/>
  <c r="N129" i="19"/>
  <c r="O129" i="19"/>
  <c r="P129" i="19"/>
  <c r="L130" i="19"/>
  <c r="M130" i="19"/>
  <c r="N130" i="19"/>
  <c r="O130" i="19"/>
  <c r="P130" i="19"/>
  <c r="L131" i="19"/>
  <c r="M131" i="19"/>
  <c r="N131" i="19"/>
  <c r="O131" i="19"/>
  <c r="P131" i="19"/>
  <c r="L132" i="19"/>
  <c r="M132" i="19"/>
  <c r="N132" i="19"/>
  <c r="O132" i="19"/>
  <c r="P132" i="19"/>
  <c r="K129" i="19"/>
  <c r="K130" i="19"/>
  <c r="K131" i="19"/>
  <c r="K132" i="19"/>
  <c r="K128" i="19"/>
  <c r="K127" i="19"/>
  <c r="L136" i="19"/>
  <c r="M136" i="19"/>
  <c r="N136" i="19"/>
  <c r="O136" i="19"/>
  <c r="P136" i="19"/>
  <c r="L137" i="19"/>
  <c r="M137" i="19"/>
  <c r="N137" i="19"/>
  <c r="O137" i="19"/>
  <c r="P137" i="19"/>
  <c r="L138" i="19"/>
  <c r="M138" i="19"/>
  <c r="N138" i="19"/>
  <c r="O138" i="19"/>
  <c r="P138" i="19"/>
  <c r="K138" i="19"/>
  <c r="K137" i="19"/>
  <c r="K136" i="19"/>
  <c r="L142" i="19"/>
  <c r="M142" i="19"/>
  <c r="N142" i="19"/>
  <c r="O142" i="19"/>
  <c r="P142" i="19"/>
  <c r="L143" i="19"/>
  <c r="M143" i="19"/>
  <c r="N143" i="19"/>
  <c r="O143" i="19"/>
  <c r="P143" i="19"/>
  <c r="L144" i="19"/>
  <c r="M144" i="19"/>
  <c r="N144" i="19"/>
  <c r="O144" i="19"/>
  <c r="P144" i="19"/>
  <c r="L145" i="19"/>
  <c r="M145" i="19"/>
  <c r="N145" i="19"/>
  <c r="O145" i="19"/>
  <c r="P145" i="19"/>
  <c r="L146" i="19"/>
  <c r="M146" i="19"/>
  <c r="N146" i="19"/>
  <c r="O146" i="19"/>
  <c r="P146" i="19"/>
  <c r="K144" i="19"/>
  <c r="K145" i="19"/>
  <c r="K146" i="19"/>
  <c r="K143" i="19"/>
  <c r="K142" i="19"/>
  <c r="L150" i="19"/>
  <c r="M150" i="19"/>
  <c r="N150" i="19"/>
  <c r="O150" i="19"/>
  <c r="P150" i="19"/>
  <c r="L151" i="19"/>
  <c r="M151" i="19"/>
  <c r="N151" i="19"/>
  <c r="O151" i="19"/>
  <c r="P151" i="19"/>
  <c r="L152" i="19"/>
  <c r="M152" i="19"/>
  <c r="N152" i="19"/>
  <c r="O152" i="19"/>
  <c r="P152" i="19"/>
  <c r="L153" i="19"/>
  <c r="M153" i="19"/>
  <c r="N153" i="19"/>
  <c r="O153" i="19"/>
  <c r="P153" i="19"/>
  <c r="L154" i="19"/>
  <c r="M154" i="19"/>
  <c r="N154" i="19"/>
  <c r="O154" i="19"/>
  <c r="P154" i="19"/>
  <c r="L155" i="19"/>
  <c r="M155" i="19"/>
  <c r="N155" i="19"/>
  <c r="O155" i="19"/>
  <c r="P155" i="19"/>
  <c r="L156" i="19"/>
  <c r="M156" i="19"/>
  <c r="N156" i="19"/>
  <c r="O156" i="19"/>
  <c r="P156" i="19"/>
  <c r="K156" i="19"/>
  <c r="K155" i="19"/>
  <c r="K154" i="19"/>
  <c r="K153" i="19"/>
  <c r="K152" i="19"/>
  <c r="K151" i="19"/>
  <c r="K150" i="19"/>
  <c r="D88" i="19"/>
  <c r="E88" i="19"/>
  <c r="F88" i="19"/>
  <c r="G88" i="19"/>
  <c r="H88" i="19"/>
  <c r="D89" i="19"/>
  <c r="E89" i="19"/>
  <c r="F89" i="19"/>
  <c r="G89" i="19"/>
  <c r="H89" i="19"/>
  <c r="D90" i="19"/>
  <c r="E90" i="19"/>
  <c r="F90" i="19"/>
  <c r="G90" i="19"/>
  <c r="H90" i="19"/>
  <c r="D91" i="19"/>
  <c r="E91" i="19"/>
  <c r="F91" i="19"/>
  <c r="G91" i="19"/>
  <c r="H91" i="19"/>
  <c r="D92" i="19"/>
  <c r="E92" i="19"/>
  <c r="F92" i="19"/>
  <c r="G92" i="19"/>
  <c r="H92" i="19"/>
  <c r="D93" i="19"/>
  <c r="E93" i="19"/>
  <c r="F93" i="19"/>
  <c r="G93" i="19"/>
  <c r="H93" i="19"/>
  <c r="D94" i="19"/>
  <c r="E94" i="19"/>
  <c r="F94" i="19"/>
  <c r="G94" i="19"/>
  <c r="H94" i="19"/>
  <c r="D95" i="19"/>
  <c r="E95" i="19"/>
  <c r="F95" i="19"/>
  <c r="G95" i="19"/>
  <c r="H95" i="19"/>
  <c r="D96" i="19"/>
  <c r="E96" i="19"/>
  <c r="F96" i="19"/>
  <c r="G96" i="19"/>
  <c r="H96" i="19"/>
  <c r="D97" i="19"/>
  <c r="E97" i="19"/>
  <c r="F97" i="19"/>
  <c r="G97" i="19"/>
  <c r="H97" i="19"/>
  <c r="D98" i="19"/>
  <c r="E98" i="19"/>
  <c r="F98" i="19"/>
  <c r="G98" i="19"/>
  <c r="H98" i="19"/>
  <c r="C90" i="19"/>
  <c r="C91" i="19"/>
  <c r="C92" i="19"/>
  <c r="C93" i="19"/>
  <c r="C94" i="19"/>
  <c r="C95" i="19"/>
  <c r="C96" i="19"/>
  <c r="C97" i="19"/>
  <c r="C98" i="19"/>
  <c r="C89" i="19"/>
  <c r="C88" i="19"/>
  <c r="D76" i="19"/>
  <c r="E76" i="19"/>
  <c r="F76" i="19"/>
  <c r="G76" i="19"/>
  <c r="H76" i="19"/>
  <c r="D77" i="19"/>
  <c r="E77" i="19"/>
  <c r="F77" i="19"/>
  <c r="G77" i="19"/>
  <c r="H77" i="19"/>
  <c r="D78" i="19"/>
  <c r="E78" i="19"/>
  <c r="F78" i="19"/>
  <c r="G78" i="19"/>
  <c r="H78" i="19"/>
  <c r="D79" i="19"/>
  <c r="E79" i="19"/>
  <c r="F79" i="19"/>
  <c r="G79" i="19"/>
  <c r="H79" i="19"/>
  <c r="D80" i="19"/>
  <c r="E80" i="19"/>
  <c r="F80" i="19"/>
  <c r="G80" i="19"/>
  <c r="H80" i="19"/>
  <c r="D81" i="19"/>
  <c r="E81" i="19"/>
  <c r="F81" i="19"/>
  <c r="G81" i="19"/>
  <c r="H81" i="19"/>
  <c r="D82" i="19"/>
  <c r="E82" i="19"/>
  <c r="F82" i="19"/>
  <c r="G82" i="19"/>
  <c r="H82" i="19"/>
  <c r="D83" i="19"/>
  <c r="E83" i="19"/>
  <c r="F83" i="19"/>
  <c r="G83" i="19"/>
  <c r="H83" i="19"/>
  <c r="D84" i="19"/>
  <c r="E84" i="19"/>
  <c r="F84" i="19"/>
  <c r="G84" i="19"/>
  <c r="H84" i="19"/>
  <c r="C78" i="19"/>
  <c r="C79" i="19"/>
  <c r="C80" i="19"/>
  <c r="C81" i="19"/>
  <c r="C82" i="19"/>
  <c r="C83" i="19"/>
  <c r="C84" i="19"/>
  <c r="C77" i="19"/>
  <c r="C76" i="19"/>
  <c r="D65" i="19"/>
  <c r="E65" i="19"/>
  <c r="F65" i="19"/>
  <c r="G65" i="19"/>
  <c r="H65" i="19"/>
  <c r="D66" i="19"/>
  <c r="E66" i="19"/>
  <c r="F66" i="19"/>
  <c r="G66" i="19"/>
  <c r="H66" i="19"/>
  <c r="D67" i="19"/>
  <c r="E67" i="19"/>
  <c r="F67" i="19"/>
  <c r="G67" i="19"/>
  <c r="H67" i="19"/>
  <c r="D68" i="19"/>
  <c r="E68" i="19"/>
  <c r="F68" i="19"/>
  <c r="G68" i="19"/>
  <c r="H68" i="19"/>
  <c r="D69" i="19"/>
  <c r="E69" i="19"/>
  <c r="F69" i="19"/>
  <c r="G69" i="19"/>
  <c r="H69" i="19"/>
  <c r="D70" i="19"/>
  <c r="E70" i="19"/>
  <c r="F70" i="19"/>
  <c r="G70" i="19"/>
  <c r="H70" i="19"/>
  <c r="D71" i="19"/>
  <c r="E71" i="19"/>
  <c r="F71" i="19"/>
  <c r="G71" i="19"/>
  <c r="H71" i="19"/>
  <c r="D72" i="19"/>
  <c r="E72" i="19"/>
  <c r="F72" i="19"/>
  <c r="G72" i="19"/>
  <c r="H72" i="19"/>
  <c r="C67" i="19"/>
  <c r="C68" i="19"/>
  <c r="C69" i="19"/>
  <c r="C70" i="19"/>
  <c r="C71" i="19"/>
  <c r="C72" i="19"/>
  <c r="C66" i="19"/>
  <c r="C65" i="19"/>
  <c r="L59" i="19"/>
  <c r="M59" i="19"/>
  <c r="N59" i="19"/>
  <c r="O59" i="19"/>
  <c r="P59" i="19"/>
  <c r="L60" i="19"/>
  <c r="M60" i="19"/>
  <c r="N60" i="19"/>
  <c r="O60" i="19"/>
  <c r="P60" i="19"/>
  <c r="L61" i="19"/>
  <c r="M61" i="19"/>
  <c r="N61" i="19"/>
  <c r="O61" i="19"/>
  <c r="P61" i="19"/>
  <c r="L62" i="19"/>
  <c r="M62" i="19"/>
  <c r="N62" i="19"/>
  <c r="O62" i="19"/>
  <c r="P62" i="19"/>
  <c r="L63" i="19"/>
  <c r="M63" i="19"/>
  <c r="N63" i="19"/>
  <c r="O63" i="19"/>
  <c r="P63" i="19"/>
  <c r="L64" i="19"/>
  <c r="M64" i="19"/>
  <c r="N64" i="19"/>
  <c r="O64" i="19"/>
  <c r="P64" i="19"/>
  <c r="K61" i="19"/>
  <c r="K62" i="19"/>
  <c r="K63" i="19"/>
  <c r="K64" i="19"/>
  <c r="K60" i="19"/>
  <c r="K59" i="19"/>
  <c r="L68" i="19"/>
  <c r="M68" i="19"/>
  <c r="N68" i="19"/>
  <c r="O68" i="19"/>
  <c r="P68" i="19"/>
  <c r="L69" i="19"/>
  <c r="M69" i="19"/>
  <c r="N69" i="19"/>
  <c r="O69" i="19"/>
  <c r="P69" i="19"/>
  <c r="L70" i="19"/>
  <c r="M70" i="19"/>
  <c r="N70" i="19"/>
  <c r="O70" i="19"/>
  <c r="P70" i="19"/>
  <c r="K70" i="19"/>
  <c r="K69" i="19"/>
  <c r="K68" i="19"/>
  <c r="L75" i="19"/>
  <c r="M75" i="19"/>
  <c r="N75" i="19"/>
  <c r="O75" i="19"/>
  <c r="P75" i="19"/>
  <c r="L76" i="19"/>
  <c r="M76" i="19"/>
  <c r="N76" i="19"/>
  <c r="O76" i="19"/>
  <c r="P76" i="19"/>
  <c r="L77" i="19"/>
  <c r="M77" i="19"/>
  <c r="N77" i="19"/>
  <c r="O77" i="19"/>
  <c r="P77" i="19"/>
  <c r="L78" i="19"/>
  <c r="M78" i="19"/>
  <c r="N78" i="19"/>
  <c r="O78" i="19"/>
  <c r="P78" i="19"/>
  <c r="L79" i="19"/>
  <c r="M79" i="19"/>
  <c r="N79" i="19"/>
  <c r="O79" i="19"/>
  <c r="P79" i="19"/>
  <c r="L80" i="19"/>
  <c r="M80" i="19"/>
  <c r="N80" i="19"/>
  <c r="O80" i="19"/>
  <c r="P80" i="19"/>
  <c r="K77" i="19"/>
  <c r="K78" i="19"/>
  <c r="K79" i="19"/>
  <c r="K80" i="19"/>
  <c r="K76" i="19"/>
  <c r="K75" i="19"/>
  <c r="L84" i="19"/>
  <c r="M84" i="19"/>
  <c r="N84" i="19"/>
  <c r="O84" i="19"/>
  <c r="P84" i="19"/>
  <c r="L85" i="19"/>
  <c r="M85" i="19"/>
  <c r="N85" i="19"/>
  <c r="O85" i="19"/>
  <c r="P85" i="19"/>
  <c r="L86" i="19"/>
  <c r="M86" i="19"/>
  <c r="N86" i="19"/>
  <c r="O86" i="19"/>
  <c r="P86" i="19"/>
  <c r="K86" i="19"/>
  <c r="K85" i="19"/>
  <c r="K84" i="19"/>
  <c r="L90" i="19"/>
  <c r="M90" i="19"/>
  <c r="N90" i="19"/>
  <c r="O90" i="19"/>
  <c r="P90" i="19"/>
  <c r="L91" i="19"/>
  <c r="M91" i="19"/>
  <c r="N91" i="19"/>
  <c r="O91" i="19"/>
  <c r="P91" i="19"/>
  <c r="L92" i="19"/>
  <c r="M92" i="19"/>
  <c r="N92" i="19"/>
  <c r="O92" i="19"/>
  <c r="P92" i="19"/>
  <c r="L93" i="19"/>
  <c r="M93" i="19"/>
  <c r="N93" i="19"/>
  <c r="O93" i="19"/>
  <c r="P93" i="19"/>
  <c r="L94" i="19"/>
  <c r="M94" i="19"/>
  <c r="N94" i="19"/>
  <c r="O94" i="19"/>
  <c r="P94" i="19"/>
  <c r="K92" i="19"/>
  <c r="K93" i="19"/>
  <c r="K94" i="19"/>
  <c r="K91" i="19"/>
  <c r="K90" i="19"/>
  <c r="P98" i="19"/>
  <c r="P99" i="19"/>
  <c r="P100" i="19"/>
  <c r="P101" i="19"/>
  <c r="P102" i="19"/>
  <c r="P103" i="19"/>
  <c r="P104" i="19"/>
  <c r="L98" i="19"/>
  <c r="M98" i="19"/>
  <c r="N98" i="19"/>
  <c r="O98" i="19"/>
  <c r="L99" i="19"/>
  <c r="M99" i="19"/>
  <c r="N99" i="19"/>
  <c r="O99" i="19"/>
  <c r="L100" i="19"/>
  <c r="M100" i="19"/>
  <c r="N100" i="19"/>
  <c r="O100" i="19"/>
  <c r="L101" i="19"/>
  <c r="M101" i="19"/>
  <c r="N101" i="19"/>
  <c r="O101" i="19"/>
  <c r="L102" i="19"/>
  <c r="M102" i="19"/>
  <c r="N102" i="19"/>
  <c r="O102" i="19"/>
  <c r="L103" i="19"/>
  <c r="M103" i="19"/>
  <c r="N103" i="19"/>
  <c r="O103" i="19"/>
  <c r="L104" i="19"/>
  <c r="M104" i="19"/>
  <c r="N104" i="19"/>
  <c r="O104" i="19"/>
  <c r="K104" i="19"/>
  <c r="K103" i="19"/>
  <c r="K102" i="19"/>
  <c r="K101" i="19"/>
  <c r="K100" i="19"/>
  <c r="K99" i="19"/>
  <c r="K98" i="19"/>
  <c r="D59" i="19"/>
  <c r="E59" i="19"/>
  <c r="F59" i="19"/>
  <c r="G59" i="19"/>
  <c r="H59" i="19"/>
  <c r="D60" i="19"/>
  <c r="E60" i="19"/>
  <c r="F60" i="19"/>
  <c r="G60" i="19"/>
  <c r="H60" i="19"/>
  <c r="D61" i="19"/>
  <c r="E61" i="19"/>
  <c r="F61" i="19"/>
  <c r="G61" i="19"/>
  <c r="H61" i="19"/>
  <c r="C61" i="19"/>
  <c r="C60" i="19"/>
  <c r="C59" i="19"/>
  <c r="L45" i="19"/>
  <c r="M45" i="19"/>
  <c r="N45" i="19"/>
  <c r="O45" i="19"/>
  <c r="P45" i="19"/>
  <c r="L46" i="19"/>
  <c r="M46" i="19"/>
  <c r="N46" i="19"/>
  <c r="O46" i="19"/>
  <c r="P46" i="19"/>
  <c r="L47" i="19"/>
  <c r="M47" i="19"/>
  <c r="N47" i="19"/>
  <c r="O47" i="19"/>
  <c r="P47" i="19"/>
  <c r="L48" i="19"/>
  <c r="M48" i="19"/>
  <c r="N48" i="19"/>
  <c r="O48" i="19"/>
  <c r="P48" i="19"/>
  <c r="L49" i="19"/>
  <c r="M49" i="19"/>
  <c r="N49" i="19"/>
  <c r="O49" i="19"/>
  <c r="P49" i="19"/>
  <c r="L50" i="19"/>
  <c r="M50" i="19"/>
  <c r="N50" i="19"/>
  <c r="O50" i="19"/>
  <c r="P50" i="19"/>
  <c r="L51" i="19"/>
  <c r="M51" i="19"/>
  <c r="N51" i="19"/>
  <c r="O51" i="19"/>
  <c r="P51" i="19"/>
  <c r="K51" i="19"/>
  <c r="K50" i="19"/>
  <c r="K49" i="19"/>
  <c r="K48" i="19"/>
  <c r="K47" i="19"/>
  <c r="K46" i="19"/>
  <c r="K45" i="19"/>
  <c r="L38" i="19"/>
  <c r="M38" i="19"/>
  <c r="N38" i="19"/>
  <c r="O38" i="19"/>
  <c r="P38" i="19"/>
  <c r="L39" i="19"/>
  <c r="M39" i="19"/>
  <c r="N39" i="19"/>
  <c r="O39" i="19"/>
  <c r="P39" i="19"/>
  <c r="L40" i="19"/>
  <c r="M40" i="19"/>
  <c r="N40" i="19"/>
  <c r="O40" i="19"/>
  <c r="P40" i="19"/>
  <c r="L41" i="19"/>
  <c r="M41" i="19"/>
  <c r="N41" i="19"/>
  <c r="O41" i="19"/>
  <c r="P41" i="19"/>
  <c r="L37" i="19"/>
  <c r="M37" i="19"/>
  <c r="N37" i="19"/>
  <c r="O37" i="19"/>
  <c r="P37" i="19"/>
  <c r="K39" i="19"/>
  <c r="K40" i="19"/>
  <c r="K41" i="19"/>
  <c r="K38" i="19"/>
  <c r="K37" i="19"/>
  <c r="L31" i="19"/>
  <c r="M31" i="19"/>
  <c r="N31" i="19"/>
  <c r="O31" i="19"/>
  <c r="P31" i="19"/>
  <c r="L32" i="19"/>
  <c r="M32" i="19"/>
  <c r="N32" i="19"/>
  <c r="O32" i="19"/>
  <c r="P32" i="19"/>
  <c r="L33" i="19"/>
  <c r="M33" i="19"/>
  <c r="N33" i="19"/>
  <c r="O33" i="19"/>
  <c r="P33" i="19"/>
  <c r="K33" i="19"/>
  <c r="K32" i="19"/>
  <c r="K31" i="19"/>
  <c r="L22" i="19"/>
  <c r="M22" i="19"/>
  <c r="N22" i="19"/>
  <c r="O22" i="19"/>
  <c r="P22" i="19"/>
  <c r="L23" i="19"/>
  <c r="M23" i="19"/>
  <c r="N23" i="19"/>
  <c r="O23" i="19"/>
  <c r="P23" i="19"/>
  <c r="L24" i="19"/>
  <c r="M24" i="19"/>
  <c r="N24" i="19"/>
  <c r="O24" i="19"/>
  <c r="P24" i="19"/>
  <c r="L25" i="19"/>
  <c r="M25" i="19"/>
  <c r="N25" i="19"/>
  <c r="O25" i="19"/>
  <c r="P25" i="19"/>
  <c r="L26" i="19"/>
  <c r="M26" i="19"/>
  <c r="N26" i="19"/>
  <c r="O26" i="19"/>
  <c r="P26" i="19"/>
  <c r="L27" i="19"/>
  <c r="M27" i="19"/>
  <c r="N27" i="19"/>
  <c r="O27" i="19"/>
  <c r="P27" i="19"/>
  <c r="K24" i="19"/>
  <c r="K25" i="19"/>
  <c r="K26" i="19"/>
  <c r="K27" i="19"/>
  <c r="K23" i="19"/>
  <c r="K22" i="19"/>
  <c r="L15" i="19"/>
  <c r="M15" i="19"/>
  <c r="N15" i="19"/>
  <c r="O15" i="19"/>
  <c r="P15" i="19"/>
  <c r="L16" i="19"/>
  <c r="M16" i="19"/>
  <c r="N16" i="19"/>
  <c r="O16" i="19"/>
  <c r="P16" i="19"/>
  <c r="L17" i="19"/>
  <c r="M17" i="19"/>
  <c r="N17" i="19"/>
  <c r="O17" i="19"/>
  <c r="P17" i="19"/>
  <c r="K17" i="19"/>
  <c r="K16" i="19"/>
  <c r="K15" i="19"/>
  <c r="L7" i="19"/>
  <c r="M7" i="19"/>
  <c r="N7" i="19"/>
  <c r="O7" i="19"/>
  <c r="P7" i="19"/>
  <c r="L8" i="19"/>
  <c r="M8" i="19"/>
  <c r="N8" i="19"/>
  <c r="O8" i="19"/>
  <c r="P8" i="19"/>
  <c r="L9" i="19"/>
  <c r="M9" i="19"/>
  <c r="N9" i="19"/>
  <c r="O9" i="19"/>
  <c r="P9" i="19"/>
  <c r="L10" i="19"/>
  <c r="M10" i="19"/>
  <c r="N10" i="19"/>
  <c r="O10" i="19"/>
  <c r="P10" i="19"/>
  <c r="L11" i="19"/>
  <c r="M11" i="19"/>
  <c r="N11" i="19"/>
  <c r="O11" i="19"/>
  <c r="P11" i="19"/>
  <c r="K8" i="19"/>
  <c r="K9" i="19"/>
  <c r="K10" i="19"/>
  <c r="K11" i="19"/>
  <c r="L6" i="19"/>
  <c r="M6" i="19"/>
  <c r="N6" i="19"/>
  <c r="O6" i="19"/>
  <c r="P6" i="19"/>
  <c r="K7" i="19"/>
  <c r="K6" i="19"/>
  <c r="D35" i="19"/>
  <c r="E35" i="19"/>
  <c r="F35" i="19"/>
  <c r="G35" i="19"/>
  <c r="H35" i="19"/>
  <c r="D36" i="19"/>
  <c r="E36" i="19"/>
  <c r="F36" i="19"/>
  <c r="G36" i="19"/>
  <c r="H36" i="19"/>
  <c r="D37" i="19"/>
  <c r="E37" i="19"/>
  <c r="F37" i="19"/>
  <c r="G37" i="19"/>
  <c r="H37" i="19"/>
  <c r="D38" i="19"/>
  <c r="E38" i="19"/>
  <c r="F38" i="19"/>
  <c r="G38" i="19"/>
  <c r="H38" i="19"/>
  <c r="D39" i="19"/>
  <c r="E39" i="19"/>
  <c r="F39" i="19"/>
  <c r="G39" i="19"/>
  <c r="H39" i="19"/>
  <c r="D40" i="19"/>
  <c r="E40" i="19"/>
  <c r="F40" i="19"/>
  <c r="G40" i="19"/>
  <c r="H40" i="19"/>
  <c r="D41" i="19"/>
  <c r="E41" i="19"/>
  <c r="F41" i="19"/>
  <c r="G41" i="19"/>
  <c r="H41" i="19"/>
  <c r="D42" i="19"/>
  <c r="E42" i="19"/>
  <c r="F42" i="19"/>
  <c r="G42" i="19"/>
  <c r="H42" i="19"/>
  <c r="D43" i="19"/>
  <c r="E43" i="19"/>
  <c r="F43" i="19"/>
  <c r="G43" i="19"/>
  <c r="H43" i="19"/>
  <c r="D44" i="19"/>
  <c r="E44" i="19"/>
  <c r="F44" i="19"/>
  <c r="G44" i="19"/>
  <c r="H44" i="19"/>
  <c r="D45" i="19"/>
  <c r="E45" i="19"/>
  <c r="F45" i="19"/>
  <c r="G45" i="19"/>
  <c r="H45" i="19"/>
  <c r="C37" i="19"/>
  <c r="C38" i="19"/>
  <c r="C39" i="19"/>
  <c r="C40" i="19"/>
  <c r="C41" i="19"/>
  <c r="C42" i="19"/>
  <c r="C43" i="19"/>
  <c r="C44" i="19"/>
  <c r="C45" i="19"/>
  <c r="C36" i="19"/>
  <c r="C35" i="19"/>
  <c r="D23" i="19"/>
  <c r="E23" i="19"/>
  <c r="F23" i="19"/>
  <c r="G23" i="19"/>
  <c r="H23" i="19"/>
  <c r="D24" i="19"/>
  <c r="E24" i="19"/>
  <c r="F24" i="19"/>
  <c r="G24" i="19"/>
  <c r="H24" i="19"/>
  <c r="D25" i="19"/>
  <c r="E25" i="19"/>
  <c r="F25" i="19"/>
  <c r="G25" i="19"/>
  <c r="H25" i="19"/>
  <c r="D26" i="19"/>
  <c r="E26" i="19"/>
  <c r="F26" i="19"/>
  <c r="G26" i="19"/>
  <c r="H26" i="19"/>
  <c r="D27" i="19"/>
  <c r="E27" i="19"/>
  <c r="F27" i="19"/>
  <c r="G27" i="19"/>
  <c r="H27" i="19"/>
  <c r="D28" i="19"/>
  <c r="E28" i="19"/>
  <c r="F28" i="19"/>
  <c r="G28" i="19"/>
  <c r="H28" i="19"/>
  <c r="D29" i="19"/>
  <c r="E29" i="19"/>
  <c r="F29" i="19"/>
  <c r="G29" i="19"/>
  <c r="H29" i="19"/>
  <c r="D30" i="19"/>
  <c r="E30" i="19"/>
  <c r="F30" i="19"/>
  <c r="G30" i="19"/>
  <c r="H30" i="19"/>
  <c r="D31" i="19"/>
  <c r="E31" i="19"/>
  <c r="F31" i="19"/>
  <c r="G31" i="19"/>
  <c r="H31" i="19"/>
  <c r="C25" i="19"/>
  <c r="C26" i="19"/>
  <c r="C27" i="19"/>
  <c r="C28" i="19"/>
  <c r="C29" i="19"/>
  <c r="C30" i="19"/>
  <c r="C31" i="19"/>
  <c r="C24" i="19"/>
  <c r="C23" i="19"/>
  <c r="D12" i="19"/>
  <c r="E12" i="19"/>
  <c r="F12" i="19"/>
  <c r="G12" i="19"/>
  <c r="H12" i="19"/>
  <c r="D13" i="19"/>
  <c r="E13" i="19"/>
  <c r="F13" i="19"/>
  <c r="G13" i="19"/>
  <c r="H13" i="19"/>
  <c r="D14" i="19"/>
  <c r="E14" i="19"/>
  <c r="F14" i="19"/>
  <c r="G14" i="19"/>
  <c r="H14" i="19"/>
  <c r="D15" i="19"/>
  <c r="E15" i="19"/>
  <c r="F15" i="19"/>
  <c r="G15" i="19"/>
  <c r="H15" i="19"/>
  <c r="D16" i="19"/>
  <c r="E16" i="19"/>
  <c r="F16" i="19"/>
  <c r="G16" i="19"/>
  <c r="H16" i="19"/>
  <c r="D17" i="19"/>
  <c r="E17" i="19"/>
  <c r="F17" i="19"/>
  <c r="G17" i="19"/>
  <c r="H17" i="19"/>
  <c r="D18" i="19"/>
  <c r="E18" i="19"/>
  <c r="F18" i="19"/>
  <c r="G18" i="19"/>
  <c r="H18" i="19"/>
  <c r="D19" i="19"/>
  <c r="E19" i="19"/>
  <c r="F19" i="19"/>
  <c r="G19" i="19"/>
  <c r="H19" i="19"/>
  <c r="C14" i="19"/>
  <c r="C15" i="19"/>
  <c r="C16" i="19"/>
  <c r="C17" i="19"/>
  <c r="C18" i="19"/>
  <c r="C19" i="19"/>
  <c r="C13" i="19"/>
  <c r="C12" i="19"/>
  <c r="B108" i="19"/>
  <c r="B56" i="19"/>
  <c r="B3" i="19"/>
  <c r="D7" i="19"/>
  <c r="E7" i="19"/>
  <c r="F7" i="19"/>
  <c r="G7" i="19"/>
  <c r="H7" i="19"/>
  <c r="D8" i="19"/>
  <c r="E8" i="19"/>
  <c r="F8" i="19"/>
  <c r="G8" i="19"/>
  <c r="H8" i="19"/>
  <c r="D6" i="19"/>
  <c r="E6" i="19"/>
  <c r="F6" i="19"/>
  <c r="G6" i="19"/>
  <c r="H6" i="19"/>
  <c r="C8" i="19"/>
  <c r="C7" i="19"/>
  <c r="C6" i="19"/>
  <c r="Q107" i="19" l="1"/>
  <c r="Q122" i="19"/>
  <c r="C15" i="2"/>
  <c r="C14" i="2"/>
  <c r="C13" i="2"/>
  <c r="C12" i="2"/>
  <c r="C11" i="2"/>
  <c r="C9" i="2"/>
  <c r="C8" i="2"/>
  <c r="C7" i="2"/>
  <c r="C6" i="2"/>
  <c r="C5" i="2"/>
  <c r="C4" i="2"/>
  <c r="C10" i="2"/>
  <c r="C3" i="2"/>
</calcChain>
</file>

<file path=xl/sharedStrings.xml><?xml version="1.0" encoding="utf-8"?>
<sst xmlns="http://schemas.openxmlformats.org/spreadsheetml/2006/main" count="7858" uniqueCount="489">
  <si>
    <t>Index</t>
  </si>
  <si>
    <t>Report summary for Data Template - Creams and Creamers exported on 05/10/2024</t>
  </si>
  <si>
    <t>Geography</t>
  </si>
  <si>
    <t>Brand Franchise</t>
  </si>
  <si>
    <t>Custom Fat Content</t>
  </si>
  <si>
    <t>Custom Subsegment</t>
  </si>
  <si>
    <t>Custom Size Range</t>
  </si>
  <si>
    <t>Periodicity</t>
  </si>
  <si>
    <t>Custom Flavor</t>
  </si>
  <si>
    <t>Product</t>
  </si>
  <si>
    <t>Time</t>
  </si>
  <si>
    <t>Custom Package</t>
  </si>
  <si>
    <t>Measures</t>
  </si>
  <si>
    <t>Custom Sugar</t>
  </si>
  <si>
    <t>Custom Organic</t>
  </si>
  <si>
    <t>Custom Form</t>
  </si>
  <si>
    <t>Custom Rfg Vs SS</t>
  </si>
  <si>
    <t>1</t>
  </si>
  <si>
    <t>California - Standard - Multi Outlet+ with Conv</t>
  </si>
  <si>
    <t xml:space="preserve"> </t>
  </si>
  <si>
    <t>CREAMS CREAMERS AND TOPPINGS</t>
  </si>
  <si>
    <t>Latest 4 Week Pd Ending 04-21-24</t>
  </si>
  <si>
    <t>2</t>
  </si>
  <si>
    <t>Total US - Multi Outlet+ with Conv</t>
  </si>
  <si>
    <t>ORGANIC</t>
  </si>
  <si>
    <t>3</t>
  </si>
  <si>
    <t>Great Lakes - Standard - Multi Outlet+</t>
  </si>
  <si>
    <t>4</t>
  </si>
  <si>
    <t>CREAM SPREADS</t>
  </si>
  <si>
    <t>5</t>
  </si>
  <si>
    <t>NATIONAL BRAND</t>
  </si>
  <si>
    <t>6</t>
  </si>
  <si>
    <t>7</t>
  </si>
  <si>
    <t>ALL OTHER</t>
  </si>
  <si>
    <t>8</t>
  </si>
  <si>
    <t>LACTOSE FREE</t>
  </si>
  <si>
    <t>9</t>
  </si>
  <si>
    <t>AEROSOL CAN</t>
  </si>
  <si>
    <t>10</t>
  </si>
  <si>
    <t>17.0-26.9 OZ</t>
  </si>
  <si>
    <t>11</t>
  </si>
  <si>
    <t>12</t>
  </si>
  <si>
    <t>Current</t>
  </si>
  <si>
    <t>Volume Sales</t>
  </si>
  <si>
    <t>Total All Products</t>
  </si>
  <si>
    <t>13</t>
  </si>
  <si>
    <t>Dairy Alliance - DMI SR - Multi Outlet+</t>
  </si>
  <si>
    <t>Volume Sales Change vs YA</t>
  </si>
  <si>
    <t>Volume Sales % Change vs YA</t>
  </si>
  <si>
    <t>Dollar Sales</t>
  </si>
  <si>
    <t>Dollar Sales Change vs YA</t>
  </si>
  <si>
    <t>Dollar Sales % Change vs YA</t>
  </si>
  <si>
    <t>Product Development Index</t>
  </si>
  <si>
    <t>Product Development Index Change vs YA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</si>
  <si>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</si>
  <si>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</si>
  <si>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</si>
  <si>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</si>
  <si>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</si>
  <si>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</si>
  <si>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</si>
  <si>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</si>
  <si>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</si>
  <si>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</si>
  <si>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</si>
  <si>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</si>
  <si>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</si>
  <si>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</si>
  <si>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</si>
  <si>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</si>
  <si>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</si>
  <si>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</si>
  <si>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</si>
  <si>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</si>
  <si>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</si>
  <si>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</si>
  <si>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</si>
  <si>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</si>
  <si>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</si>
  <si>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</si>
  <si>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</si>
  <si>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</si>
  <si>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</si>
  <si>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</si>
  <si>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</si>
  <si>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</si>
  <si>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</si>
  <si>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</si>
  <si>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</si>
  <si>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</si>
  <si>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</si>
  <si>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</si>
  <si>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</si>
  <si>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</si>
  <si>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</si>
  <si>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</si>
  <si>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</si>
  <si>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</si>
  <si>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</si>
  <si>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Latest 52 Week Pd Ending 04-21-24</t>
  </si>
  <si>
    <t>Building Calendar Year 2024 Ending 04-28-24</t>
  </si>
  <si>
    <t>Volume Share of Category, Unfiltered</t>
  </si>
  <si>
    <t>Volume Share of Category, Unfiltered Change vs YA</t>
  </si>
  <si>
    <t>Price per Volume</t>
  </si>
  <si>
    <t>Price per Volume Change vs YA</t>
  </si>
  <si>
    <t>Price per Volume % Change vs YA</t>
  </si>
  <si>
    <t>Unit Sales</t>
  </si>
  <si>
    <t>Unit Sales Change vs YA</t>
  </si>
  <si>
    <t>Unit Sales % Change vs YA</t>
  </si>
  <si>
    <t xml:space="preserve">    Total US - Multi Outlet+ with Conv</t>
  </si>
  <si>
    <t>NON-ORGANIC</t>
  </si>
  <si>
    <t xml:space="preserve">    Total US - Multi Outlet+</t>
  </si>
  <si>
    <t xml:space="preserve">    Total US - Food</t>
  </si>
  <si>
    <t xml:space="preserve">    Total US - Drug</t>
  </si>
  <si>
    <t xml:space="preserve">    Total US - Conv</t>
  </si>
  <si>
    <t xml:space="preserve">  Total US - All Other Outlet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</si>
  <si>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</si>
  <si>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</si>
  <si>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</si>
  <si>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</si>
  <si>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</si>
  <si>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</si>
  <si>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</si>
  <si>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</si>
  <si>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</si>
  <si>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</si>
  <si>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</si>
  <si>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</si>
  <si>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</si>
  <si>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</si>
  <si>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</si>
  <si>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</si>
  <si>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</si>
  <si>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</si>
  <si>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PLANT BASED CREAMER</t>
  </si>
  <si>
    <t>PLANT BASED HALF AND HALF</t>
  </si>
  <si>
    <t>WATER BASED CREAMER</t>
  </si>
  <si>
    <t>DAIRY BASED CREAMER</t>
  </si>
  <si>
    <t>DAIRY HALF AND HALF</t>
  </si>
  <si>
    <t>REGULAR/LIGHT DAIRY CREAM</t>
  </si>
  <si>
    <t>PLANT BASED AEROSOL</t>
  </si>
  <si>
    <t>PLANT BASED LIQUID WHIPPING CREAM</t>
  </si>
  <si>
    <t>DAIRY BASED AEROSOL</t>
  </si>
  <si>
    <t>DAIRY LIQUID WHIPPING CREAM</t>
  </si>
  <si>
    <t>PRIVATE LABEL</t>
  </si>
  <si>
    <t>BUTTER PECAN/BLENDS</t>
  </si>
  <si>
    <t>CARAMEL/BLENDS</t>
  </si>
  <si>
    <t>CHOCOLATE/BLENDS</t>
  </si>
  <si>
    <t>CINNAMON/BLENDS</t>
  </si>
  <si>
    <t>COCONUT/BLENDS</t>
  </si>
  <si>
    <t>HAZELNUT/BLENDS</t>
  </si>
  <si>
    <t>IRISH CREAM</t>
  </si>
  <si>
    <t>KAHLUA</t>
  </si>
  <si>
    <t>MINT/BLENDS</t>
  </si>
  <si>
    <t>PEPPERMINT/BLENDS</t>
  </si>
  <si>
    <t>PLAIN</t>
  </si>
  <si>
    <t>PUMPKIN/BLENDS</t>
  </si>
  <si>
    <t>RICE KRISPIES</t>
  </si>
  <si>
    <t>SWEET CREAM/BLENDS</t>
  </si>
  <si>
    <t>TWIX</t>
  </si>
  <si>
    <t>VANILLA/BLENDS</t>
  </si>
  <si>
    <t>WHITE CHOCOLATE BLENDS</t>
  </si>
  <si>
    <t>FAT FREE</t>
  </si>
  <si>
    <t>LIGHT/LOW FAT</t>
  </si>
  <si>
    <t>REGULAR FAT</t>
  </si>
  <si>
    <t>FULL LACTOSE</t>
  </si>
  <si>
    <t>ALL OTHER PACKAGING TYPES</t>
  </si>
  <si>
    <t>CARTON</t>
  </si>
  <si>
    <t>CARTON TWIST CAP</t>
  </si>
  <si>
    <t>PLASTIC BAG</t>
  </si>
  <si>
    <t>PLASTIC BOTTLE</t>
  </si>
  <si>
    <t>PLASTIC CUP IN A BOX</t>
  </si>
  <si>
    <t>PLASTIC TUB</t>
  </si>
  <si>
    <t>27.0-34.9 OZ</t>
  </si>
  <si>
    <t>35.0-54.9 OZ</t>
  </si>
  <si>
    <t>55.0-62.9 OZ</t>
  </si>
  <si>
    <t>63.0-70.9 OZ</t>
  </si>
  <si>
    <t>&lt;17.O OZ</t>
  </si>
  <si>
    <t>&gt;70.9 OZ</t>
  </si>
  <si>
    <t xml:space="preserve">    ALL OTHER</t>
  </si>
  <si>
    <t xml:space="preserve">    NO/LOW/LESS SUGAR</t>
  </si>
  <si>
    <t xml:space="preserve">    UNSWEETENED</t>
  </si>
  <si>
    <t xml:space="preserve">  Alabama - Multi Outlet+</t>
  </si>
  <si>
    <t xml:space="preserve">  Georgia - Multi Outlet+</t>
  </si>
  <si>
    <t xml:space="preserve">  Kentucky - Multi Outlet+</t>
  </si>
  <si>
    <t xml:space="preserve">  Mississippi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</si>
  <si>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</si>
  <si>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</si>
  <si>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</si>
  <si>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</si>
  <si>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</si>
  <si>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</si>
  <si>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</si>
  <si>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</si>
  <si>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</si>
  <si>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</si>
  <si>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</si>
  <si>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</si>
  <si>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</si>
  <si>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</si>
  <si>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</si>
  <si>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</si>
  <si>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</si>
  <si>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</si>
  <si>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</si>
  <si>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</si>
  <si>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</si>
  <si>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</si>
  <si>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</si>
  <si>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</si>
  <si>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</si>
  <si>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</si>
  <si>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</si>
  <si>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</si>
  <si>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</si>
  <si>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</si>
  <si>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</si>
  <si>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</si>
  <si>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</si>
  <si>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</si>
  <si>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</si>
  <si>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</si>
  <si>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</si>
  <si>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</si>
  <si>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</si>
  <si>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</si>
  <si>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</si>
  <si>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</si>
  <si>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</si>
  <si>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</si>
  <si>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</si>
  <si>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</si>
  <si>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</si>
  <si>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</si>
  <si>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</si>
  <si>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</si>
  <si>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</si>
  <si>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</si>
  <si>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</si>
  <si>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</si>
  <si>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</si>
  <si>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</si>
  <si>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</si>
  <si>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</si>
  <si>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</si>
  <si>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</si>
  <si>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</si>
  <si>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</si>
  <si>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</si>
  <si>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MONTHLY TOP LINE - CREAMS &amp; CREAMERS</t>
  </si>
  <si>
    <t>INDEX</t>
  </si>
  <si>
    <t>TOTAL U.S. MULO+ with C</t>
  </si>
  <si>
    <t>TOTAL U.S. MULO+</t>
  </si>
  <si>
    <t>TOTAL U.S. FOOD</t>
  </si>
  <si>
    <t>TOTAL U.S. DRUG</t>
  </si>
  <si>
    <t>TOTAL U.S. CONVENIENCE</t>
  </si>
  <si>
    <t>TOTAL U.S. ALL OTHER OUTLETS</t>
  </si>
  <si>
    <t>TOTAL U.S. ALL OTHER OUTLET xWM</t>
  </si>
  <si>
    <t>WALMART</t>
  </si>
  <si>
    <t>TOP PERFORMERS</t>
  </si>
  <si>
    <t>CIRCANA STANDARD REGIONS</t>
  </si>
  <si>
    <t>WALMART REGIONS</t>
  </si>
  <si>
    <t>CIRCANA STANDARD REGIONS &amp; MARKETS</t>
  </si>
  <si>
    <t>DMI CUSTOM REGIONS &amp; MARKETS</t>
  </si>
  <si>
    <t>4 WEEKS ENDING 05-19-2024</t>
  </si>
  <si>
    <t>TOTAL U.S. MULTI-OUTLET+ with CONVENIENCE</t>
  </si>
  <si>
    <t>VOLUME SALES (GALLONS)</t>
  </si>
  <si>
    <t>VOLUME SHARE</t>
  </si>
  <si>
    <t>PRICE PER VOLUME</t>
  </si>
  <si>
    <t>DOLLAR SALES</t>
  </si>
  <si>
    <t>UNIT SALES</t>
  </si>
  <si>
    <t>CURRENT</t>
  </si>
  <si>
    <t>CHG VS YA</t>
  </si>
  <si>
    <t>% CHG VS YA</t>
  </si>
  <si>
    <t>FAT CONTENT</t>
  </si>
  <si>
    <t>BRANDED VS PL</t>
  </si>
  <si>
    <t>BRANDED</t>
  </si>
  <si>
    <t>LACTOSE</t>
  </si>
  <si>
    <t>SUBSEGMENT</t>
  </si>
  <si>
    <t>PACKAGE TYPE</t>
  </si>
  <si>
    <t>SUGAR CONTENT</t>
  </si>
  <si>
    <t>CREAMS, CREAMERS, CREAM SPREADS</t>
  </si>
  <si>
    <t>WATER BASED CREAMER - RFG</t>
  </si>
  <si>
    <t>WATER BASED CREAMER - SS</t>
  </si>
  <si>
    <t>FLAVORED CREAMERS</t>
  </si>
  <si>
    <t>ADA MIDEAST</t>
  </si>
  <si>
    <t>ADA NORTHEAST - MULO+</t>
  </si>
  <si>
    <t>ADA MIDEAST - MULO+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</si>
  <si>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</si>
  <si>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</si>
  <si>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</si>
  <si>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</si>
  <si>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</si>
  <si>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DAIRYMAX</t>
  </si>
  <si>
    <t>Delaware - Multi Outlet+</t>
  </si>
  <si>
    <t>Baltimore, MD/Washington D.C. - Multi Outlet+</t>
  </si>
  <si>
    <t xml:space="preserve">    DairyMax - MULO+</t>
  </si>
  <si>
    <t>Louisiana - Multi Outlet+</t>
  </si>
  <si>
    <t>DAIRY WEST - MULO+</t>
  </si>
  <si>
    <t>Oklahoma - Multi Outlet+</t>
  </si>
  <si>
    <t>Texas - MULO+</t>
  </si>
  <si>
    <t>Dairy West - MULO+ (U)</t>
  </si>
  <si>
    <t>Colorado - Multi Outlet+</t>
  </si>
  <si>
    <t xml:space="preserve">    Idaho - Multi Outlet+</t>
  </si>
  <si>
    <t>Montana - MULO+</t>
  </si>
  <si>
    <t xml:space="preserve">    Utah - Multi Outlet+</t>
  </si>
  <si>
    <t>Wyoming - Multi Outlet+</t>
  </si>
  <si>
    <t>New Mexico - Multi Outlet+</t>
  </si>
  <si>
    <t>NEW ENGLAND DAIRY - MULO+</t>
  </si>
  <si>
    <t>THE DAIRY ALLIANCE</t>
  </si>
  <si>
    <t>NEW ENGLAND DAIRY ASSOCIATION - MULO+</t>
  </si>
  <si>
    <t>THE DAIRY ALLIANCE  - MULO+</t>
  </si>
  <si>
    <t>Connecticut - Multi Outlet+</t>
  </si>
  <si>
    <t>Alabama - Multi Outlet+</t>
  </si>
  <si>
    <t>Massachusetts - Multi Outlet+</t>
  </si>
  <si>
    <t>Georgia - Multi Outlet+</t>
  </si>
  <si>
    <t>New Hampshire - Multi Outlet+</t>
  </si>
  <si>
    <t>Kentucky - Multi Outlet+</t>
  </si>
  <si>
    <t>Rhode Island - Multi Outlet+</t>
  </si>
  <si>
    <t>Mississippi - Multi Outlet+</t>
  </si>
  <si>
    <t>Vermont - Multi Outlet+</t>
  </si>
  <si>
    <t>North Carolina - Multi Outlet+</t>
  </si>
  <si>
    <t>South Carolina - Multi Outlet+</t>
  </si>
  <si>
    <t xml:space="preserve">DAIRY MANAGEMENT WEST - MULO+ </t>
  </si>
  <si>
    <t>Tennessee - Multi Outlet+</t>
  </si>
  <si>
    <t>Virginia - Multi Outlet+</t>
  </si>
  <si>
    <t>Dairy Management West - MULO+</t>
  </si>
  <si>
    <t>Nevada - Multi Outlet+</t>
  </si>
  <si>
    <t>MIDWEST DAIRY ASSOCIATION</t>
  </si>
  <si>
    <t>Arizona - Multi Outlet+</t>
  </si>
  <si>
    <t>MIDWEST DAIRY ASSOCIATION - MULO+</t>
  </si>
  <si>
    <t>FLORIDA DAIRY FARMERS - MULO+</t>
  </si>
  <si>
    <t xml:space="preserve">      North Dakota* - Multi Outlet+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</si>
  <si>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</si>
  <si>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</si>
  <si>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</si>
  <si>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</si>
  <si>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</si>
  <si>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</si>
  <si>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</si>
  <si>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>CIRCANA STANDARD MULO+ with C REGIONS</t>
  </si>
  <si>
    <t>CIRCANA STANDARD MULO+ REGIONS</t>
  </si>
  <si>
    <t>PRODUCT DEVELOPMENT INDEX</t>
  </si>
  <si>
    <t>CHANGE VS YA</t>
  </si>
  <si>
    <t>CALIFORNIA - MULO+ with C</t>
  </si>
  <si>
    <t>CALIFORNIA - MULO+</t>
  </si>
  <si>
    <t>GREAT LAKES - MULO+ with C</t>
  </si>
  <si>
    <t>GREAT LAKES - MULO+</t>
  </si>
  <si>
    <t>MID-SOUTH - MULO+ with C</t>
  </si>
  <si>
    <t>MID-SOUTH - MULO+</t>
  </si>
  <si>
    <t>NORTHEAST - MULO+ with C</t>
  </si>
  <si>
    <t>NORTHEAST - MULO+</t>
  </si>
  <si>
    <t>PLAINS - MULO+ with C</t>
  </si>
  <si>
    <t>PLAINS - MULO+</t>
  </si>
  <si>
    <t>SOUTH CENTRAL - MULO+ with C</t>
  </si>
  <si>
    <t>SOUTH CENTRAL - MULO+</t>
  </si>
  <si>
    <t>SOUTHEAST - MULO+ with C</t>
  </si>
  <si>
    <t>SOUTHEAST - MULO+</t>
  </si>
  <si>
    <t>WEST - MULO+ with C</t>
  </si>
  <si>
    <t>WEST - MULO+</t>
  </si>
  <si>
    <t>CIRCANA STANDARD FOOD REGIONS</t>
  </si>
  <si>
    <t>CIRCANA STANDARD DRUG REGIONS</t>
  </si>
  <si>
    <t>CALIFORNIA - FOOD</t>
  </si>
  <si>
    <t>CALIFORNIA - DRUG</t>
  </si>
  <si>
    <t>GREAT LAKES - FOOD</t>
  </si>
  <si>
    <t>GREAT LAKES - DRUG</t>
  </si>
  <si>
    <t>MID-SOUTH - FOOD</t>
  </si>
  <si>
    <t>MID-SOUTH - DRUG</t>
  </si>
  <si>
    <t>NORTHEAST - FOOD</t>
  </si>
  <si>
    <t>NORTHEAST - DRUG</t>
  </si>
  <si>
    <t>PLAINS - FOOD</t>
  </si>
  <si>
    <t>WEST - DRUG</t>
  </si>
  <si>
    <t>SOUTH CENTRAL - FOOD</t>
  </si>
  <si>
    <t>SOUTHEAST - FOOD</t>
  </si>
  <si>
    <t>WEST - FOOD</t>
  </si>
  <si>
    <t>CIRCANA STANDARD CONVENIENCE REGIONS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</si>
  <si>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</si>
  <si>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</si>
  <si>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</si>
  <si>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</si>
  <si>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</si>
  <si>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</si>
  <si>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</si>
  <si>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</si>
  <si>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</si>
  <si>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</si>
  <si>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</si>
  <si>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</si>
  <si>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</si>
  <si>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</si>
  <si>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</si>
  <si>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</si>
  <si>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</si>
  <si>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</si>
  <si>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</si>
  <si>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</si>
  <si>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</si>
  <si>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</si>
  <si>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</si>
  <si>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</si>
  <si>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</si>
  <si>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</si>
  <si>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</si>
  <si>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</si>
  <si>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</si>
  <si>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</si>
  <si>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</si>
  <si>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Orlando, FL - Multi Outlet+</t>
  </si>
  <si>
    <t>Tampa/St. Petersburg, FL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</si>
  <si>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</si>
  <si>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</si>
  <si>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</si>
  <si>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</si>
  <si>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Des Moines, IA - Multi Outlet+</t>
  </si>
  <si>
    <t>Los Angeles, CA - Multi Outlet+</t>
  </si>
  <si>
    <t>Kansas City, KS - Multi Outlet+</t>
  </si>
  <si>
    <t>Sacramento, CA - Multi Outlet+</t>
  </si>
  <si>
    <t>Minneapolis/St. Paul, MN - Multi Outlet+</t>
  </si>
  <si>
    <t>San Diego, CA - Multi Outlet+</t>
  </si>
  <si>
    <t>Omaha, NE - Multi Outlet+</t>
  </si>
  <si>
    <t>San Francisco/Oakland, CA - Multi Outlet+</t>
  </si>
  <si>
    <t>St. Louis, MO - Multi Outlet+</t>
  </si>
  <si>
    <t>Wichita, KS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</si>
  <si>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</si>
  <si>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</si>
  <si>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</si>
  <si>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</si>
  <si>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Boise, ID - Multi Outlet+</t>
  </si>
  <si>
    <t>Charlotte, NC - Multi Outlet+</t>
  </si>
  <si>
    <t>Denver, CO - Multi Outlet+</t>
  </si>
  <si>
    <t>Knoxville, TN - Multi Outlet+</t>
  </si>
  <si>
    <t>Las Vegas, NV - Multi Outlet+</t>
  </si>
  <si>
    <t>Louisville, KY - Multi Outlet+</t>
  </si>
  <si>
    <t>Phoenix/Tucson, AZ - Multi Outlet+</t>
  </si>
  <si>
    <t>Memphis, TN - Multi Outlet+</t>
  </si>
  <si>
    <t>Portland, OR - Multi Outlet+</t>
  </si>
  <si>
    <t>Nashville, TN - Multi Outlet+</t>
  </si>
  <si>
    <t>Salt Lake City, UT - Multi Outlet+</t>
  </si>
  <si>
    <t>Raleigh/Greensboro, NC - Multi Outlet+</t>
  </si>
  <si>
    <t>Seattle/Tacoma, WA - Multi Outlet+</t>
  </si>
  <si>
    <t>Richmond/Norfolk, VA - Multi Outlet+</t>
  </si>
  <si>
    <t>Spokane, WA - Multi Outlet+</t>
  </si>
  <si>
    <t>Roanoke, VA - Multi Outlet+</t>
  </si>
  <si>
    <t>West Texas/New Mexico - Multi Outlet+</t>
  </si>
  <si>
    <t>Latest 4 Week Pd Ending 05-19-24</t>
  </si>
  <si>
    <t>Plains - Standard - Multi Outlet+</t>
  </si>
  <si>
    <t>Mid-South - Standard - Multi Outlet+</t>
  </si>
  <si>
    <t>Northeast - Standard - Multi Outlet+</t>
  </si>
  <si>
    <t>Southeast - Standard - Multi Outlet+</t>
  </si>
  <si>
    <t>California - Standard - Multi Outlet+</t>
  </si>
  <si>
    <t>West - Standard - Multi Outlet+</t>
  </si>
  <si>
    <t>Latest 52 Week Pd Ending 05-19-24</t>
  </si>
  <si>
    <t>Building Calendar Year 2024 Ending 05-26-24</t>
  </si>
  <si>
    <t>ORGANIC CREAMS &amp; CREAMERS</t>
  </si>
  <si>
    <t>NON-ORGANIC CREAMS &amp; CREAMERS</t>
  </si>
  <si>
    <t>NO/LOW/LESS SUGAR</t>
  </si>
  <si>
    <t>UNSWEETENED</t>
  </si>
  <si>
    <t>SIZE</t>
  </si>
  <si>
    <t>TOTAL U.S. MULTI-OUTLET+</t>
  </si>
  <si>
    <t>LACTOSE FREE/REDUCED</t>
  </si>
  <si>
    <t xml:space="preserve">      CREAM SPREADS</t>
  </si>
  <si>
    <t xml:space="preserve">      PLANT BASED CREAMER</t>
  </si>
  <si>
    <t xml:space="preserve">      PLANT BASED HALF AND HALF</t>
  </si>
  <si>
    <t xml:space="preserve">      WATER BASED CREAMER</t>
  </si>
  <si>
    <t xml:space="preserve">      DAIRY BASED CREAMER</t>
  </si>
  <si>
    <t xml:space="preserve">      DAIRY HALF AND HALF</t>
  </si>
  <si>
    <t xml:space="preserve">      REGULAR/LIGHT DAIRY CREAM</t>
  </si>
  <si>
    <t xml:space="preserve">      PLANT BASED AEROSOL</t>
  </si>
  <si>
    <t xml:space="preserve">      PLANT BASED LIQUID WHIPPING CREAM</t>
  </si>
  <si>
    <t xml:space="preserve">      DAIRY BASED AEROSOL</t>
  </si>
  <si>
    <t xml:space="preserve">      DAIRY LIQUID WHIPPING CREAM</t>
  </si>
  <si>
    <t xml:space="preserve">    RFG</t>
  </si>
  <si>
    <t xml:space="preserve">    SS</t>
  </si>
  <si>
    <t>Latest 4 Week Pd Ending 07-14-24</t>
  </si>
  <si>
    <t>Latest 52 Week Pd Ending 07-14-24</t>
  </si>
  <si>
    <t>Building Calendar Year 2024 Ending 07-14-24</t>
  </si>
  <si>
    <t>Latest 4 Week Pd Ending 09-08-24</t>
  </si>
  <si>
    <t>Latest 52 Week Pd Ending 09-08-24</t>
  </si>
  <si>
    <t>Building Calendar Year 2024 Ending 09-08-24</t>
  </si>
  <si>
    <t>4 WEEKS ENDING 01-26-2025</t>
  </si>
  <si>
    <t>LATEST 52 WEEKS ENDING 01-26-2025</t>
  </si>
  <si>
    <t>YTD ENDING 01-26-2025</t>
  </si>
  <si>
    <t>Latest 4 Week Pd</t>
  </si>
  <si>
    <t>Latest 52 Week</t>
  </si>
  <si>
    <t>Building Calendar Year 2025</t>
  </si>
  <si>
    <t>Building Calendar Year</t>
  </si>
  <si>
    <t>Latest 4 Week</t>
  </si>
  <si>
    <t xml:space="preserve">Building Calendar Year </t>
  </si>
  <si>
    <t>Latest 52 Week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</si>
</sst>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\$#,##0"/>
    <numFmt numFmtId="166" formatCode="#,##0.0"/>
    <numFmt numFmtId="167" formatCode="\$#,##0.00;\-\$#,##0.00"/>
    <numFmt numFmtId="168" formatCode="#,###"/>
    <numFmt numFmtId="169" formatCode="_(* #,##0_);_(* \(#,##0\);_(* &quot;-&quot;??_);_(@_)"/>
    <numFmt numFmtId="170" formatCode="&quot;$&quot;#,##0.00"/>
    <numFmt numFmtId="171" formatCode="&quot;$&quot;#,##0"/>
    <numFmt numFmtId="172" formatCode="_(&quot;$&quot;* #,##0.0_);_(&quot;$&quot;* \(#,##0.0\);_(&quot;$&quot;* &quot;-&quot;??_);_(@_)"/>
    <numFmt numFmtId="173" formatCode="_(&quot;$&quot;* #,##0_);_(&quot;$&quot;* \(#,##0\);_(&quot;$&quot;* &quot;-&quot;??_);_(@_)"/>
  </numFmts>
  <fonts count="45" x14ac:knownFonts="1">
    <font>
      <sz val="10"/>
      <name val="Arial"/>
    </font>
    <font>
      <b/>
      <sz val="10"/>
      <name val="Arial"/>
      <family val="2"/>
    </font>
    <font>
      <u/>
      <sz val="11"/>
      <color indexed="39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</font>
    <font>
      <u/>
      <sz val="12"/>
      <color theme="10"/>
      <name val="Roboto Condensed"/>
    </font>
    <font>
      <sz val="12"/>
      <color theme="1"/>
      <name val="Roboto Condensed"/>
    </font>
    <font>
      <b/>
      <sz val="12"/>
      <color theme="0"/>
      <name val="Roboto Condensed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none">
        <fgColor rgb="FFFF0000"/>
      </patternFill>
    </fill>
    <fill>
      <patternFill patternType="solid">
        <fgColor rgb="FF4E106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E1DD"/>
        <bgColor indexed="64"/>
      </patternFill>
    </fill>
    <fill>
      <patternFill patternType="solid">
        <fgColor rgb="FFFDD900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theme="8" tint="0.59999389629810485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27" fillId="4" borderId="0"/>
    <xf numFmtId="0" fontId="31" fillId="4" borderId="0" applyNumberFormat="0" applyFill="0" applyBorder="0" applyAlignment="0" applyProtection="0"/>
    <xf numFmtId="43" fontId="27" fillId="4" borderId="0" applyFont="0" applyFill="0" applyBorder="0" applyAlignment="0" applyProtection="0"/>
    <xf numFmtId="9" fontId="27" fillId="4" borderId="0" applyFont="0" applyFill="0" applyBorder="0" applyAlignment="0" applyProtection="0"/>
    <xf numFmtId="0" fontId="38" fillId="4" borderId="0"/>
    <xf numFmtId="44" fontId="3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552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4" borderId="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6" fillId="4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1" fillId="4" borderId="4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6" fillId="2" borderId="3" xfId="0" applyFont="1" applyFill="1" applyBorder="1" applyAlignment="1">
      <alignment vertical="center"/>
    </xf>
    <xf numFmtId="0" fontId="27" fillId="4" borderId="0" xfId="2"/>
    <xf numFmtId="0" fontId="28" fillId="6" borderId="0" xfId="2" applyFont="1" applyFill="1"/>
    <xf numFmtId="0" fontId="29" fillId="4" borderId="0" xfId="2" applyFont="1"/>
    <xf numFmtId="0" fontId="30" fillId="4" borderId="9" xfId="2" applyFont="1" applyBorder="1" applyAlignment="1">
      <alignment horizontal="center" vertical="center"/>
    </xf>
    <xf numFmtId="0" fontId="30" fillId="4" borderId="0" xfId="2" applyFont="1" applyAlignment="1">
      <alignment horizontal="left" vertical="center"/>
    </xf>
    <xf numFmtId="0" fontId="27" fillId="4" borderId="0" xfId="2" applyAlignment="1">
      <alignment vertical="center"/>
    </xf>
    <xf numFmtId="0" fontId="27" fillId="4" borderId="0" xfId="2" applyAlignment="1">
      <alignment horizontal="center" vertical="center"/>
    </xf>
    <xf numFmtId="0" fontId="27" fillId="4" borderId="0" xfId="2" applyAlignment="1">
      <alignment vertical="center" wrapText="1"/>
    </xf>
    <xf numFmtId="0" fontId="30" fillId="4" borderId="0" xfId="2" applyFont="1" applyAlignment="1">
      <alignment horizontal="left" vertical="center" wrapText="1"/>
    </xf>
    <xf numFmtId="169" fontId="30" fillId="7" borderId="15" xfId="4" applyNumberFormat="1" applyFont="1" applyFill="1" applyBorder="1" applyAlignment="1">
      <alignment horizontal="center" vertical="center" wrapText="1"/>
    </xf>
    <xf numFmtId="169" fontId="30" fillId="7" borderId="16" xfId="4" applyNumberFormat="1" applyFont="1" applyFill="1" applyBorder="1" applyAlignment="1">
      <alignment horizontal="center" vertical="center" wrapText="1"/>
    </xf>
    <xf numFmtId="0" fontId="30" fillId="7" borderId="17" xfId="2" applyFont="1" applyFill="1" applyBorder="1" applyAlignment="1">
      <alignment horizontal="center" vertical="center" wrapText="1"/>
    </xf>
    <xf numFmtId="0" fontId="30" fillId="7" borderId="18" xfId="2" applyFont="1" applyFill="1" applyBorder="1" applyAlignment="1">
      <alignment horizontal="center" vertical="center" wrapText="1"/>
    </xf>
    <xf numFmtId="0" fontId="30" fillId="7" borderId="19" xfId="2" applyFont="1" applyFill="1" applyBorder="1" applyAlignment="1">
      <alignment horizontal="center" vertical="center" wrapText="1"/>
    </xf>
    <xf numFmtId="0" fontId="30" fillId="7" borderId="15" xfId="2" applyFont="1" applyFill="1" applyBorder="1" applyAlignment="1">
      <alignment horizontal="center" vertical="center" wrapText="1"/>
    </xf>
    <xf numFmtId="0" fontId="30" fillId="7" borderId="16" xfId="2" applyFont="1" applyFill="1" applyBorder="1" applyAlignment="1">
      <alignment horizontal="center" vertical="center" wrapText="1"/>
    </xf>
    <xf numFmtId="0" fontId="30" fillId="4" borderId="23" xfId="2" applyFont="1" applyBorder="1" applyAlignment="1">
      <alignment horizontal="left" vertical="center"/>
    </xf>
    <xf numFmtId="169" fontId="33" fillId="4" borderId="13" xfId="4" applyNumberFormat="1" applyFont="1" applyFill="1" applyBorder="1" applyAlignment="1" applyProtection="1">
      <alignment horizontal="right" vertical="center"/>
      <protection hidden="1"/>
    </xf>
    <xf numFmtId="169" fontId="33" fillId="4" borderId="11" xfId="4" applyNumberFormat="1" applyFont="1" applyFill="1" applyBorder="1" applyAlignment="1" applyProtection="1">
      <alignment horizontal="right" vertical="center"/>
      <protection hidden="1"/>
    </xf>
    <xf numFmtId="169" fontId="34" fillId="10" borderId="28" xfId="4" applyNumberFormat="1" applyFont="1" applyFill="1" applyBorder="1" applyAlignment="1" applyProtection="1">
      <alignment horizontal="right" vertical="center"/>
      <protection hidden="1"/>
    </xf>
    <xf numFmtId="169" fontId="34" fillId="10" borderId="29" xfId="4" applyNumberFormat="1" applyFont="1" applyFill="1" applyBorder="1" applyAlignment="1" applyProtection="1">
      <alignment horizontal="right" vertical="center"/>
      <protection hidden="1"/>
    </xf>
    <xf numFmtId="0" fontId="30" fillId="4" borderId="25" xfId="2" applyFont="1" applyBorder="1" applyAlignment="1">
      <alignment horizontal="left" vertical="center"/>
    </xf>
    <xf numFmtId="169" fontId="33" fillId="4" borderId="28" xfId="4" applyNumberFormat="1" applyFont="1" applyFill="1" applyBorder="1" applyAlignment="1" applyProtection="1">
      <alignment horizontal="right" vertical="center"/>
      <protection hidden="1"/>
    </xf>
    <xf numFmtId="169" fontId="33" fillId="4" borderId="29" xfId="4" applyNumberFormat="1" applyFont="1" applyFill="1" applyBorder="1" applyAlignment="1" applyProtection="1">
      <alignment horizontal="right" vertical="center"/>
      <protection hidden="1"/>
    </xf>
    <xf numFmtId="0" fontId="30" fillId="4" borderId="27" xfId="2" applyFont="1" applyBorder="1" applyAlignment="1">
      <alignment horizontal="left" vertical="center"/>
    </xf>
    <xf numFmtId="169" fontId="34" fillId="10" borderId="13" xfId="4" applyNumberFormat="1" applyFont="1" applyFill="1" applyBorder="1" applyAlignment="1" applyProtection="1">
      <alignment horizontal="right" vertical="center"/>
      <protection hidden="1"/>
    </xf>
    <xf numFmtId="169" fontId="34" fillId="10" borderId="11" xfId="4" applyNumberFormat="1" applyFont="1" applyFill="1" applyBorder="1" applyAlignment="1" applyProtection="1">
      <alignment horizontal="right" vertical="center"/>
      <protection hidden="1"/>
    </xf>
    <xf numFmtId="0" fontId="30" fillId="10" borderId="23" xfId="2" applyFont="1" applyFill="1" applyBorder="1" applyAlignment="1">
      <alignment horizontal="left" vertical="center"/>
    </xf>
    <xf numFmtId="0" fontId="30" fillId="10" borderId="27" xfId="2" applyFont="1" applyFill="1" applyBorder="1" applyAlignment="1">
      <alignment horizontal="left" vertical="center"/>
    </xf>
    <xf numFmtId="169" fontId="33" fillId="4" borderId="10" xfId="4" applyNumberFormat="1" applyFont="1" applyFill="1" applyBorder="1" applyAlignment="1" applyProtection="1">
      <alignment horizontal="right" vertical="center"/>
      <protection hidden="1"/>
    </xf>
    <xf numFmtId="169" fontId="33" fillId="4" borderId="34" xfId="4" applyNumberFormat="1" applyFont="1" applyFill="1" applyBorder="1" applyAlignment="1" applyProtection="1">
      <alignment horizontal="right" vertical="center"/>
      <protection hidden="1"/>
    </xf>
    <xf numFmtId="0" fontId="30" fillId="4" borderId="35" xfId="2" applyFont="1" applyBorder="1" applyAlignment="1">
      <alignment horizontal="left" vertical="center"/>
    </xf>
    <xf numFmtId="0" fontId="27" fillId="4" borderId="0" xfId="2" applyAlignment="1">
      <alignment horizontal="left" vertical="center"/>
    </xf>
    <xf numFmtId="169" fontId="33" fillId="4" borderId="38" xfId="4" applyNumberFormat="1" applyFont="1" applyFill="1" applyBorder="1" applyAlignment="1" applyProtection="1">
      <alignment horizontal="right" vertical="center"/>
      <protection hidden="1"/>
    </xf>
    <xf numFmtId="169" fontId="33" fillId="4" borderId="40" xfId="4" applyNumberFormat="1" applyFont="1" applyFill="1" applyBorder="1" applyAlignment="1" applyProtection="1">
      <alignment horizontal="right" vertical="center"/>
      <protection hidden="1"/>
    </xf>
    <xf numFmtId="169" fontId="33" fillId="4" borderId="41" xfId="4" applyNumberFormat="1" applyFont="1" applyFill="1" applyBorder="1" applyAlignment="1" applyProtection="1">
      <alignment horizontal="right" vertical="center"/>
      <protection hidden="1"/>
    </xf>
    <xf numFmtId="0" fontId="35" fillId="6" borderId="0" xfId="2" applyFont="1" applyFill="1" applyAlignment="1">
      <alignment horizontal="center" vertical="center"/>
    </xf>
    <xf numFmtId="0" fontId="34" fillId="4" borderId="0" xfId="2" applyFont="1" applyAlignment="1">
      <alignment horizontal="left" vertical="center"/>
    </xf>
    <xf numFmtId="3" fontId="33" fillId="4" borderId="0" xfId="2" applyNumberFormat="1" applyFont="1" applyAlignment="1" applyProtection="1">
      <alignment vertical="center"/>
      <protection hidden="1"/>
    </xf>
    <xf numFmtId="164" fontId="33" fillId="4" borderId="0" xfId="2" applyNumberFormat="1" applyFont="1" applyAlignment="1">
      <alignment horizontal="center" vertical="center"/>
    </xf>
    <xf numFmtId="2" fontId="33" fillId="4" borderId="0" xfId="2" applyNumberFormat="1" applyFont="1" applyAlignment="1">
      <alignment horizontal="center" vertical="center"/>
    </xf>
    <xf numFmtId="167" fontId="33" fillId="4" borderId="0" xfId="2" applyNumberFormat="1" applyFont="1" applyAlignment="1">
      <alignment horizontal="center" vertical="center"/>
    </xf>
    <xf numFmtId="165" fontId="33" fillId="4" borderId="0" xfId="2" applyNumberFormat="1" applyFont="1" applyAlignment="1">
      <alignment vertical="center"/>
    </xf>
    <xf numFmtId="0" fontId="27" fillId="6" borderId="0" xfId="2" applyFill="1" applyAlignment="1">
      <alignment vertical="center"/>
    </xf>
    <xf numFmtId="0" fontId="35" fillId="6" borderId="0" xfId="2" applyFont="1" applyFill="1" applyAlignment="1">
      <alignment vertical="center"/>
    </xf>
    <xf numFmtId="3" fontId="27" fillId="6" borderId="0" xfId="2" applyNumberFormat="1" applyFill="1" applyAlignment="1" applyProtection="1">
      <alignment vertical="center"/>
      <protection hidden="1"/>
    </xf>
    <xf numFmtId="164" fontId="0" fillId="6" borderId="0" xfId="5" applyNumberFormat="1" applyFont="1" applyFill="1" applyBorder="1" applyAlignment="1" applyProtection="1">
      <alignment horizontal="center" vertical="center"/>
      <protection hidden="1"/>
    </xf>
    <xf numFmtId="4" fontId="27" fillId="6" borderId="0" xfId="2" applyNumberFormat="1" applyFill="1" applyAlignment="1" applyProtection="1">
      <alignment horizontal="center" vertical="center"/>
      <protection hidden="1"/>
    </xf>
    <xf numFmtId="170" fontId="27" fillId="6" borderId="0" xfId="2" applyNumberFormat="1" applyFill="1" applyAlignment="1" applyProtection="1">
      <alignment horizontal="center" vertical="center"/>
      <protection hidden="1"/>
    </xf>
    <xf numFmtId="0" fontId="30" fillId="6" borderId="0" xfId="2" applyFont="1" applyFill="1" applyAlignment="1">
      <alignment horizontal="left" vertical="center"/>
    </xf>
    <xf numFmtId="0" fontId="34" fillId="6" borderId="0" xfId="2" applyFont="1" applyFill="1" applyAlignment="1">
      <alignment horizontal="left" vertical="center"/>
    </xf>
    <xf numFmtId="0" fontId="30" fillId="6" borderId="0" xfId="2" applyFont="1" applyFill="1" applyAlignment="1">
      <alignment horizontal="left" vertical="center" indent="2"/>
    </xf>
    <xf numFmtId="3" fontId="33" fillId="6" borderId="0" xfId="2" applyNumberFormat="1" applyFont="1" applyFill="1" applyAlignment="1" applyProtection="1">
      <alignment vertical="center"/>
      <protection hidden="1"/>
    </xf>
    <xf numFmtId="164" fontId="33" fillId="6" borderId="0" xfId="2" applyNumberFormat="1" applyFont="1" applyFill="1" applyAlignment="1">
      <alignment horizontal="center" vertical="center"/>
    </xf>
    <xf numFmtId="2" fontId="33" fillId="6" borderId="0" xfId="2" applyNumberFormat="1" applyFont="1" applyFill="1" applyAlignment="1">
      <alignment horizontal="center" vertical="center"/>
    </xf>
    <xf numFmtId="167" fontId="33" fillId="6" borderId="0" xfId="2" applyNumberFormat="1" applyFont="1" applyFill="1" applyAlignment="1">
      <alignment horizontal="center" vertical="center"/>
    </xf>
    <xf numFmtId="165" fontId="33" fillId="6" borderId="0" xfId="2" applyNumberFormat="1" applyFont="1" applyFill="1" applyAlignment="1">
      <alignment vertical="center"/>
    </xf>
    <xf numFmtId="0" fontId="27" fillId="6" borderId="0" xfId="2" applyFill="1" applyAlignment="1">
      <alignment horizontal="center" vertical="center"/>
    </xf>
    <xf numFmtId="0" fontId="26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3" fillId="6" borderId="0" xfId="6" applyFont="1" applyFill="1"/>
    <xf numFmtId="0" fontId="34" fillId="7" borderId="22" xfId="6" applyFont="1" applyFill="1" applyBorder="1" applyAlignment="1">
      <alignment horizontal="center" vertical="center" wrapText="1"/>
    </xf>
    <xf numFmtId="0" fontId="33" fillId="6" borderId="0" xfId="6" applyFont="1" applyFill="1" applyAlignment="1">
      <alignment wrapText="1"/>
    </xf>
    <xf numFmtId="0" fontId="34" fillId="8" borderId="1" xfId="6" applyFont="1" applyFill="1" applyBorder="1" applyAlignment="1">
      <alignment horizontal="left" vertical="center"/>
    </xf>
    <xf numFmtId="3" fontId="34" fillId="8" borderId="44" xfId="2" applyNumberFormat="1" applyFont="1" applyFill="1" applyBorder="1" applyAlignment="1" applyProtection="1">
      <alignment vertical="center"/>
      <protection hidden="1"/>
    </xf>
    <xf numFmtId="0" fontId="33" fillId="6" borderId="43" xfId="6" applyFont="1" applyFill="1" applyBorder="1" applyAlignment="1">
      <alignment horizontal="left" vertical="center" indent="2"/>
    </xf>
    <xf numFmtId="3" fontId="27" fillId="6" borderId="20" xfId="2" applyNumberFormat="1" applyFill="1" applyBorder="1" applyAlignment="1" applyProtection="1">
      <alignment vertical="center"/>
      <protection hidden="1"/>
    </xf>
    <xf numFmtId="0" fontId="33" fillId="6" borderId="26" xfId="6" applyFont="1" applyFill="1" applyBorder="1" applyAlignment="1">
      <alignment horizontal="left" vertical="center" indent="2"/>
    </xf>
    <xf numFmtId="3" fontId="27" fillId="6" borderId="45" xfId="2" applyNumberFormat="1" applyFill="1" applyBorder="1" applyAlignment="1" applyProtection="1">
      <alignment vertical="center"/>
      <protection hidden="1"/>
    </xf>
    <xf numFmtId="0" fontId="33" fillId="4" borderId="0" xfId="6" applyFont="1"/>
    <xf numFmtId="0" fontId="33" fillId="4" borderId="0" xfId="6" applyFont="1" applyAlignment="1">
      <alignment horizontal="center"/>
    </xf>
    <xf numFmtId="0" fontId="27" fillId="4" borderId="0" xfId="2" applyAlignment="1">
      <alignment horizontal="center"/>
    </xf>
    <xf numFmtId="3" fontId="27" fillId="4" borderId="0" xfId="2" applyNumberFormat="1"/>
    <xf numFmtId="0" fontId="33" fillId="6" borderId="38" xfId="6" applyFont="1" applyFill="1" applyBorder="1" applyAlignment="1">
      <alignment horizontal="left" vertical="center" indent="2"/>
    </xf>
    <xf numFmtId="0" fontId="33" fillId="6" borderId="0" xfId="6" applyFont="1" applyFill="1" applyAlignment="1">
      <alignment horizontal="left" vertical="center" indent="2"/>
    </xf>
    <xf numFmtId="3" fontId="27" fillId="6" borderId="28" xfId="2" applyNumberFormat="1" applyFill="1" applyBorder="1" applyAlignment="1" applyProtection="1">
      <alignment vertical="center"/>
      <protection hidden="1"/>
    </xf>
    <xf numFmtId="0" fontId="3" fillId="4" borderId="23" xfId="2" applyFont="1" applyBorder="1"/>
    <xf numFmtId="3" fontId="27" fillId="6" borderId="34" xfId="2" applyNumberFormat="1" applyFill="1" applyBorder="1" applyAlignment="1" applyProtection="1">
      <alignment vertical="center"/>
      <protection hidden="1"/>
    </xf>
    <xf numFmtId="0" fontId="34" fillId="7" borderId="48" xfId="6" applyFont="1" applyFill="1" applyBorder="1" applyAlignment="1">
      <alignment horizontal="center" vertical="center" wrapText="1"/>
    </xf>
    <xf numFmtId="0" fontId="3" fillId="4" borderId="25" xfId="2" applyFont="1" applyBorder="1"/>
    <xf numFmtId="0" fontId="3" fillId="4" borderId="27" xfId="2" applyFont="1" applyBorder="1"/>
    <xf numFmtId="3" fontId="27" fillId="6" borderId="38" xfId="2" applyNumberFormat="1" applyFill="1" applyBorder="1" applyAlignment="1" applyProtection="1">
      <alignment vertical="center"/>
      <protection hidden="1"/>
    </xf>
    <xf numFmtId="0" fontId="37" fillId="4" borderId="0" xfId="2" applyFont="1" applyAlignment="1">
      <alignment horizontal="center"/>
    </xf>
    <xf numFmtId="3" fontId="33" fillId="6" borderId="44" xfId="2" applyNumberFormat="1" applyFont="1" applyFill="1" applyBorder="1" applyAlignment="1" applyProtection="1">
      <alignment vertical="center"/>
      <protection hidden="1"/>
    </xf>
    <xf numFmtId="0" fontId="33" fillId="6" borderId="23" xfId="6" applyFont="1" applyFill="1" applyBorder="1" applyAlignment="1">
      <alignment horizontal="left" vertical="center" indent="2"/>
    </xf>
    <xf numFmtId="164" fontId="33" fillId="6" borderId="0" xfId="5" applyNumberFormat="1" applyFont="1" applyFill="1" applyBorder="1" applyAlignment="1" applyProtection="1">
      <alignment horizontal="center" vertical="center"/>
      <protection hidden="1"/>
    </xf>
    <xf numFmtId="0" fontId="33" fillId="6" borderId="43" xfId="6" applyFont="1" applyFill="1" applyBorder="1" applyAlignment="1">
      <alignment horizontal="left" vertical="center"/>
    </xf>
    <xf numFmtId="0" fontId="33" fillId="6" borderId="26" xfId="6" applyFont="1" applyFill="1" applyBorder="1" applyAlignment="1">
      <alignment horizontal="left" vertical="center"/>
    </xf>
    <xf numFmtId="0" fontId="33" fillId="6" borderId="0" xfId="6" applyFont="1" applyFill="1" applyAlignment="1">
      <alignment horizontal="left" vertical="center"/>
    </xf>
    <xf numFmtId="164" fontId="34" fillId="8" borderId="44" xfId="1" applyNumberFormat="1" applyFont="1" applyFill="1" applyBorder="1" applyAlignment="1" applyProtection="1">
      <alignment horizontal="center" vertical="center"/>
      <protection hidden="1"/>
    </xf>
    <xf numFmtId="164" fontId="27" fillId="6" borderId="20" xfId="1" applyNumberFormat="1" applyFont="1" applyFill="1" applyBorder="1" applyAlignment="1" applyProtection="1">
      <alignment horizontal="center" vertical="center"/>
      <protection hidden="1"/>
    </xf>
    <xf numFmtId="164" fontId="27" fillId="6" borderId="45" xfId="1" applyNumberFormat="1" applyFont="1" applyFill="1" applyBorder="1" applyAlignment="1" applyProtection="1">
      <alignment horizontal="center" vertical="center"/>
      <protection hidden="1"/>
    </xf>
    <xf numFmtId="164" fontId="34" fillId="8" borderId="1" xfId="1" applyNumberFormat="1" applyFont="1" applyFill="1" applyBorder="1" applyAlignment="1" applyProtection="1">
      <alignment horizontal="center" vertical="center"/>
      <protection hidden="1"/>
    </xf>
    <xf numFmtId="164" fontId="27" fillId="6" borderId="46" xfId="1" applyNumberFormat="1" applyFont="1" applyFill="1" applyBorder="1" applyAlignment="1" applyProtection="1">
      <alignment horizontal="center" vertical="center"/>
      <protection hidden="1"/>
    </xf>
    <xf numFmtId="164" fontId="27" fillId="6" borderId="49" xfId="1" applyNumberFormat="1" applyFont="1" applyFill="1" applyBorder="1" applyAlignment="1" applyProtection="1">
      <alignment horizontal="center" vertical="center"/>
      <protection hidden="1"/>
    </xf>
    <xf numFmtId="0" fontId="37" fillId="4" borderId="0" xfId="2" applyFont="1" applyAlignment="1">
      <alignment horizontal="left"/>
    </xf>
    <xf numFmtId="164" fontId="27" fillId="6" borderId="28" xfId="1" applyNumberFormat="1" applyFont="1" applyFill="1" applyBorder="1" applyAlignment="1" applyProtection="1">
      <alignment horizontal="center" vertical="center"/>
      <protection hidden="1"/>
    </xf>
    <xf numFmtId="164" fontId="27" fillId="6" borderId="47" xfId="1" applyNumberFormat="1" applyFont="1" applyFill="1" applyBorder="1" applyAlignment="1" applyProtection="1">
      <alignment horizontal="center" vertical="center"/>
      <protection hidden="1"/>
    </xf>
    <xf numFmtId="3" fontId="27" fillId="6" borderId="10" xfId="2" applyNumberFormat="1" applyFill="1" applyBorder="1" applyAlignment="1" applyProtection="1">
      <alignment vertical="center"/>
      <protection hidden="1"/>
    </xf>
    <xf numFmtId="164" fontId="27" fillId="6" borderId="10" xfId="1" applyNumberFormat="1" applyFont="1" applyFill="1" applyBorder="1" applyAlignment="1" applyProtection="1">
      <alignment horizontal="center" vertical="center"/>
      <protection hidden="1"/>
    </xf>
    <xf numFmtId="164" fontId="27" fillId="6" borderId="34" xfId="1" applyNumberFormat="1" applyFont="1" applyFill="1" applyBorder="1" applyAlignment="1" applyProtection="1">
      <alignment horizontal="center" vertical="center"/>
      <protection hidden="1"/>
    </xf>
    <xf numFmtId="164" fontId="27" fillId="6" borderId="38" xfId="1" applyNumberFormat="1" applyFont="1" applyFill="1" applyBorder="1" applyAlignment="1" applyProtection="1">
      <alignment horizontal="center" vertical="center"/>
      <protection hidden="1"/>
    </xf>
    <xf numFmtId="164" fontId="27" fillId="6" borderId="23" xfId="1" applyNumberFormat="1" applyFont="1" applyFill="1" applyBorder="1" applyAlignment="1" applyProtection="1">
      <alignment horizontal="center" vertical="center"/>
      <protection hidden="1"/>
    </xf>
    <xf numFmtId="164" fontId="27" fillId="6" borderId="25" xfId="1" applyNumberFormat="1" applyFont="1" applyFill="1" applyBorder="1" applyAlignment="1" applyProtection="1">
      <alignment horizontal="center" vertical="center"/>
      <protection hidden="1"/>
    </xf>
    <xf numFmtId="164" fontId="27" fillId="6" borderId="27" xfId="1" applyNumberFormat="1" applyFont="1" applyFill="1" applyBorder="1" applyAlignment="1" applyProtection="1">
      <alignment horizontal="center" vertical="center"/>
      <protection hidden="1"/>
    </xf>
    <xf numFmtId="0" fontId="34" fillId="8" borderId="6" xfId="6" applyFont="1" applyFill="1" applyBorder="1" applyAlignment="1">
      <alignment horizontal="left" vertical="center"/>
    </xf>
    <xf numFmtId="0" fontId="33" fillId="6" borderId="33" xfId="6" applyFont="1" applyFill="1" applyBorder="1" applyAlignment="1">
      <alignment horizontal="left" vertical="center" indent="2"/>
    </xf>
    <xf numFmtId="0" fontId="33" fillId="6" borderId="50" xfId="6" applyFont="1" applyFill="1" applyBorder="1" applyAlignment="1">
      <alignment horizontal="left" vertical="center" indent="2"/>
    </xf>
    <xf numFmtId="3" fontId="27" fillId="6" borderId="51" xfId="2" applyNumberFormat="1" applyFill="1" applyBorder="1" applyAlignment="1" applyProtection="1">
      <alignment vertical="center"/>
      <protection hidden="1"/>
    </xf>
    <xf numFmtId="164" fontId="33" fillId="6" borderId="44" xfId="1" applyNumberFormat="1" applyFont="1" applyFill="1" applyBorder="1" applyAlignment="1" applyProtection="1">
      <alignment horizontal="center" vertical="center"/>
      <protection hidden="1"/>
    </xf>
    <xf numFmtId="164" fontId="33" fillId="6" borderId="1" xfId="1" applyNumberFormat="1" applyFont="1" applyFill="1" applyBorder="1" applyAlignment="1" applyProtection="1">
      <alignment horizontal="center" vertical="center"/>
      <protection hidden="1"/>
    </xf>
    <xf numFmtId="3" fontId="27" fillId="6" borderId="13" xfId="2" applyNumberFormat="1" applyFill="1" applyBorder="1" applyAlignment="1" applyProtection="1">
      <alignment vertical="center"/>
      <protection hidden="1"/>
    </xf>
    <xf numFmtId="164" fontId="27" fillId="6" borderId="52" xfId="1" applyNumberFormat="1" applyFont="1" applyFill="1" applyBorder="1" applyAlignment="1" applyProtection="1">
      <alignment horizontal="center" vertical="center"/>
      <protection hidden="1"/>
    </xf>
    <xf numFmtId="164" fontId="27" fillId="6" borderId="13" xfId="1" applyNumberFormat="1" applyFont="1" applyFill="1" applyBorder="1" applyAlignment="1" applyProtection="1">
      <alignment horizontal="center" vertical="center"/>
      <protection hidden="1"/>
    </xf>
    <xf numFmtId="0" fontId="34" fillId="7" borderId="1" xfId="6" applyFont="1" applyFill="1" applyBorder="1" applyAlignment="1">
      <alignment horizontal="center" vertical="center" wrapText="1"/>
    </xf>
    <xf numFmtId="0" fontId="33" fillId="4" borderId="54" xfId="6" applyFont="1" applyBorder="1" applyAlignment="1">
      <alignment horizontal="center" vertical="center"/>
    </xf>
    <xf numFmtId="3" fontId="27" fillId="4" borderId="10" xfId="2" applyNumberFormat="1" applyBorder="1" applyAlignment="1" applyProtection="1">
      <alignment vertical="center"/>
      <protection hidden="1"/>
    </xf>
    <xf numFmtId="3" fontId="27" fillId="4" borderId="11" xfId="2" applyNumberFormat="1" applyBorder="1" applyAlignment="1" applyProtection="1">
      <alignment vertical="center"/>
      <protection hidden="1"/>
    </xf>
    <xf numFmtId="0" fontId="33" fillId="4" borderId="55" xfId="6" applyFont="1" applyBorder="1" applyAlignment="1">
      <alignment horizontal="center" vertical="center"/>
    </xf>
    <xf numFmtId="3" fontId="27" fillId="4" borderId="34" xfId="2" applyNumberFormat="1" applyBorder="1" applyAlignment="1" applyProtection="1">
      <alignment vertical="center"/>
      <protection hidden="1"/>
    </xf>
    <xf numFmtId="3" fontId="27" fillId="4" borderId="4" xfId="2" applyNumberFormat="1" applyBorder="1" applyAlignment="1" applyProtection="1">
      <alignment vertical="center"/>
      <protection hidden="1"/>
    </xf>
    <xf numFmtId="0" fontId="33" fillId="4" borderId="57" xfId="6" applyFont="1" applyBorder="1" applyAlignment="1">
      <alignment horizontal="center" vertical="center"/>
    </xf>
    <xf numFmtId="0" fontId="33" fillId="4" borderId="58" xfId="6" applyFont="1" applyBorder="1" applyAlignment="1">
      <alignment horizontal="center" vertical="center"/>
    </xf>
    <xf numFmtId="0" fontId="33" fillId="4" borderId="50" xfId="6" applyFont="1" applyBorder="1" applyAlignment="1">
      <alignment horizontal="center" vertical="center"/>
    </xf>
    <xf numFmtId="0" fontId="33" fillId="7" borderId="60" xfId="6" applyFont="1" applyFill="1" applyBorder="1" applyAlignment="1">
      <alignment horizontal="center" vertical="center" wrapText="1"/>
    </xf>
    <xf numFmtId="0" fontId="33" fillId="7" borderId="61" xfId="6" applyFont="1" applyFill="1" applyBorder="1" applyAlignment="1">
      <alignment horizontal="center" vertical="center" wrapText="1"/>
    </xf>
    <xf numFmtId="0" fontId="33" fillId="7" borderId="62" xfId="6" applyFont="1" applyFill="1" applyBorder="1" applyAlignment="1">
      <alignment horizontal="center" vertical="center" wrapText="1"/>
    </xf>
    <xf numFmtId="3" fontId="27" fillId="4" borderId="63" xfId="2" applyNumberFormat="1" applyBorder="1" applyAlignment="1" applyProtection="1">
      <alignment vertical="center"/>
      <protection hidden="1"/>
    </xf>
    <xf numFmtId="3" fontId="27" fillId="4" borderId="41" xfId="2" applyNumberFormat="1" applyBorder="1" applyAlignment="1" applyProtection="1">
      <alignment vertical="center"/>
      <protection hidden="1"/>
    </xf>
    <xf numFmtId="3" fontId="27" fillId="4" borderId="38" xfId="2" applyNumberFormat="1" applyBorder="1" applyAlignment="1" applyProtection="1">
      <alignment vertical="center"/>
      <protection hidden="1"/>
    </xf>
    <xf numFmtId="3" fontId="27" fillId="4" borderId="29" xfId="2" applyNumberFormat="1" applyBorder="1" applyAlignment="1" applyProtection="1">
      <alignment vertical="center"/>
      <protection hidden="1"/>
    </xf>
    <xf numFmtId="3" fontId="27" fillId="4" borderId="12" xfId="2" applyNumberFormat="1" applyBorder="1" applyAlignment="1" applyProtection="1">
      <alignment horizontal="center" vertical="center"/>
      <protection hidden="1"/>
    </xf>
    <xf numFmtId="3" fontId="27" fillId="4" borderId="21" xfId="2" applyNumberFormat="1" applyBorder="1" applyAlignment="1" applyProtection="1">
      <alignment horizontal="center" vertical="center"/>
      <protection hidden="1"/>
    </xf>
    <xf numFmtId="3" fontId="27" fillId="4" borderId="30" xfId="2" applyNumberFormat="1" applyBorder="1" applyAlignment="1" applyProtection="1">
      <alignment horizontal="center" vertical="center"/>
      <protection hidden="1"/>
    </xf>
    <xf numFmtId="164" fontId="27" fillId="4" borderId="12" xfId="1" applyNumberFormat="1" applyFont="1" applyFill="1" applyBorder="1" applyAlignment="1" applyProtection="1">
      <alignment horizontal="center" vertical="center"/>
      <protection hidden="1"/>
    </xf>
    <xf numFmtId="164" fontId="27" fillId="4" borderId="21" xfId="1" applyNumberFormat="1" applyFont="1" applyFill="1" applyBorder="1" applyAlignment="1" applyProtection="1">
      <alignment horizontal="center" vertical="center"/>
      <protection hidden="1"/>
    </xf>
    <xf numFmtId="164" fontId="27" fillId="4" borderId="30" xfId="1" applyNumberFormat="1" applyFont="1" applyFill="1" applyBorder="1" applyAlignment="1" applyProtection="1">
      <alignment horizontal="center" vertical="center"/>
      <protection hidden="1"/>
    </xf>
    <xf numFmtId="0" fontId="33" fillId="7" borderId="64" xfId="6" applyFont="1" applyFill="1" applyBorder="1" applyAlignment="1">
      <alignment horizontal="center" vertical="center" wrapText="1"/>
    </xf>
    <xf numFmtId="0" fontId="33" fillId="7" borderId="65" xfId="6" applyFont="1" applyFill="1" applyBorder="1" applyAlignment="1">
      <alignment horizontal="center" vertical="center" wrapText="1"/>
    </xf>
    <xf numFmtId="164" fontId="27" fillId="4" borderId="14" xfId="1" applyNumberFormat="1" applyFont="1" applyFill="1" applyBorder="1" applyAlignment="1" applyProtection="1">
      <alignment horizontal="center" vertical="center"/>
      <protection hidden="1"/>
    </xf>
    <xf numFmtId="164" fontId="27" fillId="4" borderId="56" xfId="1" applyNumberFormat="1" applyFont="1" applyFill="1" applyBorder="1" applyAlignment="1" applyProtection="1">
      <alignment horizontal="center" vertical="center"/>
      <protection hidden="1"/>
    </xf>
    <xf numFmtId="164" fontId="27" fillId="4" borderId="39" xfId="1" applyNumberFormat="1" applyFont="1" applyFill="1" applyBorder="1" applyAlignment="1" applyProtection="1">
      <alignment horizontal="center" vertical="center"/>
      <protection hidden="1"/>
    </xf>
    <xf numFmtId="172" fontId="27" fillId="4" borderId="10" xfId="7" applyNumberFormat="1" applyFont="1" applyFill="1" applyBorder="1" applyAlignment="1" applyProtection="1">
      <alignment vertical="center"/>
      <protection hidden="1"/>
    </xf>
    <xf numFmtId="172" fontId="27" fillId="4" borderId="11" xfId="7" applyNumberFormat="1" applyFont="1" applyFill="1" applyBorder="1" applyAlignment="1" applyProtection="1">
      <alignment vertical="center"/>
      <protection hidden="1"/>
    </xf>
    <xf numFmtId="172" fontId="27" fillId="4" borderId="34" xfId="7" applyNumberFormat="1" applyFont="1" applyFill="1" applyBorder="1" applyAlignment="1" applyProtection="1">
      <alignment vertical="center"/>
      <protection hidden="1"/>
    </xf>
    <xf numFmtId="172" fontId="27" fillId="4" borderId="4" xfId="7" applyNumberFormat="1" applyFont="1" applyFill="1" applyBorder="1" applyAlignment="1" applyProtection="1">
      <alignment vertical="center"/>
      <protection hidden="1"/>
    </xf>
    <xf numFmtId="172" fontId="27" fillId="4" borderId="38" xfId="7" applyNumberFormat="1" applyFont="1" applyFill="1" applyBorder="1" applyAlignment="1" applyProtection="1">
      <alignment vertical="center"/>
      <protection hidden="1"/>
    </xf>
    <xf numFmtId="172" fontId="27" fillId="4" borderId="29" xfId="7" applyNumberFormat="1" applyFont="1" applyFill="1" applyBorder="1" applyAlignment="1" applyProtection="1">
      <alignment vertical="center"/>
      <protection hidden="1"/>
    </xf>
    <xf numFmtId="173" fontId="27" fillId="4" borderId="10" xfId="7" applyNumberFormat="1" applyFont="1" applyFill="1" applyBorder="1" applyAlignment="1" applyProtection="1">
      <alignment vertical="center"/>
      <protection hidden="1"/>
    </xf>
    <xf numFmtId="173" fontId="27" fillId="4" borderId="11" xfId="7" applyNumberFormat="1" applyFont="1" applyFill="1" applyBorder="1" applyAlignment="1" applyProtection="1">
      <alignment vertical="center"/>
      <protection hidden="1"/>
    </xf>
    <xf numFmtId="173" fontId="27" fillId="4" borderId="34" xfId="7" applyNumberFormat="1" applyFont="1" applyFill="1" applyBorder="1" applyAlignment="1" applyProtection="1">
      <alignment vertical="center"/>
      <protection hidden="1"/>
    </xf>
    <xf numFmtId="173" fontId="27" fillId="4" borderId="4" xfId="7" applyNumberFormat="1" applyFont="1" applyFill="1" applyBorder="1" applyAlignment="1" applyProtection="1">
      <alignment vertical="center"/>
      <protection hidden="1"/>
    </xf>
    <xf numFmtId="173" fontId="27" fillId="4" borderId="38" xfId="7" applyNumberFormat="1" applyFont="1" applyFill="1" applyBorder="1" applyAlignment="1" applyProtection="1">
      <alignment vertical="center"/>
      <protection hidden="1"/>
    </xf>
    <xf numFmtId="173" fontId="27" fillId="4" borderId="29" xfId="7" applyNumberFormat="1" applyFont="1" applyFill="1" applyBorder="1" applyAlignment="1" applyProtection="1">
      <alignment vertical="center"/>
      <protection hidden="1"/>
    </xf>
    <xf numFmtId="3" fontId="27" fillId="4" borderId="13" xfId="2" applyNumberFormat="1" applyBorder="1" applyAlignment="1" applyProtection="1">
      <alignment horizontal="center" vertical="center"/>
      <protection hidden="1"/>
    </xf>
    <xf numFmtId="3" fontId="27" fillId="4" borderId="53" xfId="2" applyNumberFormat="1" applyBorder="1" applyAlignment="1" applyProtection="1">
      <alignment horizontal="center" vertical="center"/>
      <protection hidden="1"/>
    </xf>
    <xf numFmtId="3" fontId="27" fillId="4" borderId="28" xfId="2" applyNumberFormat="1" applyBorder="1" applyAlignment="1" applyProtection="1">
      <alignment horizontal="center" vertical="center"/>
      <protection hidden="1"/>
    </xf>
    <xf numFmtId="164" fontId="27" fillId="4" borderId="4" xfId="1" applyNumberFormat="1" applyFont="1" applyFill="1" applyBorder="1" applyAlignment="1" applyProtection="1">
      <alignment horizontal="center" vertical="center"/>
      <protection hidden="1"/>
    </xf>
    <xf numFmtId="3" fontId="27" fillId="4" borderId="4" xfId="2" applyNumberFormat="1" applyBorder="1" applyAlignment="1" applyProtection="1">
      <alignment horizontal="center" vertical="center"/>
      <protection hidden="1"/>
    </xf>
    <xf numFmtId="164" fontId="27" fillId="4" borderId="11" xfId="1" applyNumberFormat="1" applyFont="1" applyFill="1" applyBorder="1" applyAlignment="1" applyProtection="1">
      <alignment horizontal="center" vertical="center"/>
      <protection hidden="1"/>
    </xf>
    <xf numFmtId="3" fontId="27" fillId="4" borderId="11" xfId="2" applyNumberFormat="1" applyBorder="1" applyAlignment="1" applyProtection="1">
      <alignment horizontal="center" vertical="center"/>
      <protection hidden="1"/>
    </xf>
    <xf numFmtId="173" fontId="27" fillId="4" borderId="13" xfId="7" applyNumberFormat="1" applyFont="1" applyFill="1" applyBorder="1" applyAlignment="1" applyProtection="1">
      <alignment vertical="center"/>
      <protection hidden="1"/>
    </xf>
    <xf numFmtId="173" fontId="27" fillId="4" borderId="53" xfId="7" applyNumberFormat="1" applyFont="1" applyFill="1" applyBorder="1" applyAlignment="1" applyProtection="1">
      <alignment vertical="center"/>
      <protection hidden="1"/>
    </xf>
    <xf numFmtId="173" fontId="27" fillId="4" borderId="64" xfId="7" applyNumberFormat="1" applyFont="1" applyFill="1" applyBorder="1" applyAlignment="1" applyProtection="1">
      <alignment vertical="center"/>
      <protection hidden="1"/>
    </xf>
    <xf numFmtId="173" fontId="27" fillId="4" borderId="61" xfId="7" applyNumberFormat="1" applyFont="1" applyFill="1" applyBorder="1" applyAlignment="1" applyProtection="1">
      <alignment vertical="center"/>
      <protection hidden="1"/>
    </xf>
    <xf numFmtId="164" fontId="27" fillId="4" borderId="61" xfId="1" applyNumberFormat="1" applyFont="1" applyFill="1" applyBorder="1" applyAlignment="1" applyProtection="1">
      <alignment horizontal="center" vertical="center"/>
      <protection hidden="1"/>
    </xf>
    <xf numFmtId="3" fontId="27" fillId="4" borderId="61" xfId="2" applyNumberFormat="1" applyBorder="1" applyAlignment="1" applyProtection="1">
      <alignment horizontal="center" vertical="center"/>
      <protection hidden="1"/>
    </xf>
    <xf numFmtId="3" fontId="27" fillId="4" borderId="62" xfId="2" applyNumberFormat="1" applyBorder="1" applyAlignment="1" applyProtection="1">
      <alignment horizontal="center" vertical="center"/>
      <protection hidden="1"/>
    </xf>
    <xf numFmtId="164" fontId="27" fillId="4" borderId="29" xfId="1" applyNumberFormat="1" applyFont="1" applyFill="1" applyBorder="1" applyAlignment="1" applyProtection="1">
      <alignment horizontal="center" vertical="center"/>
      <protection hidden="1"/>
    </xf>
    <xf numFmtId="3" fontId="27" fillId="4" borderId="10" xfId="2" applyNumberFormat="1" applyBorder="1" applyAlignment="1" applyProtection="1">
      <alignment horizontal="center" vertical="center"/>
      <protection hidden="1"/>
    </xf>
    <xf numFmtId="3" fontId="27" fillId="4" borderId="34" xfId="2" applyNumberFormat="1" applyBorder="1" applyAlignment="1" applyProtection="1">
      <alignment horizontal="center" vertical="center"/>
      <protection hidden="1"/>
    </xf>
    <xf numFmtId="3" fontId="27" fillId="4" borderId="38" xfId="2" applyNumberFormat="1" applyBorder="1" applyAlignment="1" applyProtection="1">
      <alignment horizontal="center" vertical="center"/>
      <protection hidden="1"/>
    </xf>
    <xf numFmtId="3" fontId="27" fillId="4" borderId="42" xfId="2" applyNumberFormat="1" applyBorder="1" applyAlignment="1" applyProtection="1">
      <alignment horizontal="center" vertical="center"/>
      <protection hidden="1"/>
    </xf>
    <xf numFmtId="3" fontId="27" fillId="4" borderId="29" xfId="2" applyNumberFormat="1" applyBorder="1" applyAlignment="1" applyProtection="1">
      <alignment horizontal="center" vertical="center"/>
      <protection hidden="1"/>
    </xf>
    <xf numFmtId="172" fontId="27" fillId="4" borderId="41" xfId="7" applyNumberFormat="1" applyFont="1" applyFill="1" applyBorder="1" applyAlignment="1" applyProtection="1">
      <alignment vertical="center"/>
      <protection hidden="1"/>
    </xf>
    <xf numFmtId="173" fontId="27" fillId="4" borderId="41" xfId="7" applyNumberFormat="1" applyFont="1" applyFill="1" applyBorder="1" applyAlignment="1" applyProtection="1">
      <alignment vertical="center"/>
      <protection hidden="1"/>
    </xf>
    <xf numFmtId="3" fontId="27" fillId="4" borderId="61" xfId="2" applyNumberFormat="1" applyBorder="1" applyAlignment="1" applyProtection="1">
      <alignment vertical="center"/>
      <protection hidden="1"/>
    </xf>
    <xf numFmtId="0" fontId="33" fillId="4" borderId="59" xfId="6" applyFont="1" applyBorder="1" applyAlignment="1">
      <alignment horizontal="center" vertical="center"/>
    </xf>
    <xf numFmtId="0" fontId="33" fillId="4" borderId="35" xfId="6" applyFont="1" applyBorder="1" applyAlignment="1">
      <alignment horizontal="center" vertical="center"/>
    </xf>
    <xf numFmtId="172" fontId="27" fillId="4" borderId="63" xfId="7" applyNumberFormat="1" applyFont="1" applyFill="1" applyBorder="1" applyAlignment="1" applyProtection="1">
      <alignment vertical="center"/>
      <protection hidden="1"/>
    </xf>
    <xf numFmtId="173" fontId="27" fillId="4" borderId="63" xfId="7" applyNumberFormat="1" applyFont="1" applyFill="1" applyBorder="1" applyAlignment="1" applyProtection="1">
      <alignment vertical="center"/>
      <protection hidden="1"/>
    </xf>
    <xf numFmtId="164" fontId="27" fillId="4" borderId="42" xfId="1" applyNumberFormat="1" applyFont="1" applyFill="1" applyBorder="1" applyAlignment="1" applyProtection="1">
      <alignment horizontal="center" vertical="center"/>
      <protection hidden="1"/>
    </xf>
    <xf numFmtId="164" fontId="27" fillId="4" borderId="66" xfId="1" applyNumberFormat="1" applyFont="1" applyFill="1" applyBorder="1" applyAlignment="1" applyProtection="1">
      <alignment horizontal="center" vertical="center"/>
      <protection hidden="1"/>
    </xf>
    <xf numFmtId="3" fontId="27" fillId="4" borderId="40" xfId="2" applyNumberFormat="1" applyBorder="1" applyAlignment="1" applyProtection="1">
      <alignment horizontal="center" vertical="center"/>
      <protection hidden="1"/>
    </xf>
    <xf numFmtId="0" fontId="33" fillId="4" borderId="68" xfId="6" applyFont="1" applyBorder="1" applyAlignment="1">
      <alignment horizontal="center" vertical="center"/>
    </xf>
    <xf numFmtId="0" fontId="33" fillId="4" borderId="23" xfId="6" applyFont="1" applyBorder="1" applyAlignment="1">
      <alignment horizontal="center" vertical="center"/>
    </xf>
    <xf numFmtId="0" fontId="33" fillId="4" borderId="25" xfId="6" applyFont="1" applyBorder="1" applyAlignment="1">
      <alignment horizontal="center" vertical="center"/>
    </xf>
    <xf numFmtId="0" fontId="33" fillId="4" borderId="27" xfId="6" applyFont="1" applyBorder="1" applyAlignment="1">
      <alignment horizontal="center" vertical="center"/>
    </xf>
    <xf numFmtId="0" fontId="33" fillId="4" borderId="33" xfId="6" applyFont="1" applyBorder="1" applyAlignment="1">
      <alignment horizontal="center" vertical="center"/>
    </xf>
    <xf numFmtId="3" fontId="27" fillId="4" borderId="60" xfId="2" applyNumberFormat="1" applyBorder="1" applyAlignment="1" applyProtection="1">
      <alignment vertical="center"/>
      <protection hidden="1"/>
    </xf>
    <xf numFmtId="164" fontId="27" fillId="4" borderId="62" xfId="1" applyNumberFormat="1" applyFont="1" applyFill="1" applyBorder="1" applyAlignment="1" applyProtection="1">
      <alignment horizontal="center" vertical="center"/>
      <protection hidden="1"/>
    </xf>
    <xf numFmtId="164" fontId="27" fillId="4" borderId="65" xfId="1" applyNumberFormat="1" applyFont="1" applyFill="1" applyBorder="1" applyAlignment="1" applyProtection="1">
      <alignment horizontal="center" vertical="center"/>
      <protection hidden="1"/>
    </xf>
    <xf numFmtId="3" fontId="27" fillId="4" borderId="60" xfId="2" applyNumberFormat="1" applyBorder="1" applyAlignment="1" applyProtection="1">
      <alignment horizontal="center" vertical="center"/>
      <protection hidden="1"/>
    </xf>
    <xf numFmtId="173" fontId="27" fillId="4" borderId="40" xfId="7" applyNumberFormat="1" applyFont="1" applyFill="1" applyBorder="1" applyAlignment="1" applyProtection="1">
      <alignment vertical="center"/>
      <protection hidden="1"/>
    </xf>
    <xf numFmtId="3" fontId="27" fillId="4" borderId="63" xfId="2" applyNumberFormat="1" applyBorder="1" applyAlignment="1" applyProtection="1">
      <alignment horizontal="center" vertical="center"/>
      <protection hidden="1"/>
    </xf>
    <xf numFmtId="173" fontId="27" fillId="4" borderId="28" xfId="7" applyNumberFormat="1" applyFont="1" applyFill="1" applyBorder="1" applyAlignment="1" applyProtection="1">
      <alignment vertical="center"/>
      <protection hidden="1"/>
    </xf>
    <xf numFmtId="164" fontId="27" fillId="4" borderId="10" xfId="1" applyNumberFormat="1" applyFont="1" applyFill="1" applyBorder="1" applyAlignment="1" applyProtection="1">
      <alignment horizontal="center" vertical="center"/>
      <protection hidden="1"/>
    </xf>
    <xf numFmtId="164" fontId="27" fillId="4" borderId="34" xfId="1" applyNumberFormat="1" applyFont="1" applyFill="1" applyBorder="1" applyAlignment="1" applyProtection="1">
      <alignment horizontal="center" vertical="center"/>
      <protection hidden="1"/>
    </xf>
    <xf numFmtId="164" fontId="27" fillId="4" borderId="38" xfId="1" applyNumberFormat="1" applyFont="1" applyFill="1" applyBorder="1" applyAlignment="1" applyProtection="1">
      <alignment horizontal="center" vertical="center"/>
      <protection hidden="1"/>
    </xf>
    <xf numFmtId="164" fontId="27" fillId="4" borderId="13" xfId="1" applyNumberFormat="1" applyFont="1" applyFill="1" applyBorder="1" applyAlignment="1" applyProtection="1">
      <alignment horizontal="center" vertical="center"/>
      <protection hidden="1"/>
    </xf>
    <xf numFmtId="164" fontId="27" fillId="4" borderId="53" xfId="1" applyNumberFormat="1" applyFont="1" applyFill="1" applyBorder="1" applyAlignment="1" applyProtection="1">
      <alignment horizontal="center" vertical="center"/>
      <protection hidden="1"/>
    </xf>
    <xf numFmtId="164" fontId="27" fillId="4" borderId="28" xfId="1" applyNumberFormat="1" applyFont="1" applyFill="1" applyBorder="1" applyAlignment="1" applyProtection="1">
      <alignment horizontal="center" vertical="center"/>
      <protection hidden="1"/>
    </xf>
    <xf numFmtId="173" fontId="27" fillId="4" borderId="66" xfId="7" applyNumberFormat="1" applyFont="1" applyFill="1" applyBorder="1" applyAlignment="1" applyProtection="1">
      <alignment vertical="center"/>
      <protection hidden="1"/>
    </xf>
    <xf numFmtId="173" fontId="27" fillId="4" borderId="56" xfId="7" applyNumberFormat="1" applyFont="1" applyFill="1" applyBorder="1" applyAlignment="1" applyProtection="1">
      <alignment vertical="center"/>
      <protection hidden="1"/>
    </xf>
    <xf numFmtId="173" fontId="27" fillId="4" borderId="65" xfId="7" applyNumberFormat="1" applyFont="1" applyFill="1" applyBorder="1" applyAlignment="1" applyProtection="1">
      <alignment vertical="center"/>
      <protection hidden="1"/>
    </xf>
    <xf numFmtId="173" fontId="27" fillId="4" borderId="12" xfId="7" applyNumberFormat="1" applyFont="1" applyFill="1" applyBorder="1" applyAlignment="1" applyProtection="1">
      <alignment vertical="center"/>
      <protection hidden="1"/>
    </xf>
    <xf numFmtId="173" fontId="27" fillId="4" borderId="21" xfId="7" applyNumberFormat="1" applyFont="1" applyFill="1" applyBorder="1" applyAlignment="1" applyProtection="1">
      <alignment vertical="center"/>
      <protection hidden="1"/>
    </xf>
    <xf numFmtId="173" fontId="27" fillId="4" borderId="30" xfId="7" applyNumberFormat="1" applyFont="1" applyFill="1" applyBorder="1" applyAlignment="1" applyProtection="1">
      <alignment vertical="center"/>
      <protection hidden="1"/>
    </xf>
    <xf numFmtId="172" fontId="27" fillId="4" borderId="60" xfId="7" applyNumberFormat="1" applyFont="1" applyFill="1" applyBorder="1" applyAlignment="1" applyProtection="1">
      <alignment vertical="center"/>
      <protection hidden="1"/>
    </xf>
    <xf numFmtId="172" fontId="27" fillId="4" borderId="61" xfId="7" applyNumberFormat="1" applyFont="1" applyFill="1" applyBorder="1" applyAlignment="1" applyProtection="1">
      <alignment vertical="center"/>
      <protection hidden="1"/>
    </xf>
    <xf numFmtId="3" fontId="27" fillId="4" borderId="64" xfId="2" applyNumberFormat="1" applyBorder="1" applyAlignment="1" applyProtection="1">
      <alignment horizontal="center" vertical="center"/>
      <protection hidden="1"/>
    </xf>
    <xf numFmtId="0" fontId="33" fillId="4" borderId="0" xfId="6" applyFont="1" applyAlignment="1">
      <alignment wrapText="1"/>
    </xf>
    <xf numFmtId="0" fontId="34" fillId="4" borderId="0" xfId="6" applyFont="1" applyAlignment="1">
      <alignment horizontal="left" vertical="center"/>
    </xf>
    <xf numFmtId="3" fontId="34" fillId="4" borderId="0" xfId="6" applyNumberFormat="1" applyFont="1" applyAlignment="1">
      <alignment vertical="center"/>
    </xf>
    <xf numFmtId="3" fontId="34" fillId="4" borderId="0" xfId="6" applyNumberFormat="1" applyFont="1" applyAlignment="1">
      <alignment horizontal="center" vertical="center"/>
    </xf>
    <xf numFmtId="171" fontId="34" fillId="4" borderId="0" xfId="6" applyNumberFormat="1" applyFont="1" applyAlignment="1">
      <alignment vertical="center"/>
    </xf>
    <xf numFmtId="171" fontId="34" fillId="4" borderId="0" xfId="6" applyNumberFormat="1" applyFont="1" applyAlignment="1">
      <alignment horizontal="center" vertical="center"/>
    </xf>
    <xf numFmtId="0" fontId="34" fillId="7" borderId="8" xfId="6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3" fontId="27" fillId="6" borderId="69" xfId="2" applyNumberFormat="1" applyFill="1" applyBorder="1" applyAlignment="1" applyProtection="1">
      <alignment vertical="center"/>
      <protection hidden="1"/>
    </xf>
    <xf numFmtId="164" fontId="27" fillId="6" borderId="69" xfId="1" applyNumberFormat="1" applyFont="1" applyFill="1" applyBorder="1" applyAlignment="1" applyProtection="1">
      <alignment horizontal="center" vertical="center"/>
      <protection hidden="1"/>
    </xf>
    <xf numFmtId="164" fontId="27" fillId="6" borderId="70" xfId="1" applyNumberFormat="1" applyFont="1" applyFill="1" applyBorder="1" applyAlignment="1" applyProtection="1">
      <alignment horizontal="center" vertical="center"/>
      <protection hidden="1"/>
    </xf>
    <xf numFmtId="3" fontId="27" fillId="6" borderId="71" xfId="2" applyNumberFormat="1" applyFill="1" applyBorder="1" applyAlignment="1" applyProtection="1">
      <alignment vertical="center"/>
      <protection hidden="1"/>
    </xf>
    <xf numFmtId="164" fontId="27" fillId="6" borderId="71" xfId="1" applyNumberFormat="1" applyFont="1" applyFill="1" applyBorder="1" applyAlignment="1" applyProtection="1">
      <alignment horizontal="center" vertical="center"/>
      <protection hidden="1"/>
    </xf>
    <xf numFmtId="164" fontId="27" fillId="6" borderId="72" xfId="1" applyNumberFormat="1" applyFont="1" applyFill="1" applyBorder="1" applyAlignment="1" applyProtection="1">
      <alignment horizontal="center" vertical="center"/>
      <protection hidden="1"/>
    </xf>
    <xf numFmtId="169" fontId="34" fillId="8" borderId="1" xfId="4" applyNumberFormat="1" applyFont="1" applyFill="1" applyBorder="1" applyAlignment="1" applyProtection="1">
      <alignment horizontal="left" vertical="center"/>
      <protection hidden="1"/>
    </xf>
    <xf numFmtId="0" fontId="3" fillId="4" borderId="2" xfId="0" applyFont="1" applyFill="1" applyBorder="1" applyAlignment="1">
      <alignment horizontal="center" vertical="center" wrapText="1"/>
    </xf>
    <xf numFmtId="0" fontId="40" fillId="4" borderId="0" xfId="2" applyFont="1" applyAlignment="1">
      <alignment vertical="center"/>
    </xf>
    <xf numFmtId="0" fontId="39" fillId="10" borderId="27" xfId="2" applyFont="1" applyFill="1" applyBorder="1" applyAlignment="1">
      <alignment horizontal="left" vertical="center" indent="2"/>
    </xf>
    <xf numFmtId="169" fontId="33" fillId="4" borderId="63" xfId="4" applyNumberFormat="1" applyFont="1" applyFill="1" applyBorder="1" applyAlignment="1" applyProtection="1">
      <alignment horizontal="right" vertical="center"/>
      <protection hidden="1"/>
    </xf>
    <xf numFmtId="169" fontId="34" fillId="8" borderId="44" xfId="4" applyNumberFormat="1" applyFont="1" applyFill="1" applyBorder="1" applyAlignment="1" applyProtection="1">
      <alignment horizontal="right" vertical="center"/>
      <protection hidden="1"/>
    </xf>
    <xf numFmtId="169" fontId="34" fillId="8" borderId="31" xfId="4" applyNumberFormat="1" applyFont="1" applyFill="1" applyBorder="1" applyAlignment="1" applyProtection="1">
      <alignment horizontal="right" vertical="center"/>
      <protection hidden="1"/>
    </xf>
    <xf numFmtId="164" fontId="33" fillId="4" borderId="21" xfId="1" applyNumberFormat="1" applyFont="1" applyFill="1" applyBorder="1" applyAlignment="1" applyProtection="1">
      <alignment horizontal="center" vertical="center"/>
      <protection hidden="1"/>
    </xf>
    <xf numFmtId="164" fontId="33" fillId="4" borderId="29" xfId="1" applyNumberFormat="1" applyFont="1" applyFill="1" applyBorder="1" applyAlignment="1" applyProtection="1">
      <alignment horizontal="center" vertical="center"/>
      <protection hidden="1"/>
    </xf>
    <xf numFmtId="164" fontId="33" fillId="4" borderId="29" xfId="4" applyNumberFormat="1" applyFont="1" applyFill="1" applyBorder="1" applyAlignment="1" applyProtection="1">
      <alignment horizontal="center" vertical="center"/>
      <protection hidden="1"/>
    </xf>
    <xf numFmtId="171" fontId="33" fillId="4" borderId="29" xfId="4" applyNumberFormat="1" applyFont="1" applyFill="1" applyBorder="1" applyAlignment="1" applyProtection="1">
      <alignment horizontal="right" vertical="center"/>
      <protection hidden="1"/>
    </xf>
    <xf numFmtId="164" fontId="33" fillId="4" borderId="30" xfId="1" applyNumberFormat="1" applyFont="1" applyFill="1" applyBorder="1" applyAlignment="1" applyProtection="1">
      <alignment horizontal="center" vertical="center"/>
      <protection hidden="1"/>
    </xf>
    <xf numFmtId="171" fontId="33" fillId="4" borderId="11" xfId="4" applyNumberFormat="1" applyFont="1" applyFill="1" applyBorder="1" applyAlignment="1" applyProtection="1">
      <alignment horizontal="right" vertical="center"/>
      <protection hidden="1"/>
    </xf>
    <xf numFmtId="164" fontId="33" fillId="4" borderId="11" xfId="4" applyNumberFormat="1" applyFont="1" applyFill="1" applyBorder="1" applyAlignment="1" applyProtection="1">
      <alignment horizontal="center" vertical="center"/>
      <protection hidden="1"/>
    </xf>
    <xf numFmtId="164" fontId="33" fillId="4" borderId="12" xfId="4" applyNumberFormat="1" applyFont="1" applyFill="1" applyBorder="1" applyAlignment="1" applyProtection="1">
      <alignment horizontal="center" vertical="center"/>
      <protection hidden="1"/>
    </xf>
    <xf numFmtId="164" fontId="33" fillId="4" borderId="21" xfId="4" applyNumberFormat="1" applyFont="1" applyFill="1" applyBorder="1" applyAlignment="1" applyProtection="1">
      <alignment horizontal="center" vertical="center"/>
      <protection hidden="1"/>
    </xf>
    <xf numFmtId="164" fontId="33" fillId="4" borderId="30" xfId="4" applyNumberFormat="1" applyFont="1" applyFill="1" applyBorder="1" applyAlignment="1" applyProtection="1">
      <alignment horizontal="center" vertical="center"/>
      <protection hidden="1"/>
    </xf>
    <xf numFmtId="164" fontId="34" fillId="8" borderId="31" xfId="1" applyNumberFormat="1" applyFont="1" applyFill="1" applyBorder="1" applyAlignment="1" applyProtection="1">
      <alignment horizontal="center" vertical="center"/>
      <protection hidden="1"/>
    </xf>
    <xf numFmtId="171" fontId="34" fillId="8" borderId="31" xfId="4" applyNumberFormat="1" applyFont="1" applyFill="1" applyBorder="1" applyAlignment="1" applyProtection="1">
      <alignment horizontal="right" vertical="center"/>
      <protection hidden="1"/>
    </xf>
    <xf numFmtId="164" fontId="34" fillId="8" borderId="31" xfId="4" applyNumberFormat="1" applyFont="1" applyFill="1" applyBorder="1" applyAlignment="1" applyProtection="1">
      <alignment horizontal="center" vertical="center"/>
      <protection hidden="1"/>
    </xf>
    <xf numFmtId="164" fontId="34" fillId="8" borderId="32" xfId="4" applyNumberFormat="1" applyFont="1" applyFill="1" applyBorder="1" applyAlignment="1" applyProtection="1">
      <alignment horizontal="center" vertical="center"/>
      <protection hidden="1"/>
    </xf>
    <xf numFmtId="0" fontId="3" fillId="4" borderId="4" xfId="0" applyFont="1" applyFill="1" applyBorder="1" applyAlignment="1">
      <alignment horizontal="center" vertical="center" wrapText="1"/>
    </xf>
    <xf numFmtId="0" fontId="30" fillId="4" borderId="74" xfId="2" applyFont="1" applyBorder="1" applyAlignment="1">
      <alignment horizontal="left" vertical="center"/>
    </xf>
    <xf numFmtId="169" fontId="33" fillId="4" borderId="4" xfId="4" applyNumberFormat="1" applyFont="1" applyFill="1" applyBorder="1" applyAlignment="1" applyProtection="1">
      <alignment horizontal="right" vertical="center"/>
      <protection hidden="1"/>
    </xf>
    <xf numFmtId="164" fontId="33" fillId="4" borderId="4" xfId="1" applyNumberFormat="1" applyFont="1" applyFill="1" applyBorder="1" applyAlignment="1" applyProtection="1">
      <alignment horizontal="center" vertical="center"/>
      <protection hidden="1"/>
    </xf>
    <xf numFmtId="164" fontId="33" fillId="4" borderId="4" xfId="4" applyNumberFormat="1" applyFont="1" applyFill="1" applyBorder="1" applyAlignment="1" applyProtection="1">
      <alignment horizontal="center" vertical="center"/>
      <protection hidden="1"/>
    </xf>
    <xf numFmtId="171" fontId="33" fillId="4" borderId="4" xfId="4" applyNumberFormat="1" applyFont="1" applyFill="1" applyBorder="1" applyAlignment="1" applyProtection="1">
      <alignment horizontal="right" vertical="center"/>
      <protection hidden="1"/>
    </xf>
    <xf numFmtId="169" fontId="34" fillId="0" borderId="34" xfId="4" applyNumberFormat="1" applyFont="1" applyFill="1" applyBorder="1" applyAlignment="1" applyProtection="1">
      <alignment horizontal="right" vertical="center"/>
      <protection hidden="1"/>
    </xf>
    <xf numFmtId="169" fontId="34" fillId="0" borderId="4" xfId="4" applyNumberFormat="1" applyFont="1" applyFill="1" applyBorder="1" applyAlignment="1" applyProtection="1">
      <alignment horizontal="right" vertical="center"/>
      <protection hidden="1"/>
    </xf>
    <xf numFmtId="0" fontId="30" fillId="7" borderId="75" xfId="2" applyFont="1" applyFill="1" applyBorder="1" applyAlignment="1">
      <alignment horizontal="center" vertical="center" wrapText="1"/>
    </xf>
    <xf numFmtId="169" fontId="33" fillId="4" borderId="73" xfId="4" applyNumberFormat="1" applyFont="1" applyFill="1" applyBorder="1" applyAlignment="1" applyProtection="1">
      <alignment horizontal="right" vertical="center"/>
      <protection hidden="1"/>
    </xf>
    <xf numFmtId="169" fontId="34" fillId="0" borderId="73" xfId="4" applyNumberFormat="1" applyFont="1" applyFill="1" applyBorder="1" applyAlignment="1" applyProtection="1">
      <alignment horizontal="right" vertical="center"/>
      <protection hidden="1"/>
    </xf>
    <xf numFmtId="169" fontId="30" fillId="7" borderId="76" xfId="4" applyNumberFormat="1" applyFont="1" applyFill="1" applyBorder="1" applyAlignment="1">
      <alignment horizontal="center" vertical="center" wrapText="1"/>
    </xf>
    <xf numFmtId="169" fontId="30" fillId="7" borderId="77" xfId="4" applyNumberFormat="1" applyFont="1" applyFill="1" applyBorder="1" applyAlignment="1">
      <alignment horizontal="center" vertical="center" wrapText="1"/>
    </xf>
    <xf numFmtId="0" fontId="30" fillId="7" borderId="78" xfId="2" applyFont="1" applyFill="1" applyBorder="1" applyAlignment="1">
      <alignment horizontal="center" vertical="center" wrapText="1"/>
    </xf>
    <xf numFmtId="0" fontId="30" fillId="7" borderId="79" xfId="2" applyFont="1" applyFill="1" applyBorder="1" applyAlignment="1">
      <alignment horizontal="center" vertical="center" wrapText="1"/>
    </xf>
    <xf numFmtId="164" fontId="33" fillId="4" borderId="80" xfId="4" applyNumberFormat="1" applyFont="1" applyFill="1" applyBorder="1" applyAlignment="1" applyProtection="1">
      <alignment horizontal="center" vertical="center"/>
      <protection hidden="1"/>
    </xf>
    <xf numFmtId="164" fontId="33" fillId="4" borderId="39" xfId="4" applyNumberFormat="1" applyFont="1" applyFill="1" applyBorder="1" applyAlignment="1" applyProtection="1">
      <alignment horizontal="center" vertical="center"/>
      <protection hidden="1"/>
    </xf>
    <xf numFmtId="0" fontId="30" fillId="7" borderId="76" xfId="2" applyFont="1" applyFill="1" applyBorder="1" applyAlignment="1">
      <alignment horizontal="center" vertical="center" wrapText="1"/>
    </xf>
    <xf numFmtId="0" fontId="30" fillId="7" borderId="77" xfId="2" applyFont="1" applyFill="1" applyBorder="1" applyAlignment="1">
      <alignment horizontal="center" vertical="center" wrapText="1"/>
    </xf>
    <xf numFmtId="171" fontId="33" fillId="4" borderId="34" xfId="4" applyNumberFormat="1" applyFont="1" applyFill="1" applyBorder="1" applyAlignment="1" applyProtection="1">
      <alignment horizontal="right" vertical="center"/>
      <protection hidden="1"/>
    </xf>
    <xf numFmtId="171" fontId="33" fillId="4" borderId="38" xfId="4" applyNumberFormat="1" applyFont="1" applyFill="1" applyBorder="1" applyAlignment="1" applyProtection="1">
      <alignment horizontal="right" vertical="center"/>
      <protection hidden="1"/>
    </xf>
    <xf numFmtId="169" fontId="33" fillId="4" borderId="76" xfId="4" applyNumberFormat="1" applyFont="1" applyFill="1" applyBorder="1" applyAlignment="1" applyProtection="1">
      <alignment horizontal="right" vertical="center"/>
      <protection hidden="1"/>
    </xf>
    <xf numFmtId="169" fontId="33" fillId="4" borderId="77" xfId="4" applyNumberFormat="1" applyFont="1" applyFill="1" applyBorder="1" applyAlignment="1" applyProtection="1">
      <alignment horizontal="right" vertical="center"/>
      <protection hidden="1"/>
    </xf>
    <xf numFmtId="169" fontId="33" fillId="4" borderId="75" xfId="4" applyNumberFormat="1" applyFont="1" applyFill="1" applyBorder="1" applyAlignment="1" applyProtection="1">
      <alignment horizontal="right" vertical="center"/>
      <protection hidden="1"/>
    </xf>
    <xf numFmtId="169" fontId="34" fillId="0" borderId="63" xfId="4" applyNumberFormat="1" applyFont="1" applyFill="1" applyBorder="1" applyAlignment="1" applyProtection="1">
      <alignment horizontal="right" vertical="center"/>
      <protection hidden="1"/>
    </xf>
    <xf numFmtId="169" fontId="34" fillId="0" borderId="41" xfId="4" applyNumberFormat="1" applyFont="1" applyFill="1" applyBorder="1" applyAlignment="1" applyProtection="1">
      <alignment horizontal="right" vertical="center"/>
      <protection hidden="1"/>
    </xf>
    <xf numFmtId="169" fontId="34" fillId="0" borderId="40" xfId="4" applyNumberFormat="1" applyFont="1" applyFill="1" applyBorder="1" applyAlignment="1" applyProtection="1">
      <alignment horizontal="right" vertical="center"/>
      <protection hidden="1"/>
    </xf>
    <xf numFmtId="169" fontId="34" fillId="8" borderId="81" xfId="4" applyNumberFormat="1" applyFont="1" applyFill="1" applyBorder="1" applyAlignment="1" applyProtection="1">
      <alignment horizontal="right" vertical="center"/>
      <protection hidden="1"/>
    </xf>
    <xf numFmtId="169" fontId="34" fillId="0" borderId="76" xfId="4" applyNumberFormat="1" applyFont="1" applyFill="1" applyBorder="1" applyAlignment="1" applyProtection="1">
      <alignment horizontal="right" vertical="center"/>
      <protection hidden="1"/>
    </xf>
    <xf numFmtId="169" fontId="34" fillId="0" borderId="77" xfId="4" applyNumberFormat="1" applyFont="1" applyFill="1" applyBorder="1" applyAlignment="1" applyProtection="1">
      <alignment horizontal="right" vertical="center"/>
      <protection hidden="1"/>
    </xf>
    <xf numFmtId="169" fontId="34" fillId="0" borderId="75" xfId="4" applyNumberFormat="1" applyFont="1" applyFill="1" applyBorder="1" applyAlignment="1" applyProtection="1">
      <alignment horizontal="right" vertical="center"/>
      <protection hidden="1"/>
    </xf>
    <xf numFmtId="169" fontId="34" fillId="10" borderId="10" xfId="4" applyNumberFormat="1" applyFont="1" applyFill="1" applyBorder="1" applyAlignment="1" applyProtection="1">
      <alignment horizontal="right" vertical="center"/>
      <protection hidden="1"/>
    </xf>
    <xf numFmtId="169" fontId="34" fillId="10" borderId="38" xfId="4" applyNumberFormat="1" applyFont="1" applyFill="1" applyBorder="1" applyAlignment="1" applyProtection="1">
      <alignment horizontal="right" vertical="center"/>
      <protection hidden="1"/>
    </xf>
    <xf numFmtId="164" fontId="33" fillId="4" borderId="41" xfId="1" applyNumberFormat="1" applyFont="1" applyFill="1" applyBorder="1" applyAlignment="1" applyProtection="1">
      <alignment horizontal="center" vertical="center"/>
      <protection hidden="1"/>
    </xf>
    <xf numFmtId="164" fontId="33" fillId="4" borderId="66" xfId="4" applyNumberFormat="1" applyFont="1" applyFill="1" applyBorder="1" applyAlignment="1" applyProtection="1">
      <alignment horizontal="center" vertical="center"/>
      <protection hidden="1"/>
    </xf>
    <xf numFmtId="171" fontId="33" fillId="4" borderId="63" xfId="4" applyNumberFormat="1" applyFont="1" applyFill="1" applyBorder="1" applyAlignment="1" applyProtection="1">
      <alignment horizontal="right" vertical="center"/>
      <protection hidden="1"/>
    </xf>
    <xf numFmtId="171" fontId="33" fillId="4" borderId="41" xfId="4" applyNumberFormat="1" applyFont="1" applyFill="1" applyBorder="1" applyAlignment="1" applyProtection="1">
      <alignment horizontal="right" vertical="center"/>
      <protection hidden="1"/>
    </xf>
    <xf numFmtId="164" fontId="33" fillId="4" borderId="42" xfId="4" applyNumberFormat="1" applyFont="1" applyFill="1" applyBorder="1" applyAlignment="1" applyProtection="1">
      <alignment horizontal="center" vertical="center"/>
      <protection hidden="1"/>
    </xf>
    <xf numFmtId="164" fontId="33" fillId="4" borderId="42" xfId="1" applyNumberFormat="1" applyFont="1" applyFill="1" applyBorder="1" applyAlignment="1" applyProtection="1">
      <alignment horizontal="center" vertical="center"/>
      <protection hidden="1"/>
    </xf>
    <xf numFmtId="164" fontId="34" fillId="8" borderId="82" xfId="4" applyNumberFormat="1" applyFont="1" applyFill="1" applyBorder="1" applyAlignment="1" applyProtection="1">
      <alignment horizontal="center" vertical="center"/>
      <protection hidden="1"/>
    </xf>
    <xf numFmtId="171" fontId="34" fillId="8" borderId="44" xfId="4" applyNumberFormat="1" applyFont="1" applyFill="1" applyBorder="1" applyAlignment="1" applyProtection="1">
      <alignment horizontal="right" vertical="center"/>
      <protection hidden="1"/>
    </xf>
    <xf numFmtId="164" fontId="34" fillId="8" borderId="32" xfId="1" applyNumberFormat="1" applyFont="1" applyFill="1" applyBorder="1" applyAlignment="1" applyProtection="1">
      <alignment horizontal="center" vertical="center"/>
      <protection hidden="1"/>
    </xf>
    <xf numFmtId="164" fontId="33" fillId="4" borderId="77" xfId="4" applyNumberFormat="1" applyFont="1" applyFill="1" applyBorder="1" applyAlignment="1" applyProtection="1">
      <alignment horizontal="center" vertical="center"/>
      <protection hidden="1"/>
    </xf>
    <xf numFmtId="164" fontId="34" fillId="0" borderId="41" xfId="4" applyNumberFormat="1" applyFont="1" applyFill="1" applyBorder="1" applyAlignment="1" applyProtection="1">
      <alignment horizontal="center" vertical="center"/>
      <protection hidden="1"/>
    </xf>
    <xf numFmtId="164" fontId="34" fillId="0" borderId="4" xfId="4" applyNumberFormat="1" applyFont="1" applyFill="1" applyBorder="1" applyAlignment="1" applyProtection="1">
      <alignment horizontal="center" vertical="center"/>
      <protection hidden="1"/>
    </xf>
    <xf numFmtId="164" fontId="34" fillId="0" borderId="77" xfId="4" applyNumberFormat="1" applyFont="1" applyFill="1" applyBorder="1" applyAlignment="1" applyProtection="1">
      <alignment horizontal="center" vertical="center"/>
      <protection hidden="1"/>
    </xf>
    <xf numFmtId="164" fontId="34" fillId="10" borderId="11" xfId="4" applyNumberFormat="1" applyFont="1" applyFill="1" applyBorder="1" applyAlignment="1" applyProtection="1">
      <alignment horizontal="center" vertical="center"/>
      <protection hidden="1"/>
    </xf>
    <xf numFmtId="164" fontId="34" fillId="10" borderId="29" xfId="4" applyNumberFormat="1" applyFont="1" applyFill="1" applyBorder="1" applyAlignment="1" applyProtection="1">
      <alignment horizontal="center" vertical="center"/>
      <protection hidden="1"/>
    </xf>
    <xf numFmtId="164" fontId="33" fillId="4" borderId="41" xfId="4" applyNumberFormat="1" applyFont="1" applyFill="1" applyBorder="1" applyAlignment="1" applyProtection="1">
      <alignment horizontal="center" vertical="center"/>
      <protection hidden="1"/>
    </xf>
    <xf numFmtId="170" fontId="33" fillId="4" borderId="73" xfId="4" applyNumberFormat="1" applyFont="1" applyFill="1" applyBorder="1" applyAlignment="1" applyProtection="1">
      <alignment horizontal="right" vertical="center"/>
      <protection hidden="1"/>
    </xf>
    <xf numFmtId="170" fontId="33" fillId="4" borderId="75" xfId="4" applyNumberFormat="1" applyFont="1" applyFill="1" applyBorder="1" applyAlignment="1" applyProtection="1">
      <alignment horizontal="right" vertical="center"/>
      <protection hidden="1"/>
    </xf>
    <xf numFmtId="170" fontId="34" fillId="8" borderId="81" xfId="4" applyNumberFormat="1" applyFont="1" applyFill="1" applyBorder="1" applyAlignment="1" applyProtection="1">
      <alignment horizontal="right" vertical="center"/>
      <protection hidden="1"/>
    </xf>
    <xf numFmtId="170" fontId="34" fillId="0" borderId="40" xfId="4" applyNumberFormat="1" applyFont="1" applyFill="1" applyBorder="1" applyAlignment="1" applyProtection="1">
      <alignment horizontal="right" vertical="center"/>
      <protection hidden="1"/>
    </xf>
    <xf numFmtId="170" fontId="34" fillId="0" borderId="73" xfId="4" applyNumberFormat="1" applyFont="1" applyFill="1" applyBorder="1" applyAlignment="1" applyProtection="1">
      <alignment horizontal="right" vertical="center"/>
      <protection hidden="1"/>
    </xf>
    <xf numFmtId="170" fontId="34" fillId="0" borderId="75" xfId="4" applyNumberFormat="1" applyFont="1" applyFill="1" applyBorder="1" applyAlignment="1" applyProtection="1">
      <alignment horizontal="right" vertical="center"/>
      <protection hidden="1"/>
    </xf>
    <xf numFmtId="170" fontId="34" fillId="10" borderId="13" xfId="4" applyNumberFormat="1" applyFont="1" applyFill="1" applyBorder="1" applyAlignment="1" applyProtection="1">
      <alignment horizontal="right" vertical="center"/>
      <protection hidden="1"/>
    </xf>
    <xf numFmtId="170" fontId="34" fillId="10" borderId="28" xfId="4" applyNumberFormat="1" applyFont="1" applyFill="1" applyBorder="1" applyAlignment="1" applyProtection="1">
      <alignment horizontal="right" vertical="center"/>
      <protection hidden="1"/>
    </xf>
    <xf numFmtId="170" fontId="33" fillId="4" borderId="40" xfId="4" applyNumberFormat="1" applyFont="1" applyFill="1" applyBorder="1" applyAlignment="1" applyProtection="1">
      <alignment horizontal="right" vertical="center"/>
      <protection hidden="1"/>
    </xf>
    <xf numFmtId="2" fontId="33" fillId="4" borderId="4" xfId="4" applyNumberFormat="1" applyFont="1" applyFill="1" applyBorder="1" applyAlignment="1" applyProtection="1">
      <alignment horizontal="right" vertical="center"/>
      <protection hidden="1"/>
    </xf>
    <xf numFmtId="2" fontId="33" fillId="4" borderId="77" xfId="4" applyNumberFormat="1" applyFont="1" applyFill="1" applyBorder="1" applyAlignment="1" applyProtection="1">
      <alignment horizontal="right" vertical="center"/>
      <protection hidden="1"/>
    </xf>
    <xf numFmtId="2" fontId="34" fillId="8" borderId="31" xfId="4" applyNumberFormat="1" applyFont="1" applyFill="1" applyBorder="1" applyAlignment="1" applyProtection="1">
      <alignment horizontal="right" vertical="center"/>
      <protection hidden="1"/>
    </xf>
    <xf numFmtId="2" fontId="34" fillId="0" borderId="41" xfId="4" applyNumberFormat="1" applyFont="1" applyFill="1" applyBorder="1" applyAlignment="1" applyProtection="1">
      <alignment horizontal="right" vertical="center"/>
      <protection hidden="1"/>
    </xf>
    <xf numFmtId="2" fontId="34" fillId="0" borderId="4" xfId="4" applyNumberFormat="1" applyFont="1" applyFill="1" applyBorder="1" applyAlignment="1" applyProtection="1">
      <alignment horizontal="right" vertical="center"/>
      <protection hidden="1"/>
    </xf>
    <xf numFmtId="2" fontId="34" fillId="0" borderId="77" xfId="4" applyNumberFormat="1" applyFont="1" applyFill="1" applyBorder="1" applyAlignment="1" applyProtection="1">
      <alignment horizontal="right" vertical="center"/>
      <protection hidden="1"/>
    </xf>
    <xf numFmtId="2" fontId="34" fillId="10" borderId="11" xfId="4" applyNumberFormat="1" applyFont="1" applyFill="1" applyBorder="1" applyAlignment="1" applyProtection="1">
      <alignment horizontal="right" vertical="center"/>
      <protection hidden="1"/>
    </xf>
    <xf numFmtId="2" fontId="34" fillId="10" borderId="29" xfId="4" applyNumberFormat="1" applyFont="1" applyFill="1" applyBorder="1" applyAlignment="1" applyProtection="1">
      <alignment horizontal="right" vertical="center"/>
      <protection hidden="1"/>
    </xf>
    <xf numFmtId="2" fontId="33" fillId="4" borderId="41" xfId="4" applyNumberFormat="1" applyFont="1" applyFill="1" applyBorder="1" applyAlignment="1" applyProtection="1">
      <alignment horizontal="right" vertical="center"/>
      <protection hidden="1"/>
    </xf>
    <xf numFmtId="164" fontId="33" fillId="4" borderId="79" xfId="4" applyNumberFormat="1" applyFont="1" applyFill="1" applyBorder="1" applyAlignment="1" applyProtection="1">
      <alignment horizontal="center" vertical="center"/>
      <protection hidden="1"/>
    </xf>
    <xf numFmtId="164" fontId="34" fillId="0" borderId="66" xfId="4" applyNumberFormat="1" applyFont="1" applyFill="1" applyBorder="1" applyAlignment="1" applyProtection="1">
      <alignment horizontal="center" vertical="center"/>
      <protection hidden="1"/>
    </xf>
    <xf numFmtId="164" fontId="34" fillId="0" borderId="80" xfId="4" applyNumberFormat="1" applyFont="1" applyFill="1" applyBorder="1" applyAlignment="1" applyProtection="1">
      <alignment horizontal="center" vertical="center"/>
      <protection hidden="1"/>
    </xf>
    <xf numFmtId="164" fontId="34" fillId="0" borderId="79" xfId="4" applyNumberFormat="1" applyFont="1" applyFill="1" applyBorder="1" applyAlignment="1" applyProtection="1">
      <alignment horizontal="center" vertical="center"/>
      <protection hidden="1"/>
    </xf>
    <xf numFmtId="164" fontId="34" fillId="10" borderId="14" xfId="4" applyNumberFormat="1" applyFont="1" applyFill="1" applyBorder="1" applyAlignment="1" applyProtection="1">
      <alignment horizontal="center" vertical="center"/>
      <protection hidden="1"/>
    </xf>
    <xf numFmtId="164" fontId="34" fillId="10" borderId="39" xfId="4" applyNumberFormat="1" applyFont="1" applyFill="1" applyBorder="1" applyAlignment="1" applyProtection="1">
      <alignment horizontal="center" vertical="center"/>
      <protection hidden="1"/>
    </xf>
    <xf numFmtId="171" fontId="33" fillId="4" borderId="76" xfId="4" applyNumberFormat="1" applyFont="1" applyFill="1" applyBorder="1" applyAlignment="1" applyProtection="1">
      <alignment horizontal="right" vertical="center"/>
      <protection hidden="1"/>
    </xf>
    <xf numFmtId="171" fontId="34" fillId="0" borderId="63" xfId="4" applyNumberFormat="1" applyFont="1" applyFill="1" applyBorder="1" applyAlignment="1" applyProtection="1">
      <alignment horizontal="right" vertical="center"/>
      <protection hidden="1"/>
    </xf>
    <xf numFmtId="171" fontId="34" fillId="0" borderId="34" xfId="4" applyNumberFormat="1" applyFont="1" applyFill="1" applyBorder="1" applyAlignment="1" applyProtection="1">
      <alignment horizontal="right" vertical="center"/>
      <protection hidden="1"/>
    </xf>
    <xf numFmtId="171" fontId="34" fillId="0" borderId="76" xfId="4" applyNumberFormat="1" applyFont="1" applyFill="1" applyBorder="1" applyAlignment="1" applyProtection="1">
      <alignment horizontal="right" vertical="center"/>
      <protection hidden="1"/>
    </xf>
    <xf numFmtId="171" fontId="34" fillId="10" borderId="10" xfId="4" applyNumberFormat="1" applyFont="1" applyFill="1" applyBorder="1" applyAlignment="1" applyProtection="1">
      <alignment horizontal="right" vertical="center"/>
      <protection hidden="1"/>
    </xf>
    <xf numFmtId="171" fontId="34" fillId="10" borderId="38" xfId="4" applyNumberFormat="1" applyFont="1" applyFill="1" applyBorder="1" applyAlignment="1" applyProtection="1">
      <alignment horizontal="right" vertical="center"/>
      <protection hidden="1"/>
    </xf>
    <xf numFmtId="164" fontId="33" fillId="4" borderId="78" xfId="4" applyNumberFormat="1" applyFont="1" applyFill="1" applyBorder="1" applyAlignment="1" applyProtection="1">
      <alignment horizontal="center" vertical="center"/>
      <protection hidden="1"/>
    </xf>
    <xf numFmtId="164" fontId="34" fillId="0" borderId="42" xfId="4" applyNumberFormat="1" applyFont="1" applyFill="1" applyBorder="1" applyAlignment="1" applyProtection="1">
      <alignment horizontal="center" vertical="center"/>
      <protection hidden="1"/>
    </xf>
    <xf numFmtId="164" fontId="34" fillId="0" borderId="21" xfId="4" applyNumberFormat="1" applyFont="1" applyFill="1" applyBorder="1" applyAlignment="1" applyProtection="1">
      <alignment horizontal="center" vertical="center"/>
      <protection hidden="1"/>
    </xf>
    <xf numFmtId="164" fontId="34" fillId="0" borderId="78" xfId="4" applyNumberFormat="1" applyFont="1" applyFill="1" applyBorder="1" applyAlignment="1" applyProtection="1">
      <alignment horizontal="center" vertical="center"/>
      <protection hidden="1"/>
    </xf>
    <xf numFmtId="164" fontId="34" fillId="10" borderId="12" xfId="4" applyNumberFormat="1" applyFont="1" applyFill="1" applyBorder="1" applyAlignment="1" applyProtection="1">
      <alignment horizontal="center" vertical="center"/>
      <protection hidden="1"/>
    </xf>
    <xf numFmtId="164" fontId="34" fillId="10" borderId="30" xfId="4" applyNumberFormat="1" applyFont="1" applyFill="1" applyBorder="1" applyAlignment="1" applyProtection="1">
      <alignment horizontal="center" vertical="center"/>
      <protection hidden="1"/>
    </xf>
    <xf numFmtId="171" fontId="33" fillId="4" borderId="77" xfId="4" applyNumberFormat="1" applyFont="1" applyFill="1" applyBorder="1" applyAlignment="1" applyProtection="1">
      <alignment horizontal="right" vertical="center"/>
      <protection hidden="1"/>
    </xf>
    <xf numFmtId="171" fontId="34" fillId="0" borderId="41" xfId="4" applyNumberFormat="1" applyFont="1" applyFill="1" applyBorder="1" applyAlignment="1" applyProtection="1">
      <alignment horizontal="right" vertical="center"/>
      <protection hidden="1"/>
    </xf>
    <xf numFmtId="171" fontId="34" fillId="0" borderId="4" xfId="4" applyNumberFormat="1" applyFont="1" applyFill="1" applyBorder="1" applyAlignment="1" applyProtection="1">
      <alignment horizontal="right" vertical="center"/>
      <protection hidden="1"/>
    </xf>
    <xf numFmtId="171" fontId="34" fillId="0" borderId="77" xfId="4" applyNumberFormat="1" applyFont="1" applyFill="1" applyBorder="1" applyAlignment="1" applyProtection="1">
      <alignment horizontal="right" vertical="center"/>
      <protection hidden="1"/>
    </xf>
    <xf numFmtId="171" fontId="34" fillId="10" borderId="11" xfId="4" applyNumberFormat="1" applyFont="1" applyFill="1" applyBorder="1" applyAlignment="1" applyProtection="1">
      <alignment horizontal="right" vertical="center"/>
      <protection hidden="1"/>
    </xf>
    <xf numFmtId="171" fontId="34" fillId="10" borderId="29" xfId="4" applyNumberFormat="1" applyFont="1" applyFill="1" applyBorder="1" applyAlignment="1" applyProtection="1">
      <alignment horizontal="right" vertical="center"/>
      <protection hidden="1"/>
    </xf>
    <xf numFmtId="170" fontId="33" fillId="4" borderId="28" xfId="4" applyNumberFormat="1" applyFont="1" applyFill="1" applyBorder="1" applyAlignment="1" applyProtection="1">
      <alignment horizontal="right" vertical="center"/>
      <protection hidden="1"/>
    </xf>
    <xf numFmtId="2" fontId="33" fillId="4" borderId="29" xfId="4" applyNumberFormat="1" applyFont="1" applyFill="1" applyBorder="1" applyAlignment="1" applyProtection="1">
      <alignment horizontal="right" vertical="center"/>
      <protection hidden="1"/>
    </xf>
    <xf numFmtId="2" fontId="33" fillId="4" borderId="21" xfId="4" applyNumberFormat="1" applyFont="1" applyFill="1" applyBorder="1" applyAlignment="1" applyProtection="1">
      <alignment horizontal="right" vertical="center"/>
      <protection hidden="1"/>
    </xf>
    <xf numFmtId="2" fontId="33" fillId="4" borderId="78" xfId="4" applyNumberFormat="1" applyFont="1" applyFill="1" applyBorder="1" applyAlignment="1" applyProtection="1">
      <alignment horizontal="right" vertical="center"/>
      <protection hidden="1"/>
    </xf>
    <xf numFmtId="2" fontId="34" fillId="8" borderId="32" xfId="4" applyNumberFormat="1" applyFont="1" applyFill="1" applyBorder="1" applyAlignment="1" applyProtection="1">
      <alignment horizontal="right" vertical="center"/>
      <protection hidden="1"/>
    </xf>
    <xf numFmtId="2" fontId="34" fillId="0" borderId="42" xfId="4" applyNumberFormat="1" applyFont="1" applyFill="1" applyBorder="1" applyAlignment="1" applyProtection="1">
      <alignment horizontal="right" vertical="center"/>
      <protection hidden="1"/>
    </xf>
    <xf numFmtId="2" fontId="34" fillId="0" borderId="21" xfId="4" applyNumberFormat="1" applyFont="1" applyFill="1" applyBorder="1" applyAlignment="1" applyProtection="1">
      <alignment horizontal="right" vertical="center"/>
      <protection hidden="1"/>
    </xf>
    <xf numFmtId="2" fontId="34" fillId="0" borderId="78" xfId="4" applyNumberFormat="1" applyFont="1" applyFill="1" applyBorder="1" applyAlignment="1" applyProtection="1">
      <alignment horizontal="right" vertical="center"/>
      <protection hidden="1"/>
    </xf>
    <xf numFmtId="2" fontId="34" fillId="10" borderId="12" xfId="4" applyNumberFormat="1" applyFont="1" applyFill="1" applyBorder="1" applyAlignment="1" applyProtection="1">
      <alignment horizontal="right" vertical="center"/>
      <protection hidden="1"/>
    </xf>
    <xf numFmtId="2" fontId="34" fillId="10" borderId="30" xfId="4" applyNumberFormat="1" applyFont="1" applyFill="1" applyBorder="1" applyAlignment="1" applyProtection="1">
      <alignment horizontal="right" vertical="center"/>
      <protection hidden="1"/>
    </xf>
    <xf numFmtId="2" fontId="33" fillId="4" borderId="42" xfId="4" applyNumberFormat="1" applyFont="1" applyFill="1" applyBorder="1" applyAlignment="1" applyProtection="1">
      <alignment horizontal="right" vertical="center"/>
      <protection hidden="1"/>
    </xf>
    <xf numFmtId="2" fontId="33" fillId="4" borderId="30" xfId="4" applyNumberFormat="1" applyFont="1" applyFill="1" applyBorder="1" applyAlignment="1" applyProtection="1">
      <alignment horizontal="right" vertical="center"/>
      <protection hidden="1"/>
    </xf>
    <xf numFmtId="0" fontId="30" fillId="4" borderId="43" xfId="2" applyFont="1" applyBorder="1" applyAlignment="1">
      <alignment horizontal="left" vertical="center"/>
    </xf>
    <xf numFmtId="2" fontId="33" fillId="4" borderId="11" xfId="4" applyNumberFormat="1" applyFont="1" applyFill="1" applyBorder="1" applyAlignment="1" applyProtection="1">
      <alignment horizontal="right" vertical="center"/>
      <protection hidden="1"/>
    </xf>
    <xf numFmtId="2" fontId="33" fillId="4" borderId="12" xfId="4" applyNumberFormat="1" applyFont="1" applyFill="1" applyBorder="1" applyAlignment="1" applyProtection="1">
      <alignment horizontal="right" vertical="center"/>
      <protection hidden="1"/>
    </xf>
    <xf numFmtId="170" fontId="33" fillId="4" borderId="13" xfId="4" applyNumberFormat="1" applyFont="1" applyFill="1" applyBorder="1" applyAlignment="1" applyProtection="1">
      <alignment horizontal="right" vertical="center"/>
      <protection hidden="1"/>
    </xf>
    <xf numFmtId="164" fontId="33" fillId="4" borderId="14" xfId="4" applyNumberFormat="1" applyFont="1" applyFill="1" applyBorder="1" applyAlignment="1" applyProtection="1">
      <alignment horizontal="center" vertical="center"/>
      <protection hidden="1"/>
    </xf>
    <xf numFmtId="171" fontId="33" fillId="4" borderId="10" xfId="4" applyNumberFormat="1" applyFont="1" applyFill="1" applyBorder="1" applyAlignment="1" applyProtection="1">
      <alignment horizontal="right" vertical="center"/>
      <protection hidden="1"/>
    </xf>
    <xf numFmtId="0" fontId="30" fillId="4" borderId="83" xfId="2" applyFont="1" applyBorder="1" applyAlignment="1">
      <alignment horizontal="left" vertical="center"/>
    </xf>
    <xf numFmtId="0" fontId="39" fillId="10" borderId="23" xfId="2" applyFont="1" applyFill="1" applyBorder="1" applyAlignment="1">
      <alignment horizontal="left" vertical="center" indent="2"/>
    </xf>
    <xf numFmtId="169" fontId="34" fillId="0" borderId="10" xfId="4" applyNumberFormat="1" applyFont="1" applyFill="1" applyBorder="1" applyAlignment="1" applyProtection="1">
      <alignment horizontal="right" vertical="center"/>
      <protection hidden="1"/>
    </xf>
    <xf numFmtId="169" fontId="34" fillId="0" borderId="11" xfId="4" applyNumberFormat="1" applyFont="1" applyFill="1" applyBorder="1" applyAlignment="1" applyProtection="1">
      <alignment horizontal="right" vertical="center"/>
      <protection hidden="1"/>
    </xf>
    <xf numFmtId="169" fontId="34" fillId="0" borderId="38" xfId="4" applyNumberFormat="1" applyFont="1" applyFill="1" applyBorder="1" applyAlignment="1" applyProtection="1">
      <alignment horizontal="right" vertical="center"/>
      <protection hidden="1"/>
    </xf>
    <xf numFmtId="169" fontId="34" fillId="0" borderId="29" xfId="4" applyNumberFormat="1" applyFont="1" applyFill="1" applyBorder="1" applyAlignment="1" applyProtection="1">
      <alignment horizontal="right" vertical="center"/>
      <protection hidden="1"/>
    </xf>
    <xf numFmtId="164" fontId="34" fillId="0" borderId="11" xfId="4" applyNumberFormat="1" applyFont="1" applyFill="1" applyBorder="1" applyAlignment="1" applyProtection="1">
      <alignment horizontal="center" vertical="center"/>
      <protection hidden="1"/>
    </xf>
    <xf numFmtId="2" fontId="34" fillId="0" borderId="11" xfId="4" applyNumberFormat="1" applyFont="1" applyFill="1" applyBorder="1" applyAlignment="1" applyProtection="1">
      <alignment horizontal="right" vertical="center"/>
      <protection hidden="1"/>
    </xf>
    <xf numFmtId="2" fontId="34" fillId="0" borderId="12" xfId="4" applyNumberFormat="1" applyFont="1" applyFill="1" applyBorder="1" applyAlignment="1" applyProtection="1">
      <alignment horizontal="right" vertical="center"/>
      <protection hidden="1"/>
    </xf>
    <xf numFmtId="170" fontId="34" fillId="0" borderId="13" xfId="4" applyNumberFormat="1" applyFont="1" applyFill="1" applyBorder="1" applyAlignment="1" applyProtection="1">
      <alignment horizontal="right" vertical="center"/>
      <protection hidden="1"/>
    </xf>
    <xf numFmtId="164" fontId="34" fillId="0" borderId="14" xfId="4" applyNumberFormat="1" applyFont="1" applyFill="1" applyBorder="1" applyAlignment="1" applyProtection="1">
      <alignment horizontal="center" vertical="center"/>
      <protection hidden="1"/>
    </xf>
    <xf numFmtId="171" fontId="34" fillId="0" borderId="10" xfId="4" applyNumberFormat="1" applyFont="1" applyFill="1" applyBorder="1" applyAlignment="1" applyProtection="1">
      <alignment horizontal="right" vertical="center"/>
      <protection hidden="1"/>
    </xf>
    <xf numFmtId="171" fontId="34" fillId="0" borderId="11" xfId="4" applyNumberFormat="1" applyFont="1" applyFill="1" applyBorder="1" applyAlignment="1" applyProtection="1">
      <alignment horizontal="right" vertical="center"/>
      <protection hidden="1"/>
    </xf>
    <xf numFmtId="164" fontId="34" fillId="0" borderId="12" xfId="4" applyNumberFormat="1" applyFont="1" applyFill="1" applyBorder="1" applyAlignment="1" applyProtection="1">
      <alignment horizontal="center" vertical="center"/>
      <protection hidden="1"/>
    </xf>
    <xf numFmtId="169" fontId="34" fillId="0" borderId="13" xfId="4" applyNumberFormat="1" applyFont="1" applyFill="1" applyBorder="1" applyAlignment="1" applyProtection="1">
      <alignment horizontal="right" vertical="center"/>
      <protection hidden="1"/>
    </xf>
    <xf numFmtId="164" fontId="34" fillId="0" borderId="29" xfId="4" applyNumberFormat="1" applyFont="1" applyFill="1" applyBorder="1" applyAlignment="1" applyProtection="1">
      <alignment horizontal="center" vertical="center"/>
      <protection hidden="1"/>
    </xf>
    <xf numFmtId="2" fontId="34" fillId="0" borderId="29" xfId="4" applyNumberFormat="1" applyFont="1" applyFill="1" applyBorder="1" applyAlignment="1" applyProtection="1">
      <alignment horizontal="right" vertical="center"/>
      <protection hidden="1"/>
    </xf>
    <xf numFmtId="2" fontId="34" fillId="0" borderId="30" xfId="4" applyNumberFormat="1" applyFont="1" applyFill="1" applyBorder="1" applyAlignment="1" applyProtection="1">
      <alignment horizontal="right" vertical="center"/>
      <protection hidden="1"/>
    </xf>
    <xf numFmtId="170" fontId="34" fillId="0" borderId="28" xfId="4" applyNumberFormat="1" applyFont="1" applyFill="1" applyBorder="1" applyAlignment="1" applyProtection="1">
      <alignment horizontal="right" vertical="center"/>
      <protection hidden="1"/>
    </xf>
    <xf numFmtId="164" fontId="34" fillId="0" borderId="39" xfId="4" applyNumberFormat="1" applyFont="1" applyFill="1" applyBorder="1" applyAlignment="1" applyProtection="1">
      <alignment horizontal="center" vertical="center"/>
      <protection hidden="1"/>
    </xf>
    <xf numFmtId="171" fontId="34" fillId="0" borderId="38" xfId="4" applyNumberFormat="1" applyFont="1" applyFill="1" applyBorder="1" applyAlignment="1" applyProtection="1">
      <alignment horizontal="right" vertical="center"/>
      <protection hidden="1"/>
    </xf>
    <xf numFmtId="171" fontId="34" fillId="0" borderId="29" xfId="4" applyNumberFormat="1" applyFont="1" applyFill="1" applyBorder="1" applyAlignment="1" applyProtection="1">
      <alignment horizontal="right" vertical="center"/>
      <protection hidden="1"/>
    </xf>
    <xf numFmtId="164" fontId="34" fillId="0" borderId="30" xfId="4" applyNumberFormat="1" applyFont="1" applyFill="1" applyBorder="1" applyAlignment="1" applyProtection="1">
      <alignment horizontal="center" vertical="center"/>
      <protection hidden="1"/>
    </xf>
    <xf numFmtId="169" fontId="34" fillId="0" borderId="28" xfId="4" applyNumberFormat="1" applyFont="1" applyFill="1" applyBorder="1" applyAlignment="1" applyProtection="1">
      <alignment horizontal="right" vertical="center"/>
      <protection hidden="1"/>
    </xf>
    <xf numFmtId="169" fontId="39" fillId="10" borderId="10" xfId="4" applyNumberFormat="1" applyFont="1" applyFill="1" applyBorder="1" applyAlignment="1" applyProtection="1">
      <alignment horizontal="right" vertical="center"/>
      <protection hidden="1"/>
    </xf>
    <xf numFmtId="169" fontId="39" fillId="10" borderId="38" xfId="4" applyNumberFormat="1" applyFont="1" applyFill="1" applyBorder="1" applyAlignment="1" applyProtection="1">
      <alignment horizontal="right" vertical="center"/>
      <protection hidden="1"/>
    </xf>
    <xf numFmtId="0" fontId="42" fillId="4" borderId="0" xfId="8" quotePrefix="1" applyFont="1" applyFill="1"/>
    <xf numFmtId="0" fontId="43" fillId="4" borderId="0" xfId="2" applyFont="1"/>
    <xf numFmtId="0" fontId="42" fillId="4" borderId="0" xfId="3" quotePrefix="1" applyFont="1"/>
    <xf numFmtId="164" fontId="34" fillId="13" borderId="11" xfId="4" applyNumberFormat="1" applyFont="1" applyFill="1" applyBorder="1" applyAlignment="1" applyProtection="1">
      <alignment horizontal="center" vertical="center"/>
      <protection hidden="1"/>
    </xf>
    <xf numFmtId="2" fontId="34" fillId="13" borderId="11" xfId="4" applyNumberFormat="1" applyFont="1" applyFill="1" applyBorder="1" applyAlignment="1" applyProtection="1">
      <alignment horizontal="right" vertical="center"/>
      <protection hidden="1"/>
    </xf>
    <xf numFmtId="2" fontId="34" fillId="13" borderId="12" xfId="4" applyNumberFormat="1" applyFont="1" applyFill="1" applyBorder="1" applyAlignment="1" applyProtection="1">
      <alignment horizontal="right" vertical="center"/>
      <protection hidden="1"/>
    </xf>
    <xf numFmtId="170" fontId="34" fillId="13" borderId="13" xfId="4" applyNumberFormat="1" applyFont="1" applyFill="1" applyBorder="1" applyAlignment="1" applyProtection="1">
      <alignment horizontal="right" vertical="center"/>
      <protection hidden="1"/>
    </xf>
    <xf numFmtId="164" fontId="34" fillId="13" borderId="14" xfId="4" applyNumberFormat="1" applyFont="1" applyFill="1" applyBorder="1" applyAlignment="1" applyProtection="1">
      <alignment horizontal="center" vertical="center"/>
      <protection hidden="1"/>
    </xf>
    <xf numFmtId="171" fontId="34" fillId="13" borderId="10" xfId="4" applyNumberFormat="1" applyFont="1" applyFill="1" applyBorder="1" applyAlignment="1" applyProtection="1">
      <alignment horizontal="right" vertical="center"/>
      <protection hidden="1"/>
    </xf>
    <xf numFmtId="171" fontId="34" fillId="13" borderId="11" xfId="4" applyNumberFormat="1" applyFont="1" applyFill="1" applyBorder="1" applyAlignment="1" applyProtection="1">
      <alignment horizontal="right" vertical="center"/>
      <protection hidden="1"/>
    </xf>
    <xf numFmtId="164" fontId="34" fillId="13" borderId="12" xfId="4" applyNumberFormat="1" applyFont="1" applyFill="1" applyBorder="1" applyAlignment="1" applyProtection="1">
      <alignment horizontal="center" vertical="center"/>
      <protection hidden="1"/>
    </xf>
    <xf numFmtId="169" fontId="34" fillId="13" borderId="13" xfId="4" applyNumberFormat="1" applyFont="1" applyFill="1" applyBorder="1" applyAlignment="1" applyProtection="1">
      <alignment horizontal="right" vertical="center"/>
      <protection hidden="1"/>
    </xf>
    <xf numFmtId="169" fontId="34" fillId="13" borderId="11" xfId="4" applyNumberFormat="1" applyFont="1" applyFill="1" applyBorder="1" applyAlignment="1" applyProtection="1">
      <alignment horizontal="right" vertical="center"/>
      <protection hidden="1"/>
    </xf>
    <xf numFmtId="164" fontId="34" fillId="13" borderId="29" xfId="4" applyNumberFormat="1" applyFont="1" applyFill="1" applyBorder="1" applyAlignment="1" applyProtection="1">
      <alignment horizontal="center" vertical="center"/>
      <protection hidden="1"/>
    </xf>
    <xf numFmtId="2" fontId="34" fillId="13" borderId="29" xfId="4" applyNumberFormat="1" applyFont="1" applyFill="1" applyBorder="1" applyAlignment="1" applyProtection="1">
      <alignment horizontal="right" vertical="center"/>
      <protection hidden="1"/>
    </xf>
    <xf numFmtId="2" fontId="34" fillId="13" borderId="30" xfId="4" applyNumberFormat="1" applyFont="1" applyFill="1" applyBorder="1" applyAlignment="1" applyProtection="1">
      <alignment horizontal="right" vertical="center"/>
      <protection hidden="1"/>
    </xf>
    <xf numFmtId="170" fontId="34" fillId="13" borderId="28" xfId="4" applyNumberFormat="1" applyFont="1" applyFill="1" applyBorder="1" applyAlignment="1" applyProtection="1">
      <alignment horizontal="right" vertical="center"/>
      <protection hidden="1"/>
    </xf>
    <xf numFmtId="164" fontId="34" fillId="13" borderId="39" xfId="4" applyNumberFormat="1" applyFont="1" applyFill="1" applyBorder="1" applyAlignment="1" applyProtection="1">
      <alignment horizontal="center" vertical="center"/>
      <protection hidden="1"/>
    </xf>
    <xf numFmtId="171" fontId="34" fillId="13" borderId="38" xfId="4" applyNumberFormat="1" applyFont="1" applyFill="1" applyBorder="1" applyAlignment="1" applyProtection="1">
      <alignment horizontal="right" vertical="center"/>
      <protection hidden="1"/>
    </xf>
    <xf numFmtId="171" fontId="34" fillId="13" borderId="29" xfId="4" applyNumberFormat="1" applyFont="1" applyFill="1" applyBorder="1" applyAlignment="1" applyProtection="1">
      <alignment horizontal="right" vertical="center"/>
      <protection hidden="1"/>
    </xf>
    <xf numFmtId="164" fontId="34" fillId="13" borderId="30" xfId="4" applyNumberFormat="1" applyFont="1" applyFill="1" applyBorder="1" applyAlignment="1" applyProtection="1">
      <alignment horizontal="center" vertical="center"/>
      <protection hidden="1"/>
    </xf>
    <xf numFmtId="169" fontId="34" fillId="13" borderId="28" xfId="4" applyNumberFormat="1" applyFont="1" applyFill="1" applyBorder="1" applyAlignment="1" applyProtection="1">
      <alignment horizontal="right" vertical="center"/>
      <protection hidden="1"/>
    </xf>
    <xf numFmtId="169" fontId="34" fillId="13" borderId="29" xfId="4" applyNumberFormat="1" applyFont="1" applyFill="1" applyBorder="1" applyAlignment="1" applyProtection="1">
      <alignment horizontal="right" vertical="center"/>
      <protection hidden="1"/>
    </xf>
    <xf numFmtId="169" fontId="39" fillId="10" borderId="51" xfId="4" applyNumberFormat="1" applyFont="1" applyFill="1" applyBorder="1" applyAlignment="1" applyProtection="1">
      <alignment horizontal="right" vertical="center"/>
      <protection hidden="1"/>
    </xf>
    <xf numFmtId="169" fontId="39" fillId="10" borderId="23" xfId="4" applyNumberFormat="1" applyFont="1" applyFill="1" applyBorder="1" applyAlignment="1" applyProtection="1">
      <alignment horizontal="right" vertical="center"/>
      <protection hidden="1"/>
    </xf>
    <xf numFmtId="0" fontId="3" fillId="2" borderId="84" xfId="0" applyFont="1" applyFill="1" applyBorder="1" applyAlignment="1">
      <alignment vertical="center"/>
    </xf>
    <xf numFmtId="0" fontId="3" fillId="4" borderId="84" xfId="0" applyFont="1" applyFill="1" applyBorder="1" applyAlignment="1">
      <alignment vertical="center"/>
    </xf>
    <xf numFmtId="0" fontId="39" fillId="10" borderId="59" xfId="2" applyFont="1" applyFill="1" applyBorder="1" applyAlignment="1">
      <alignment horizontal="left" vertical="center" indent="2"/>
    </xf>
    <xf numFmtId="0" fontId="39" fillId="10" borderId="50" xfId="2" applyFont="1" applyFill="1" applyBorder="1" applyAlignment="1">
      <alignment horizontal="left" vertical="center" indent="2"/>
    </xf>
    <xf numFmtId="0" fontId="30" fillId="4" borderId="59" xfId="2" applyFont="1" applyBorder="1" applyAlignment="1">
      <alignment horizontal="left" vertical="center"/>
    </xf>
    <xf numFmtId="0" fontId="30" fillId="4" borderId="50" xfId="2" applyFont="1" applyBorder="1" applyAlignment="1">
      <alignment horizontal="left" vertical="center"/>
    </xf>
    <xf numFmtId="171" fontId="33" fillId="4" borderId="40" xfId="4" applyNumberFormat="1" applyFont="1" applyFill="1" applyBorder="1" applyAlignment="1" applyProtection="1">
      <alignment horizontal="right" vertical="center"/>
      <protection hidden="1"/>
    </xf>
    <xf numFmtId="171" fontId="33" fillId="4" borderId="87" xfId="4" applyNumberFormat="1" applyFont="1" applyFill="1" applyBorder="1" applyAlignment="1" applyProtection="1">
      <alignment horizontal="right" vertical="center"/>
      <protection hidden="1"/>
    </xf>
    <xf numFmtId="171" fontId="34" fillId="13" borderId="13" xfId="4" applyNumberFormat="1" applyFont="1" applyFill="1" applyBorder="1" applyAlignment="1" applyProtection="1">
      <alignment horizontal="right" vertical="center"/>
      <protection hidden="1"/>
    </xf>
    <xf numFmtId="171" fontId="34" fillId="13" borderId="28" xfId="4" applyNumberFormat="1" applyFont="1" applyFill="1" applyBorder="1" applyAlignment="1" applyProtection="1">
      <alignment horizontal="right" vertical="center"/>
      <protection hidden="1"/>
    </xf>
    <xf numFmtId="171" fontId="33" fillId="4" borderId="88" xfId="4" applyNumberFormat="1" applyFont="1" applyFill="1" applyBorder="1" applyAlignment="1" applyProtection="1">
      <alignment horizontal="right" vertical="center"/>
      <protection hidden="1"/>
    </xf>
    <xf numFmtId="164" fontId="33" fillId="4" borderId="85" xfId="4" applyNumberFormat="1" applyFont="1" applyFill="1" applyBorder="1" applyAlignment="1" applyProtection="1">
      <alignment horizontal="center" vertical="center"/>
      <protection hidden="1"/>
    </xf>
    <xf numFmtId="164" fontId="33" fillId="4" borderId="86" xfId="4" applyNumberFormat="1" applyFont="1" applyFill="1" applyBorder="1" applyAlignment="1" applyProtection="1">
      <alignment horizontal="center" vertical="center"/>
      <protection hidden="1"/>
    </xf>
    <xf numFmtId="169" fontId="34" fillId="13" borderId="10" xfId="4" applyNumberFormat="1" applyFont="1" applyFill="1" applyBorder="1" applyAlignment="1" applyProtection="1">
      <alignment horizontal="right" vertical="center"/>
      <protection hidden="1"/>
    </xf>
    <xf numFmtId="169" fontId="34" fillId="13" borderId="38" xfId="4" applyNumberFormat="1" applyFont="1" applyFill="1" applyBorder="1" applyAlignment="1" applyProtection="1">
      <alignment horizontal="right" vertical="center"/>
      <protection hidden="1"/>
    </xf>
    <xf numFmtId="2" fontId="33" fillId="4" borderId="66" xfId="4" applyNumberFormat="1" applyFont="1" applyFill="1" applyBorder="1" applyAlignment="1" applyProtection="1">
      <alignment horizontal="right" vertical="center"/>
      <protection hidden="1"/>
    </xf>
    <xf numFmtId="2" fontId="33" fillId="4" borderId="85" xfId="4" applyNumberFormat="1" applyFont="1" applyFill="1" applyBorder="1" applyAlignment="1" applyProtection="1">
      <alignment horizontal="right" vertical="center"/>
      <protection hidden="1"/>
    </xf>
    <xf numFmtId="2" fontId="34" fillId="13" borderId="14" xfId="4" applyNumberFormat="1" applyFont="1" applyFill="1" applyBorder="1" applyAlignment="1" applyProtection="1">
      <alignment horizontal="right" vertical="center"/>
      <protection hidden="1"/>
    </xf>
    <xf numFmtId="2" fontId="34" fillId="13" borderId="39" xfId="4" applyNumberFormat="1" applyFont="1" applyFill="1" applyBorder="1" applyAlignment="1" applyProtection="1">
      <alignment horizontal="right" vertical="center"/>
      <protection hidden="1"/>
    </xf>
    <xf numFmtId="2" fontId="33" fillId="4" borderId="39" xfId="4" applyNumberFormat="1" applyFont="1" applyFill="1" applyBorder="1" applyAlignment="1" applyProtection="1">
      <alignment horizontal="right" vertical="center"/>
      <protection hidden="1"/>
    </xf>
    <xf numFmtId="170" fontId="33" fillId="4" borderId="34" xfId="4" applyNumberFormat="1" applyFont="1" applyFill="1" applyBorder="1" applyAlignment="1" applyProtection="1">
      <alignment horizontal="right" vertical="center"/>
      <protection hidden="1"/>
    </xf>
    <xf numFmtId="170" fontId="34" fillId="13" borderId="10" xfId="4" applyNumberFormat="1" applyFont="1" applyFill="1" applyBorder="1" applyAlignment="1" applyProtection="1">
      <alignment horizontal="right" vertical="center"/>
      <protection hidden="1"/>
    </xf>
    <xf numFmtId="170" fontId="34" fillId="13" borderId="38" xfId="4" applyNumberFormat="1" applyFont="1" applyFill="1" applyBorder="1" applyAlignment="1" applyProtection="1">
      <alignment horizontal="right" vertical="center"/>
      <protection hidden="1"/>
    </xf>
    <xf numFmtId="170" fontId="33" fillId="4" borderId="63" xfId="4" applyNumberFormat="1" applyFont="1" applyFill="1" applyBorder="1" applyAlignment="1" applyProtection="1">
      <alignment horizontal="right" vertical="center"/>
      <protection hidden="1"/>
    </xf>
    <xf numFmtId="170" fontId="33" fillId="4" borderId="38" xfId="4" applyNumberFormat="1" applyFont="1" applyFill="1" applyBorder="1" applyAlignment="1" applyProtection="1">
      <alignment horizontal="right" vertical="center"/>
      <protection hidden="1"/>
    </xf>
    <xf numFmtId="0" fontId="3" fillId="2" borderId="89" xfId="0" applyFont="1" applyFill="1" applyBorder="1" applyAlignment="1">
      <alignment vertical="center"/>
    </xf>
    <xf numFmtId="3" fontId="3" fillId="2" borderId="89" xfId="0" applyNumberFormat="1" applyFont="1" applyFill="1" applyBorder="1" applyAlignment="1">
      <alignment vertical="center"/>
    </xf>
    <xf numFmtId="164" fontId="3" fillId="2" borderId="89" xfId="0" applyNumberFormat="1" applyFont="1" applyFill="1" applyBorder="1" applyAlignment="1">
      <alignment vertical="center"/>
    </xf>
    <xf numFmtId="165" fontId="3" fillId="2" borderId="89" xfId="0" applyNumberFormat="1" applyFont="1" applyFill="1" applyBorder="1" applyAlignment="1">
      <alignment vertical="center"/>
    </xf>
    <xf numFmtId="0" fontId="3" fillId="4" borderId="89" xfId="0" applyFont="1" applyFill="1" applyBorder="1" applyAlignment="1">
      <alignment vertical="center"/>
    </xf>
    <xf numFmtId="3" fontId="3" fillId="4" borderId="89" xfId="0" applyNumberFormat="1" applyFont="1" applyFill="1" applyBorder="1" applyAlignment="1">
      <alignment vertical="center"/>
    </xf>
    <xf numFmtId="164" fontId="3" fillId="4" borderId="89" xfId="0" applyNumberFormat="1" applyFont="1" applyFill="1" applyBorder="1" applyAlignment="1">
      <alignment vertical="center"/>
    </xf>
    <xf numFmtId="165" fontId="3" fillId="4" borderId="89" xfId="0" applyNumberFormat="1" applyFont="1" applyFill="1" applyBorder="1" applyAlignment="1">
      <alignment vertical="center"/>
    </xf>
    <xf numFmtId="2" fontId="3" fillId="2" borderId="89" xfId="0" applyNumberFormat="1" applyFont="1" applyFill="1" applyBorder="1" applyAlignment="1">
      <alignment vertical="center"/>
    </xf>
    <xf numFmtId="167" fontId="3" fillId="2" borderId="89" xfId="0" applyNumberFormat="1" applyFont="1" applyFill="1" applyBorder="1" applyAlignment="1">
      <alignment vertical="center"/>
    </xf>
    <xf numFmtId="2" fontId="3" fillId="4" borderId="89" xfId="0" applyNumberFormat="1" applyFont="1" applyFill="1" applyBorder="1" applyAlignment="1">
      <alignment vertical="center"/>
    </xf>
    <xf numFmtId="167" fontId="3" fillId="4" borderId="89" xfId="0" applyNumberFormat="1" applyFont="1" applyFill="1" applyBorder="1" applyAlignment="1">
      <alignment vertical="center"/>
    </xf>
    <xf numFmtId="166" fontId="3" fillId="2" borderId="89" xfId="0" applyNumberFormat="1" applyFont="1" applyFill="1" applyBorder="1" applyAlignment="1">
      <alignment vertical="center"/>
    </xf>
    <xf numFmtId="166" fontId="3" fillId="4" borderId="89" xfId="0" applyNumberFormat="1" applyFont="1" applyFill="1" applyBorder="1" applyAlignment="1">
      <alignment vertical="center"/>
    </xf>
    <xf numFmtId="0" fontId="3" fillId="2" borderId="90" xfId="0" applyFont="1" applyFill="1" applyBorder="1" applyAlignment="1">
      <alignment vertical="center"/>
    </xf>
    <xf numFmtId="3" fontId="3" fillId="2" borderId="90" xfId="0" applyNumberFormat="1" applyFont="1" applyFill="1" applyBorder="1" applyAlignment="1">
      <alignment vertical="center"/>
    </xf>
    <xf numFmtId="164" fontId="3" fillId="2" borderId="90" xfId="0" applyNumberFormat="1" applyFont="1" applyFill="1" applyBorder="1" applyAlignment="1">
      <alignment vertical="center"/>
    </xf>
    <xf numFmtId="165" fontId="3" fillId="2" borderId="90" xfId="0" applyNumberFormat="1" applyFont="1" applyFill="1" applyBorder="1" applyAlignment="1">
      <alignment vertical="center"/>
    </xf>
    <xf numFmtId="0" fontId="3" fillId="4" borderId="90" xfId="0" applyFont="1" applyFill="1" applyBorder="1" applyAlignment="1">
      <alignment vertical="center"/>
    </xf>
    <xf numFmtId="3" fontId="3" fillId="4" borderId="90" xfId="0" applyNumberFormat="1" applyFont="1" applyFill="1" applyBorder="1" applyAlignment="1">
      <alignment vertical="center"/>
    </xf>
    <xf numFmtId="164" fontId="3" fillId="4" borderId="90" xfId="0" applyNumberFormat="1" applyFont="1" applyFill="1" applyBorder="1" applyAlignment="1">
      <alignment vertical="center"/>
    </xf>
    <xf numFmtId="165" fontId="3" fillId="4" borderId="90" xfId="0" applyNumberFormat="1" applyFont="1" applyFill="1" applyBorder="1" applyAlignment="1">
      <alignment vertical="center"/>
    </xf>
    <xf numFmtId="168" fontId="3" fillId="2" borderId="90" xfId="0" applyNumberFormat="1" applyFont="1" applyFill="1" applyBorder="1" applyAlignment="1">
      <alignment vertical="center"/>
    </xf>
    <xf numFmtId="168" fontId="3" fillId="4" borderId="90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84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19" fillId="2" borderId="3" xfId="0" applyFont="1" applyFill="1" applyBorder="1" applyAlignment="1">
      <alignment vertical="center"/>
    </xf>
    <xf numFmtId="0" fontId="44" fillId="5" borderId="6" xfId="2" applyFont="1" applyFill="1" applyBorder="1" applyAlignment="1">
      <alignment horizontal="center"/>
    </xf>
    <xf numFmtId="0" fontId="44" fillId="5" borderId="7" xfId="2" applyFont="1" applyFill="1" applyBorder="1" applyAlignment="1">
      <alignment horizontal="center"/>
    </xf>
    <xf numFmtId="0" fontId="44" fillId="5" borderId="8" xfId="2" applyFont="1" applyFill="1" applyBorder="1" applyAlignment="1">
      <alignment horizontal="center"/>
    </xf>
    <xf numFmtId="0" fontId="35" fillId="9" borderId="22" xfId="2" applyFont="1" applyFill="1" applyBorder="1" applyAlignment="1">
      <alignment horizontal="center" vertical="center"/>
    </xf>
    <xf numFmtId="0" fontId="35" fillId="9" borderId="24" xfId="2" applyFont="1" applyFill="1" applyBorder="1" applyAlignment="1">
      <alignment horizontal="center" vertical="center"/>
    </xf>
    <xf numFmtId="0" fontId="35" fillId="9" borderId="26" xfId="2" applyFont="1" applyFill="1" applyBorder="1" applyAlignment="1">
      <alignment horizontal="center" vertical="center"/>
    </xf>
    <xf numFmtId="0" fontId="35" fillId="11" borderId="22" xfId="2" applyFont="1" applyFill="1" applyBorder="1" applyAlignment="1">
      <alignment horizontal="center" vertical="center"/>
    </xf>
    <xf numFmtId="0" fontId="35" fillId="11" borderId="24" xfId="2" applyFont="1" applyFill="1" applyBorder="1" applyAlignment="1">
      <alignment horizontal="center" vertical="center"/>
    </xf>
    <xf numFmtId="0" fontId="35" fillId="11" borderId="26" xfId="2" applyFont="1" applyFill="1" applyBorder="1" applyAlignment="1">
      <alignment horizontal="center" vertical="center"/>
    </xf>
    <xf numFmtId="0" fontId="33" fillId="4" borderId="0" xfId="2" applyFont="1" applyAlignment="1">
      <alignment horizontal="center" vertical="center"/>
    </xf>
    <xf numFmtId="0" fontId="30" fillId="7" borderId="10" xfId="2" applyFont="1" applyFill="1" applyBorder="1" applyAlignment="1">
      <alignment horizontal="center" vertical="center"/>
    </xf>
    <xf numFmtId="0" fontId="30" fillId="7" borderId="11" xfId="2" applyFont="1" applyFill="1" applyBorder="1" applyAlignment="1">
      <alignment horizontal="center" vertical="center"/>
    </xf>
    <xf numFmtId="0" fontId="30" fillId="7" borderId="12" xfId="2" applyFont="1" applyFill="1" applyBorder="1" applyAlignment="1">
      <alignment horizontal="center" vertical="center"/>
    </xf>
    <xf numFmtId="0" fontId="30" fillId="7" borderId="13" xfId="2" applyFont="1" applyFill="1" applyBorder="1" applyAlignment="1">
      <alignment horizontal="center" vertical="center"/>
    </xf>
    <xf numFmtId="0" fontId="30" fillId="7" borderId="14" xfId="2" applyFont="1" applyFill="1" applyBorder="1" applyAlignment="1">
      <alignment horizontal="center" vertical="center"/>
    </xf>
    <xf numFmtId="0" fontId="32" fillId="4" borderId="0" xfId="2" applyFont="1" applyAlignment="1">
      <alignment horizontal="center" vertical="center"/>
    </xf>
    <xf numFmtId="0" fontId="35" fillId="9" borderId="67" xfId="2" applyFont="1" applyFill="1" applyBorder="1" applyAlignment="1">
      <alignment horizontal="center" vertical="center"/>
    </xf>
    <xf numFmtId="0" fontId="35" fillId="9" borderId="36" xfId="2" applyFont="1" applyFill="1" applyBorder="1" applyAlignment="1">
      <alignment horizontal="center" vertical="center"/>
    </xf>
    <xf numFmtId="0" fontId="35" fillId="9" borderId="37" xfId="2" applyFont="1" applyFill="1" applyBorder="1" applyAlignment="1">
      <alignment horizontal="center" vertical="center"/>
    </xf>
    <xf numFmtId="0" fontId="35" fillId="11" borderId="67" xfId="2" applyFont="1" applyFill="1" applyBorder="1" applyAlignment="1">
      <alignment horizontal="center" vertical="center"/>
    </xf>
    <xf numFmtId="0" fontId="35" fillId="11" borderId="36" xfId="2" applyFont="1" applyFill="1" applyBorder="1" applyAlignment="1">
      <alignment horizontal="center" vertical="center"/>
    </xf>
    <xf numFmtId="0" fontId="35" fillId="11" borderId="37" xfId="2" applyFont="1" applyFill="1" applyBorder="1" applyAlignment="1">
      <alignment horizontal="center" vertical="center"/>
    </xf>
    <xf numFmtId="0" fontId="35" fillId="6" borderId="0" xfId="2" applyFont="1" applyFill="1" applyAlignment="1">
      <alignment horizontal="center" vertical="center"/>
    </xf>
    <xf numFmtId="0" fontId="35" fillId="6" borderId="0" xfId="2" applyFont="1" applyFill="1" applyAlignment="1">
      <alignment horizontal="center" vertical="center" wrapText="1"/>
    </xf>
    <xf numFmtId="0" fontId="30" fillId="7" borderId="59" xfId="2" applyFont="1" applyFill="1" applyBorder="1" applyAlignment="1">
      <alignment horizontal="center" vertical="center"/>
    </xf>
    <xf numFmtId="0" fontId="30" fillId="7" borderId="54" xfId="2" applyFont="1" applyFill="1" applyBorder="1" applyAlignment="1">
      <alignment horizontal="center" vertical="center"/>
    </xf>
    <xf numFmtId="0" fontId="30" fillId="7" borderId="52" xfId="2" applyFont="1" applyFill="1" applyBorder="1" applyAlignment="1">
      <alignment horizontal="center" vertical="center"/>
    </xf>
    <xf numFmtId="0" fontId="35" fillId="12" borderId="23" xfId="2" applyFont="1" applyFill="1" applyBorder="1" applyAlignment="1">
      <alignment horizontal="center" vertical="center" wrapText="1"/>
    </xf>
    <xf numFmtId="0" fontId="35" fillId="12" borderId="25" xfId="2" applyFont="1" applyFill="1" applyBorder="1" applyAlignment="1">
      <alignment horizontal="center" vertical="center" wrapText="1"/>
    </xf>
    <xf numFmtId="0" fontId="35" fillId="12" borderId="27" xfId="2" applyFont="1" applyFill="1" applyBorder="1" applyAlignment="1">
      <alignment horizontal="center" vertical="center" wrapText="1"/>
    </xf>
    <xf numFmtId="0" fontId="30" fillId="4" borderId="0" xfId="2" applyFont="1" applyAlignment="1">
      <alignment horizontal="center" vertical="center"/>
    </xf>
    <xf numFmtId="0" fontId="33" fillId="4" borderId="0" xfId="6" applyFont="1" applyAlignment="1">
      <alignment horizontal="center" vertical="center"/>
    </xf>
    <xf numFmtId="0" fontId="34" fillId="7" borderId="10" xfId="6" applyFont="1" applyFill="1" applyBorder="1" applyAlignment="1">
      <alignment horizontal="center" vertical="center"/>
    </xf>
    <xf numFmtId="0" fontId="34" fillId="7" borderId="11" xfId="6" applyFont="1" applyFill="1" applyBorder="1" applyAlignment="1">
      <alignment horizontal="center" vertical="center"/>
    </xf>
    <xf numFmtId="0" fontId="34" fillId="7" borderId="12" xfId="6" applyFont="1" applyFill="1" applyBorder="1" applyAlignment="1">
      <alignment horizontal="center" vertical="center"/>
    </xf>
    <xf numFmtId="0" fontId="34" fillId="7" borderId="13" xfId="6" applyFont="1" applyFill="1" applyBorder="1" applyAlignment="1">
      <alignment horizontal="center" vertical="center"/>
    </xf>
    <xf numFmtId="0" fontId="34" fillId="7" borderId="14" xfId="6" applyFont="1" applyFill="1" applyBorder="1" applyAlignment="1">
      <alignment horizontal="center" vertical="center"/>
    </xf>
    <xf numFmtId="0" fontId="34" fillId="7" borderId="10" xfId="6" applyFont="1" applyFill="1" applyBorder="1" applyAlignment="1">
      <alignment horizontal="center" vertical="center" wrapText="1"/>
    </xf>
    <xf numFmtId="0" fontId="34" fillId="7" borderId="12" xfId="6" applyFont="1" applyFill="1" applyBorder="1" applyAlignment="1">
      <alignment horizontal="center" vertical="center" wrapText="1"/>
    </xf>
    <xf numFmtId="0" fontId="35" fillId="12" borderId="22" xfId="2" applyFont="1" applyFill="1" applyBorder="1" applyAlignment="1">
      <alignment horizontal="center" vertical="center" wrapText="1"/>
    </xf>
    <xf numFmtId="0" fontId="35" fillId="12" borderId="24" xfId="2" applyFont="1" applyFill="1" applyBorder="1" applyAlignment="1">
      <alignment horizontal="center" vertical="center" wrapText="1"/>
    </xf>
    <xf numFmtId="0" fontId="35" fillId="12" borderId="26" xfId="2" applyFont="1" applyFill="1" applyBorder="1" applyAlignment="1">
      <alignment horizontal="center" vertical="center" wrapText="1"/>
    </xf>
    <xf numFmtId="0" fontId="34" fillId="7" borderId="59" xfId="6" applyFont="1" applyFill="1" applyBorder="1" applyAlignment="1">
      <alignment horizontal="center" vertical="center" wrapText="1"/>
    </xf>
    <xf numFmtId="0" fontId="34" fillId="7" borderId="52" xfId="6" applyFont="1" applyFill="1" applyBorder="1" applyAlignment="1">
      <alignment horizontal="center" vertical="center" wrapText="1"/>
    </xf>
    <xf numFmtId="0" fontId="35" fillId="12" borderId="67" xfId="2" applyFont="1" applyFill="1" applyBorder="1" applyAlignment="1">
      <alignment horizontal="center" vertical="center" wrapText="1"/>
    </xf>
    <xf numFmtId="0" fontId="35" fillId="12" borderId="36" xfId="2" applyFont="1" applyFill="1" applyBorder="1" applyAlignment="1">
      <alignment horizontal="center" vertical="center" wrapText="1"/>
    </xf>
    <xf numFmtId="0" fontId="35" fillId="12" borderId="37" xfId="2" applyFont="1" applyFill="1" applyBorder="1" applyAlignment="1">
      <alignment horizontal="center" vertical="center" wrapText="1"/>
    </xf>
    <xf numFmtId="0" fontId="34" fillId="7" borderId="6" xfId="6" applyFont="1" applyFill="1" applyBorder="1" applyAlignment="1">
      <alignment horizontal="center" vertical="center"/>
    </xf>
    <xf numFmtId="0" fontId="34" fillId="7" borderId="7" xfId="6" applyFont="1" applyFill="1" applyBorder="1" applyAlignment="1">
      <alignment horizontal="center" vertical="center"/>
    </xf>
    <xf numFmtId="0" fontId="34" fillId="7" borderId="8" xfId="6" applyFont="1" applyFill="1" applyBorder="1" applyAlignment="1">
      <alignment horizontal="center" vertical="center"/>
    </xf>
    <xf numFmtId="0" fontId="36" fillId="4" borderId="0" xfId="2" applyFont="1" applyAlignment="1">
      <alignment horizontal="center" wrapText="1"/>
    </xf>
    <xf numFmtId="0" fontId="27" fillId="4" borderId="0" xfId="2" applyAlignment="1">
      <alignment horizontal="center"/>
    </xf>
    <xf numFmtId="0" fontId="34" fillId="7" borderId="22" xfId="6" applyFont="1" applyFill="1" applyBorder="1" applyAlignment="1">
      <alignment horizontal="center" vertical="center"/>
    </xf>
    <xf numFmtId="0" fontId="34" fillId="7" borderId="26" xfId="6" applyFont="1" applyFill="1" applyBorder="1" applyAlignment="1">
      <alignment horizontal="center" vertical="center"/>
    </xf>
    <xf numFmtId="0" fontId="34" fillId="7" borderId="1" xfId="6" applyFont="1" applyFill="1" applyBorder="1" applyAlignment="1">
      <alignment horizontal="center" vertical="center"/>
    </xf>
    <xf numFmtId="0" fontId="34" fillId="7" borderId="43" xfId="6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vertical="center"/>
    </xf>
    <xf numFmtId="0" fontId="37" fillId="4" borderId="0" xfId="2" applyFont="1" applyAlignment="1">
      <alignment horizontal="center"/>
    </xf>
    <xf numFmtId="0" fontId="34" fillId="7" borderId="1" xfId="6" applyFont="1" applyFill="1" applyBorder="1" applyAlignment="1">
      <alignment horizontal="center" vertical="center" wrapText="1"/>
    </xf>
    <xf numFmtId="0" fontId="34" fillId="7" borderId="22" xfId="6" applyFont="1" applyFill="1" applyBorder="1" applyAlignment="1">
      <alignment horizontal="center" vertical="center" wrapText="1"/>
    </xf>
    <xf numFmtId="0" fontId="34" fillId="7" borderId="26" xfId="6" applyFont="1" applyFill="1" applyBorder="1" applyAlignment="1">
      <alignment horizontal="center" vertical="center" wrapText="1"/>
    </xf>
  </cellXfs>
  <cellStyles count="9">
    <cellStyle name="Comma 2" xfId="4" xr:uid="{069E9CB9-3295-45C3-A316-058D315A2D1D}"/>
    <cellStyle name="Currency" xfId="7" builtinId="4"/>
    <cellStyle name="Hyperlink" xfId="8" builtinId="8"/>
    <cellStyle name="Hyperlink 2" xfId="3" xr:uid="{DD18478E-3EF1-46AD-B7E1-5854A4707D4A}"/>
    <cellStyle name="Normal" xfId="0" builtinId="0"/>
    <cellStyle name="Normal 2" xfId="2" xr:uid="{C21A4049-B776-49BA-921A-541F849EC2F4}"/>
    <cellStyle name="Normal 2 2" xfId="6" xr:uid="{896AD1A4-656F-47B6-8DDC-8D1460713D8F}"/>
    <cellStyle name="Percent" xfId="1" builtinId="5"/>
    <cellStyle name="Percent 2" xfId="5" xr:uid="{E576D5DF-F692-4C97-BB58-001FB3891158}"/>
  </cellStyles>
  <dxfs count="172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7E3BE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FFE7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629658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Sales By Region &amp; Outlet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389140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Size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629008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Sugar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1062149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RFG vs. SS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77612</xdr:colOff>
      <xdr:row>0</xdr:row>
      <xdr:rowOff>56445</xdr:rowOff>
    </xdr:from>
    <xdr:to>
      <xdr:col>2</xdr:col>
      <xdr:colOff>445000</xdr:colOff>
      <xdr:row>8</xdr:row>
      <xdr:rowOff>98778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7508A0-A55E-4576-91EE-FF459B59A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612" y="56445"/>
          <a:ext cx="4120238" cy="169897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152920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SR Report for Month Topline - Creams and Creamers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656166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Sales By Region &amp; Market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2597433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SubSegments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353255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Branded vs. Private Label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285391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Flavors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503049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Fat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562706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Organic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510083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Form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162526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Package Type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17"/>
  <sheetViews>
    <sheetView workbookViewId="0">
      <selection activeCell="C21" sqref="C21"/>
    </sheetView>
  </sheetViews>
  <sheetFormatPr defaultRowHeight="12.5" x14ac:dyDescent="0.25"/>
  <cols>
    <col min="2" max="2" width="6.453125" customWidth="1"/>
    <col min="3" max="3" width="96.54296875" customWidth="1"/>
    <col min="4" max="4" width="41.6328125" customWidth="1"/>
    <col min="5" max="5" width="18.453125" customWidth="1"/>
    <col min="6" max="6" width="21" customWidth="1"/>
    <col min="7" max="7" width="21.6328125" customWidth="1"/>
    <col min="8" max="8" width="20.81640625" customWidth="1"/>
    <col min="9" max="9" width="11.453125" customWidth="1"/>
    <col min="10" max="10" width="15.54296875" customWidth="1"/>
    <col min="11" max="11" width="37" customWidth="1"/>
    <col min="12" max="12" width="32" customWidth="1"/>
    <col min="13" max="13" width="17.90625" customWidth="1"/>
    <col min="14" max="14" width="13.36328125" customWidth="1"/>
    <col min="15" max="15" width="15.1796875" customWidth="1"/>
    <col min="16" max="16" width="17.08984375" customWidth="1"/>
    <col min="17" max="17" width="16.08984375" customWidth="1"/>
    <col min="18" max="18" width="19.54296875" customWidth="1"/>
  </cols>
  <sheetData>
    <row r="2" spans="2:18" ht="13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</row>
    <row r="3" spans="2:18" ht="14" x14ac:dyDescent="0.25">
      <c r="B3" s="26" t="s">
        <v>17</v>
      </c>
      <c r="C3" s="2" t="str">
        <f ca="1">HYPERLINK("#1!"&amp;CELL("address",A1),"Creams and Creamers Sales By Region &amp; Outlet")</f>
        <v>Creams and Creamers Sales By Region &amp; Outlet</v>
      </c>
      <c r="D3" s="26" t="s">
        <v>18</v>
      </c>
      <c r="E3" s="26" t="s">
        <v>19</v>
      </c>
      <c r="F3" s="26" t="s">
        <v>19</v>
      </c>
      <c r="G3" s="26" t="s">
        <v>19</v>
      </c>
      <c r="H3" s="26" t="s">
        <v>19</v>
      </c>
      <c r="I3" s="26" t="s">
        <v>19</v>
      </c>
      <c r="J3" s="26" t="s">
        <v>19</v>
      </c>
      <c r="K3" s="26" t="s">
        <v>20</v>
      </c>
      <c r="L3" s="26" t="s">
        <v>21</v>
      </c>
      <c r="M3" s="26" t="s">
        <v>19</v>
      </c>
      <c r="N3" s="26" t="s">
        <v>19</v>
      </c>
      <c r="O3" s="26" t="s">
        <v>19</v>
      </c>
      <c r="P3" s="26" t="s">
        <v>19</v>
      </c>
      <c r="Q3" s="26" t="s">
        <v>19</v>
      </c>
      <c r="R3" s="26" t="s">
        <v>19</v>
      </c>
    </row>
    <row r="4" spans="2:18" ht="14" x14ac:dyDescent="0.25">
      <c r="B4" s="26" t="s">
        <v>25</v>
      </c>
      <c r="C4" s="2" t="str">
        <f ca="1">HYPERLINK("#3!"&amp;CELL("address",A1),"Creams and Creamers Sales By Region &amp; Market")</f>
        <v>Creams and Creamers Sales By Region &amp; Market</v>
      </c>
      <c r="D4" s="26" t="s">
        <v>26</v>
      </c>
      <c r="E4" s="26" t="s">
        <v>19</v>
      </c>
      <c r="F4" s="26" t="s">
        <v>19</v>
      </c>
      <c r="G4" s="26" t="s">
        <v>19</v>
      </c>
      <c r="H4" s="26" t="s">
        <v>19</v>
      </c>
      <c r="I4" s="26" t="s">
        <v>19</v>
      </c>
      <c r="J4" s="26" t="s">
        <v>19</v>
      </c>
      <c r="K4" s="26" t="s">
        <v>20</v>
      </c>
      <c r="L4" s="26" t="s">
        <v>21</v>
      </c>
      <c r="M4" s="26" t="s">
        <v>19</v>
      </c>
      <c r="N4" s="26" t="s">
        <v>19</v>
      </c>
      <c r="O4" s="26" t="s">
        <v>19</v>
      </c>
      <c r="P4" s="26" t="s">
        <v>19</v>
      </c>
      <c r="Q4" s="26" t="s">
        <v>19</v>
      </c>
      <c r="R4" s="26" t="s">
        <v>19</v>
      </c>
    </row>
    <row r="5" spans="2:18" ht="14" x14ac:dyDescent="0.25">
      <c r="B5" s="26" t="s">
        <v>27</v>
      </c>
      <c r="C5" s="2" t="str">
        <f ca="1">HYPERLINK("#4!"&amp;CELL("address",A1),"Creams and Creamers SubSegments")</f>
        <v>Creams and Creamers SubSegments</v>
      </c>
      <c r="D5" s="26" t="s">
        <v>23</v>
      </c>
      <c r="E5" s="26" t="s">
        <v>19</v>
      </c>
      <c r="F5" s="26" t="s">
        <v>19</v>
      </c>
      <c r="G5" s="26" t="s">
        <v>19</v>
      </c>
      <c r="H5" s="26" t="s">
        <v>19</v>
      </c>
      <c r="I5" s="26" t="s">
        <v>19</v>
      </c>
      <c r="J5" s="26" t="s">
        <v>19</v>
      </c>
      <c r="K5" s="26" t="s">
        <v>28</v>
      </c>
      <c r="L5" s="26" t="s">
        <v>21</v>
      </c>
      <c r="M5" s="26" t="s">
        <v>19</v>
      </c>
      <c r="N5" s="26" t="s">
        <v>19</v>
      </c>
      <c r="O5" s="26" t="s">
        <v>19</v>
      </c>
      <c r="P5" s="26" t="s">
        <v>19</v>
      </c>
      <c r="Q5" s="26" t="s">
        <v>19</v>
      </c>
      <c r="R5" s="26" t="s">
        <v>19</v>
      </c>
    </row>
    <row r="6" spans="2:18" ht="14" x14ac:dyDescent="0.25">
      <c r="B6" s="85" t="s">
        <v>29</v>
      </c>
      <c r="C6" s="86" t="str">
        <f ca="1">HYPERLINK("#5!"&amp;CELL("address",A1),"Creams and Creamers Branded vs. Private Label")</f>
        <v>Creams and Creamers Branded vs. Private Label</v>
      </c>
      <c r="D6" s="85" t="s">
        <v>23</v>
      </c>
      <c r="E6" s="85" t="s">
        <v>30</v>
      </c>
      <c r="F6" s="85" t="s">
        <v>19</v>
      </c>
      <c r="G6" s="85" t="s">
        <v>19</v>
      </c>
      <c r="H6" s="85" t="s">
        <v>19</v>
      </c>
      <c r="I6" s="85" t="s">
        <v>19</v>
      </c>
      <c r="J6" s="85" t="s">
        <v>19</v>
      </c>
      <c r="K6" s="85" t="s">
        <v>20</v>
      </c>
      <c r="L6" s="85" t="s">
        <v>21</v>
      </c>
      <c r="M6" s="85" t="s">
        <v>19</v>
      </c>
      <c r="N6" s="85" t="s">
        <v>19</v>
      </c>
      <c r="O6" s="85" t="s">
        <v>19</v>
      </c>
      <c r="P6" s="85" t="s">
        <v>19</v>
      </c>
      <c r="Q6" s="85" t="s">
        <v>19</v>
      </c>
      <c r="R6" s="85" t="s">
        <v>19</v>
      </c>
    </row>
    <row r="7" spans="2:18" ht="14" x14ac:dyDescent="0.25">
      <c r="B7" s="85" t="s">
        <v>31</v>
      </c>
      <c r="C7" s="86" t="str">
        <f ca="1">HYPERLINK("#6!"&amp;CELL("address",A1),"Creams and Creamers Flavors")</f>
        <v>Creams and Creamers Flavors</v>
      </c>
      <c r="D7" s="85" t="s">
        <v>23</v>
      </c>
      <c r="E7" s="85" t="s">
        <v>19</v>
      </c>
      <c r="F7" s="85" t="s">
        <v>19</v>
      </c>
      <c r="G7" s="85" t="s">
        <v>19</v>
      </c>
      <c r="H7" s="85" t="s">
        <v>19</v>
      </c>
      <c r="I7" s="85" t="s">
        <v>19</v>
      </c>
      <c r="J7" s="85" t="s">
        <v>19</v>
      </c>
      <c r="K7" s="85" t="s">
        <v>20</v>
      </c>
      <c r="L7" s="85" t="s">
        <v>21</v>
      </c>
      <c r="M7" s="85" t="s">
        <v>19</v>
      </c>
      <c r="N7" s="85" t="s">
        <v>19</v>
      </c>
      <c r="O7" s="85" t="s">
        <v>19</v>
      </c>
      <c r="P7" s="85" t="s">
        <v>19</v>
      </c>
      <c r="Q7" s="85" t="s">
        <v>19</v>
      </c>
      <c r="R7" s="85" t="s">
        <v>19</v>
      </c>
    </row>
    <row r="8" spans="2:18" ht="14" x14ac:dyDescent="0.25">
      <c r="B8" s="85" t="s">
        <v>32</v>
      </c>
      <c r="C8" s="86" t="str">
        <f ca="1">HYPERLINK("#7!"&amp;CELL("address",A1),"Creams and Creamers Fat")</f>
        <v>Creams and Creamers Fat</v>
      </c>
      <c r="D8" s="85" t="s">
        <v>23</v>
      </c>
      <c r="E8" s="85" t="s">
        <v>19</v>
      </c>
      <c r="F8" s="85" t="s">
        <v>33</v>
      </c>
      <c r="G8" s="85" t="s">
        <v>19</v>
      </c>
      <c r="H8" s="85" t="s">
        <v>19</v>
      </c>
      <c r="I8" s="85" t="s">
        <v>19</v>
      </c>
      <c r="J8" s="85" t="s">
        <v>19</v>
      </c>
      <c r="K8" s="85" t="s">
        <v>20</v>
      </c>
      <c r="L8" s="85" t="s">
        <v>21</v>
      </c>
      <c r="M8" s="85" t="s">
        <v>19</v>
      </c>
      <c r="N8" s="85" t="s">
        <v>19</v>
      </c>
      <c r="O8" s="85" t="s">
        <v>19</v>
      </c>
      <c r="P8" s="85" t="s">
        <v>19</v>
      </c>
      <c r="Q8" s="85" t="s">
        <v>19</v>
      </c>
      <c r="R8" s="85" t="s">
        <v>19</v>
      </c>
    </row>
    <row r="9" spans="2:18" ht="14" x14ac:dyDescent="0.25">
      <c r="B9" s="85" t="s">
        <v>34</v>
      </c>
      <c r="C9" s="86" t="str">
        <f ca="1">HYPERLINK("#8!"&amp;CELL("address",A1),"Creams and Creamers Form")</f>
        <v>Creams and Creamers Form</v>
      </c>
      <c r="D9" s="85" t="s">
        <v>23</v>
      </c>
      <c r="E9" s="85" t="s">
        <v>19</v>
      </c>
      <c r="F9" s="85" t="s">
        <v>19</v>
      </c>
      <c r="G9" s="85" t="s">
        <v>19</v>
      </c>
      <c r="H9" s="85" t="s">
        <v>19</v>
      </c>
      <c r="I9" s="85" t="s">
        <v>19</v>
      </c>
      <c r="J9" s="85" t="s">
        <v>19</v>
      </c>
      <c r="K9" s="85" t="s">
        <v>20</v>
      </c>
      <c r="L9" s="85" t="s">
        <v>21</v>
      </c>
      <c r="M9" s="85" t="s">
        <v>19</v>
      </c>
      <c r="N9" s="85" t="s">
        <v>19</v>
      </c>
      <c r="O9" s="85" t="s">
        <v>19</v>
      </c>
      <c r="P9" s="85" t="s">
        <v>19</v>
      </c>
      <c r="Q9" s="85" t="s">
        <v>35</v>
      </c>
      <c r="R9" s="85" t="s">
        <v>19</v>
      </c>
    </row>
    <row r="10" spans="2:18" ht="14" x14ac:dyDescent="0.25">
      <c r="B10" s="85" t="s">
        <v>22</v>
      </c>
      <c r="C10" s="86" t="str">
        <f ca="1">HYPERLINK("#2!"&amp;CELL("address",A1),"Creams and Creamers Organic")</f>
        <v>Creams and Creamers Organic</v>
      </c>
      <c r="D10" s="85" t="s">
        <v>23</v>
      </c>
      <c r="E10" s="85" t="s">
        <v>19</v>
      </c>
      <c r="F10" s="85" t="s">
        <v>19</v>
      </c>
      <c r="G10" s="85" t="s">
        <v>19</v>
      </c>
      <c r="H10" s="85" t="s">
        <v>19</v>
      </c>
      <c r="I10" s="85" t="s">
        <v>19</v>
      </c>
      <c r="J10" s="85" t="s">
        <v>19</v>
      </c>
      <c r="K10" s="85" t="s">
        <v>20</v>
      </c>
      <c r="L10" s="85" t="s">
        <v>21</v>
      </c>
      <c r="M10" s="85" t="s">
        <v>19</v>
      </c>
      <c r="N10" s="85" t="s">
        <v>19</v>
      </c>
      <c r="O10" s="85" t="s">
        <v>19</v>
      </c>
      <c r="P10" s="85" t="s">
        <v>24</v>
      </c>
      <c r="Q10" s="85" t="s">
        <v>19</v>
      </c>
      <c r="R10" s="85" t="s">
        <v>19</v>
      </c>
    </row>
    <row r="11" spans="2:18" ht="14" x14ac:dyDescent="0.25">
      <c r="B11" s="85" t="s">
        <v>36</v>
      </c>
      <c r="C11" s="86" t="str">
        <f ca="1">HYPERLINK("#9!"&amp;CELL("address",A1),"Creams and Creamers Package Type")</f>
        <v>Creams and Creamers Package Type</v>
      </c>
      <c r="D11" s="85" t="s">
        <v>23</v>
      </c>
      <c r="E11" s="85" t="s">
        <v>19</v>
      </c>
      <c r="F11" s="85" t="s">
        <v>19</v>
      </c>
      <c r="G11" s="85" t="s">
        <v>19</v>
      </c>
      <c r="H11" s="85" t="s">
        <v>19</v>
      </c>
      <c r="I11" s="85" t="s">
        <v>19</v>
      </c>
      <c r="J11" s="85" t="s">
        <v>19</v>
      </c>
      <c r="K11" s="85" t="s">
        <v>20</v>
      </c>
      <c r="L11" s="85" t="s">
        <v>21</v>
      </c>
      <c r="M11" s="85" t="s">
        <v>37</v>
      </c>
      <c r="N11" s="85" t="s">
        <v>19</v>
      </c>
      <c r="O11" s="85" t="s">
        <v>19</v>
      </c>
      <c r="P11" s="85" t="s">
        <v>19</v>
      </c>
      <c r="Q11" s="85" t="s">
        <v>19</v>
      </c>
      <c r="R11" s="85" t="s">
        <v>19</v>
      </c>
    </row>
    <row r="12" spans="2:18" ht="14" x14ac:dyDescent="0.25">
      <c r="B12" s="85" t="s">
        <v>38</v>
      </c>
      <c r="C12" s="86" t="str">
        <f ca="1">HYPERLINK("#10!"&amp;CELL("address",A1),"Creams and Creamers Size")</f>
        <v>Creams and Creamers Size</v>
      </c>
      <c r="D12" s="85" t="s">
        <v>23</v>
      </c>
      <c r="E12" s="85" t="s">
        <v>19</v>
      </c>
      <c r="F12" s="85" t="s">
        <v>19</v>
      </c>
      <c r="G12" s="85" t="s">
        <v>19</v>
      </c>
      <c r="H12" s="85" t="s">
        <v>39</v>
      </c>
      <c r="I12" s="85" t="s">
        <v>19</v>
      </c>
      <c r="J12" s="85" t="s">
        <v>19</v>
      </c>
      <c r="K12" s="85" t="s">
        <v>20</v>
      </c>
      <c r="L12" s="85" t="s">
        <v>21</v>
      </c>
      <c r="M12" s="85" t="s">
        <v>19</v>
      </c>
      <c r="N12" s="85" t="s">
        <v>19</v>
      </c>
      <c r="O12" s="85" t="s">
        <v>19</v>
      </c>
      <c r="P12" s="85" t="s">
        <v>19</v>
      </c>
      <c r="Q12" s="85" t="s">
        <v>19</v>
      </c>
      <c r="R12" s="85" t="s">
        <v>19</v>
      </c>
    </row>
    <row r="13" spans="2:18" ht="14" x14ac:dyDescent="0.25">
      <c r="B13" s="85" t="s">
        <v>40</v>
      </c>
      <c r="C13" s="86" t="str">
        <f ca="1">HYPERLINK("#11!"&amp;CELL("address",A1),"Creams and Creamers Sugar")</f>
        <v>Creams and Creamers Sugar</v>
      </c>
      <c r="D13" s="85" t="s">
        <v>23</v>
      </c>
      <c r="E13" s="85" t="s">
        <v>19</v>
      </c>
      <c r="F13" s="85" t="s">
        <v>19</v>
      </c>
      <c r="G13" s="85" t="s">
        <v>19</v>
      </c>
      <c r="H13" s="85" t="s">
        <v>19</v>
      </c>
      <c r="I13" s="85" t="s">
        <v>19</v>
      </c>
      <c r="J13" s="85" t="s">
        <v>19</v>
      </c>
      <c r="K13" s="85" t="s">
        <v>20</v>
      </c>
      <c r="L13" s="85" t="s">
        <v>21</v>
      </c>
      <c r="M13" s="85" t="s">
        <v>19</v>
      </c>
      <c r="N13" s="85" t="s">
        <v>19</v>
      </c>
      <c r="O13" s="85" t="s">
        <v>19</v>
      </c>
      <c r="P13" s="85" t="s">
        <v>19</v>
      </c>
      <c r="Q13" s="85" t="s">
        <v>19</v>
      </c>
      <c r="R13" s="85" t="s">
        <v>19</v>
      </c>
    </row>
    <row r="14" spans="2:18" ht="14" x14ac:dyDescent="0.25">
      <c r="B14" s="85" t="s">
        <v>41</v>
      </c>
      <c r="C14" s="86" t="str">
        <f ca="1">HYPERLINK("#12!"&amp;CELL("address",A1),"Creams and Creamers RFG vs. SS")</f>
        <v>Creams and Creamers RFG vs. SS</v>
      </c>
      <c r="D14" s="85" t="s">
        <v>23</v>
      </c>
      <c r="E14" s="85" t="s">
        <v>19</v>
      </c>
      <c r="F14" s="85" t="s">
        <v>19</v>
      </c>
      <c r="G14" s="85" t="s">
        <v>19</v>
      </c>
      <c r="H14" s="85" t="s">
        <v>19</v>
      </c>
      <c r="I14" s="85" t="s">
        <v>42</v>
      </c>
      <c r="J14" s="85" t="s">
        <v>19</v>
      </c>
      <c r="K14" s="85" t="s">
        <v>20</v>
      </c>
      <c r="L14" s="85" t="s">
        <v>21</v>
      </c>
      <c r="M14" s="85" t="s">
        <v>19</v>
      </c>
      <c r="N14" s="85" t="s">
        <v>43</v>
      </c>
      <c r="O14" s="85" t="s">
        <v>19</v>
      </c>
      <c r="P14" s="85" t="s">
        <v>19</v>
      </c>
      <c r="Q14" s="85" t="s">
        <v>19</v>
      </c>
      <c r="R14" s="85" t="s">
        <v>44</v>
      </c>
    </row>
    <row r="15" spans="2:18" ht="14" x14ac:dyDescent="0.25">
      <c r="B15" s="85" t="s">
        <v>45</v>
      </c>
      <c r="C15" s="86" t="str">
        <f ca="1">HYPERLINK("#13!"&amp;CELL("address",A1),"SR Report for Month Topline - Creams and Creamers")</f>
        <v>SR Report for Month Topline - Creams and Creamers</v>
      </c>
      <c r="D15" s="85" t="s">
        <v>46</v>
      </c>
      <c r="E15" s="85" t="s">
        <v>19</v>
      </c>
      <c r="F15" s="85" t="s">
        <v>19</v>
      </c>
      <c r="G15" s="85" t="s">
        <v>19</v>
      </c>
      <c r="H15" s="85" t="s">
        <v>19</v>
      </c>
      <c r="I15" s="85" t="s">
        <v>19</v>
      </c>
      <c r="J15" s="85" t="s">
        <v>19</v>
      </c>
      <c r="K15" s="85" t="s">
        <v>20</v>
      </c>
      <c r="L15" s="85" t="s">
        <v>21</v>
      </c>
      <c r="M15" s="85" t="s">
        <v>19</v>
      </c>
      <c r="N15" s="85" t="s">
        <v>19</v>
      </c>
      <c r="O15" s="85" t="s">
        <v>19</v>
      </c>
      <c r="P15" s="85" t="s">
        <v>19</v>
      </c>
      <c r="Q15" s="85" t="s">
        <v>19</v>
      </c>
      <c r="R15" s="85" t="s">
        <v>19</v>
      </c>
    </row>
    <row r="17" customFormat="1" x14ac:dyDescent="0.25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8:Q152"/>
  <sheetViews>
    <sheetView workbookViewId="0">
      <selection activeCell="B21" sqref="B21:B92"/>
    </sheetView>
  </sheetViews>
  <sheetFormatPr defaultRowHeight="12.5" x14ac:dyDescent="0.25"/>
  <cols>
    <col min="1" max="1" width="29.54296875" customWidth="1"/>
    <col min="2" max="2" width="39" customWidth="1"/>
    <col min="3" max="3" width="26.36328125" customWidth="1"/>
    <col min="4" max="4" width="13" customWidth="1"/>
    <col min="5" max="5" width="9.90625" customWidth="1"/>
    <col min="6" max="6" width="10.36328125" customWidth="1"/>
    <col min="7" max="7" width="12.90625" customWidth="1"/>
    <col min="8" max="8" width="18.36328125" customWidth="1"/>
    <col min="9" max="9" width="7.26953125" customWidth="1"/>
    <col min="10" max="11" width="10" customWidth="1"/>
    <col min="12" max="12" width="14.08984375" customWidth="1"/>
    <col min="13" max="13" width="12.453125" customWidth="1"/>
    <col min="14" max="14" width="11" customWidth="1"/>
    <col min="15" max="15" width="13" customWidth="1"/>
    <col min="16" max="16" width="9.90625" customWidth="1"/>
    <col min="17" max="17" width="10.26953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11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5" t="s">
        <v>49</v>
      </c>
      <c r="M8" s="255" t="s">
        <v>50</v>
      </c>
      <c r="N8" s="255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85" t="s">
        <v>109</v>
      </c>
      <c r="B9" s="485" t="s">
        <v>486</v>
      </c>
      <c r="C9" s="246" t="s">
        <v>37</v>
      </c>
      <c r="D9" s="461">
        <v>10066542.497637544</v>
      </c>
      <c r="E9" s="461">
        <v>601084.76319413632</v>
      </c>
      <c r="F9" s="462">
        <v>6.3502978942780272E-2</v>
      </c>
      <c r="G9" s="468">
        <v>2.8886008342487743</v>
      </c>
      <c r="H9" s="468">
        <v>6.0093089552782697E-2</v>
      </c>
      <c r="I9" s="469">
        <v>5.9398903018416389</v>
      </c>
      <c r="J9" s="469">
        <v>8.3439940189944828E-2</v>
      </c>
      <c r="K9" s="462">
        <v>1.4247527945650046E-2</v>
      </c>
      <c r="L9" s="463">
        <v>59794158.154793955</v>
      </c>
      <c r="M9" s="463">
        <v>4360174.7827140391</v>
      </c>
      <c r="N9" s="462">
        <v>7.8655267355549646E-2</v>
      </c>
      <c r="O9" s="461">
        <v>14508746.824488878</v>
      </c>
      <c r="P9" s="461">
        <v>1320796.3134888168</v>
      </c>
      <c r="Q9" s="462">
        <v>0.10015174930988265</v>
      </c>
    </row>
    <row r="10" spans="1:17" x14ac:dyDescent="0.25">
      <c r="A10" s="485" t="s">
        <v>109</v>
      </c>
      <c r="B10" s="485" t="s">
        <v>444</v>
      </c>
      <c r="C10" s="247" t="s">
        <v>166</v>
      </c>
      <c r="D10" s="465">
        <v>3929445.4032098348</v>
      </c>
      <c r="E10" s="465">
        <v>522857.08152501704</v>
      </c>
      <c r="F10" s="466">
        <v>0.15348408206437586</v>
      </c>
      <c r="G10" s="470">
        <v>1.1275568818698916</v>
      </c>
      <c r="H10" s="470">
        <v>0.10958588445958806</v>
      </c>
      <c r="I10" s="471">
        <v>2.4487554287586821</v>
      </c>
      <c r="J10" s="471">
        <v>-6.8410678676047443E-2</v>
      </c>
      <c r="K10" s="466">
        <v>-2.7177657634110401E-2</v>
      </c>
      <c r="L10" s="467">
        <v>9622250.7631209325</v>
      </c>
      <c r="M10" s="467">
        <v>1047302.0977929514</v>
      </c>
      <c r="N10" s="466">
        <v>0.12213508659563425</v>
      </c>
      <c r="O10" s="465">
        <v>1795783.6756868958</v>
      </c>
      <c r="P10" s="465">
        <v>301701.18687736173</v>
      </c>
      <c r="Q10" s="466">
        <v>0.20193074287200394</v>
      </c>
    </row>
    <row r="11" spans="1:17" x14ac:dyDescent="0.25">
      <c r="A11" s="485" t="s">
        <v>109</v>
      </c>
      <c r="B11" s="485" t="s">
        <v>444</v>
      </c>
      <c r="C11" s="246" t="s">
        <v>167</v>
      </c>
      <c r="D11" s="461">
        <v>127315506.12632537</v>
      </c>
      <c r="E11" s="461">
        <v>7492523.6505599767</v>
      </c>
      <c r="F11" s="462">
        <v>6.2529937877947292E-2</v>
      </c>
      <c r="G11" s="468">
        <v>36.5332662426664</v>
      </c>
      <c r="H11" s="468">
        <v>0.72726050751914784</v>
      </c>
      <c r="I11" s="469">
        <v>2.2225433807072257</v>
      </c>
      <c r="J11" s="469">
        <v>0.15205736668991676</v>
      </c>
      <c r="K11" s="462">
        <v>7.3440422036410616E-2</v>
      </c>
      <c r="L11" s="463">
        <v>282964235.40245467</v>
      </c>
      <c r="M11" s="463">
        <v>34872426.028541327</v>
      </c>
      <c r="N11" s="462">
        <v>0.14056258494202484</v>
      </c>
      <c r="O11" s="461">
        <v>65004843.029964089</v>
      </c>
      <c r="P11" s="461">
        <v>4187463.0668782443</v>
      </c>
      <c r="Q11" s="462">
        <v>6.8853065841045724E-2</v>
      </c>
    </row>
    <row r="12" spans="1:17" x14ac:dyDescent="0.25">
      <c r="A12" s="485" t="s">
        <v>109</v>
      </c>
      <c r="B12" s="485" t="s">
        <v>444</v>
      </c>
      <c r="C12" s="247" t="s">
        <v>168</v>
      </c>
      <c r="D12" s="465">
        <v>3107754.6065480942</v>
      </c>
      <c r="E12" s="465">
        <v>1652445.9198068271</v>
      </c>
      <c r="F12" s="466">
        <v>1.1354607684689841</v>
      </c>
      <c r="G12" s="470">
        <v>0.89177218009282422</v>
      </c>
      <c r="H12" s="470">
        <v>0.45689073992831652</v>
      </c>
      <c r="I12" s="471">
        <v>2.9599011428489659</v>
      </c>
      <c r="J12" s="471">
        <v>0.1651630862022393</v>
      </c>
      <c r="K12" s="466">
        <v>5.9097877101373368E-2</v>
      </c>
      <c r="L12" s="467">
        <v>9198646.411615843</v>
      </c>
      <c r="M12" s="467">
        <v>5131439.8406114541</v>
      </c>
      <c r="N12" s="466">
        <v>1.2616619665187685</v>
      </c>
      <c r="O12" s="465">
        <v>1898047.5737338662</v>
      </c>
      <c r="P12" s="465">
        <v>882156.53685475176</v>
      </c>
      <c r="Q12" s="466">
        <v>0.86835743680227351</v>
      </c>
    </row>
    <row r="13" spans="1:17" x14ac:dyDescent="0.25">
      <c r="A13" s="485" t="s">
        <v>109</v>
      </c>
      <c r="B13" s="485" t="s">
        <v>444</v>
      </c>
      <c r="C13" s="246" t="s">
        <v>169</v>
      </c>
      <c r="D13" s="461">
        <v>96610.997747451067</v>
      </c>
      <c r="E13" s="461">
        <v>12258.090075829183</v>
      </c>
      <c r="F13" s="462">
        <v>0.1453191171968701</v>
      </c>
      <c r="G13" s="468">
        <v>2.7722587845467994E-2</v>
      </c>
      <c r="H13" s="468">
        <v>2.5158984987284083E-3</v>
      </c>
      <c r="I13" s="469">
        <v>3.3302814013385427</v>
      </c>
      <c r="J13" s="469">
        <v>7.2505729387908779E-2</v>
      </c>
      <c r="K13" s="462">
        <v>2.2256206899751042E-2</v>
      </c>
      <c r="L13" s="463">
        <v>321741.80896309612</v>
      </c>
      <c r="M13" s="463">
        <v>46938.958492188365</v>
      </c>
      <c r="N13" s="462">
        <v>0.17080957643544384</v>
      </c>
      <c r="O13" s="461">
        <v>88057.715733170509</v>
      </c>
      <c r="P13" s="461">
        <v>10878.990096264635</v>
      </c>
      <c r="Q13" s="462">
        <v>0.14095840539588336</v>
      </c>
    </row>
    <row r="14" spans="1:17" x14ac:dyDescent="0.25">
      <c r="A14" s="485" t="s">
        <v>109</v>
      </c>
      <c r="B14" s="485" t="s">
        <v>444</v>
      </c>
      <c r="C14" s="247" t="s">
        <v>170</v>
      </c>
      <c r="D14" s="465">
        <v>199761694.58151865</v>
      </c>
      <c r="E14" s="465">
        <v>3982461.8692605495</v>
      </c>
      <c r="F14" s="466">
        <v>2.0341595040949408E-2</v>
      </c>
      <c r="G14" s="470">
        <v>57.321746543517172</v>
      </c>
      <c r="H14" s="470">
        <v>-1.181824177864705</v>
      </c>
      <c r="I14" s="471">
        <v>2.0630585695565395</v>
      </c>
      <c r="J14" s="471">
        <v>3.0511388188669386E-2</v>
      </c>
      <c r="K14" s="466">
        <v>1.5011404639638296E-2</v>
      </c>
      <c r="L14" s="467">
        <v>412120075.87553823</v>
      </c>
      <c r="M14" s="467">
        <v>14189548.25587368</v>
      </c>
      <c r="N14" s="466">
        <v>3.5658355594763054E-2</v>
      </c>
      <c r="O14" s="465">
        <v>91407927.876292288</v>
      </c>
      <c r="P14" s="465">
        <v>2626569.6112380773</v>
      </c>
      <c r="Q14" s="466">
        <v>2.9584697312205213E-2</v>
      </c>
    </row>
    <row r="15" spans="1:17" x14ac:dyDescent="0.25">
      <c r="A15" s="485" t="s">
        <v>109</v>
      </c>
      <c r="B15" s="485" t="s">
        <v>444</v>
      </c>
      <c r="C15" s="246" t="s">
        <v>171</v>
      </c>
      <c r="D15" s="461">
        <v>3891927.5634480482</v>
      </c>
      <c r="E15" s="461">
        <v>-691914.2870081868</v>
      </c>
      <c r="F15" s="462">
        <v>-0.15094636978789305</v>
      </c>
      <c r="G15" s="468">
        <v>1.1167911136569684</v>
      </c>
      <c r="H15" s="468">
        <v>-0.25297171643816463</v>
      </c>
      <c r="I15" s="469">
        <v>3.9312718601975667</v>
      </c>
      <c r="J15" s="469">
        <v>0.46208504636541337</v>
      </c>
      <c r="K15" s="462">
        <v>0.13319693379526665</v>
      </c>
      <c r="L15" s="463">
        <v>15300225.312110592</v>
      </c>
      <c r="M15" s="463">
        <v>-601978.39218415506</v>
      </c>
      <c r="N15" s="462">
        <v>-3.785502961590017E-2</v>
      </c>
      <c r="O15" s="461">
        <v>2338419.1047857404</v>
      </c>
      <c r="P15" s="461">
        <v>-290546.14550589304</v>
      </c>
      <c r="Q15" s="462">
        <v>-0.11051730161654381</v>
      </c>
    </row>
    <row r="16" spans="1:17" x14ac:dyDescent="0.25">
      <c r="A16" s="485" t="s">
        <v>109</v>
      </c>
      <c r="B16" s="485" t="s">
        <v>444</v>
      </c>
      <c r="C16" s="247" t="s">
        <v>172</v>
      </c>
      <c r="D16" s="465">
        <v>17751.582189261913</v>
      </c>
      <c r="E16" s="465">
        <v>-15757.691107153893</v>
      </c>
      <c r="F16" s="466">
        <v>-0.47024866722010816</v>
      </c>
      <c r="G16" s="470">
        <v>5.0938279089540019E-3</v>
      </c>
      <c r="H16" s="470">
        <v>-4.919553556281612E-3</v>
      </c>
      <c r="I16" s="471">
        <v>3.1713320748731477</v>
      </c>
      <c r="J16" s="471">
        <v>8.6179207847266515E-2</v>
      </c>
      <c r="K16" s="466">
        <v>2.7933529248534174E-2</v>
      </c>
      <c r="L16" s="467">
        <v>56296.161976553201</v>
      </c>
      <c r="M16" s="467">
        <v>-47085.068605837827</v>
      </c>
      <c r="N16" s="466">
        <v>-0.45545084287145104</v>
      </c>
      <c r="O16" s="465">
        <v>19891.059186577797</v>
      </c>
      <c r="P16" s="465">
        <v>-12363.011551260948</v>
      </c>
      <c r="Q16" s="466">
        <v>-0.3833008134615804</v>
      </c>
    </row>
    <row r="17" spans="1:17" x14ac:dyDescent="0.25">
      <c r="A17" s="485" t="s">
        <v>109</v>
      </c>
      <c r="B17" s="485" t="s">
        <v>483</v>
      </c>
      <c r="C17" s="246" t="s">
        <v>37</v>
      </c>
      <c r="D17" s="461">
        <v>155472747.74280143</v>
      </c>
      <c r="E17" s="461">
        <v>18142901.501101166</v>
      </c>
      <c r="F17" s="462">
        <v>0.13211186058687996</v>
      </c>
      <c r="G17" s="468">
        <v>3.6661209888228101</v>
      </c>
      <c r="H17" s="468">
        <v>0.30891206421468187</v>
      </c>
      <c r="I17" s="469">
        <v>5.6832390127916099</v>
      </c>
      <c r="J17" s="469">
        <v>-0.1432100353954926</v>
      </c>
      <c r="K17" s="462">
        <v>-2.4579299365889477E-2</v>
      </c>
      <c r="L17" s="463">
        <v>883588785.39779782</v>
      </c>
      <c r="M17" s="463">
        <v>83443433.475162148</v>
      </c>
      <c r="N17" s="462">
        <v>0.10428534424984089</v>
      </c>
      <c r="O17" s="461">
        <v>214401793.85047358</v>
      </c>
      <c r="P17" s="461">
        <v>18231589.635940135</v>
      </c>
      <c r="Q17" s="462">
        <v>9.2937608486158826E-2</v>
      </c>
    </row>
    <row r="18" spans="1:17" x14ac:dyDescent="0.25">
      <c r="A18" s="485" t="s">
        <v>109</v>
      </c>
      <c r="B18" s="485" t="s">
        <v>451</v>
      </c>
      <c r="C18" s="247" t="s">
        <v>166</v>
      </c>
      <c r="D18" s="465">
        <v>51413452.998494662</v>
      </c>
      <c r="E18" s="465">
        <v>2016339.5642205626</v>
      </c>
      <c r="F18" s="466">
        <v>4.0818975523811252E-2</v>
      </c>
      <c r="G18" s="470">
        <v>1.2123535595926556</v>
      </c>
      <c r="H18" s="470">
        <v>4.7760765482685041E-3</v>
      </c>
      <c r="I18" s="471">
        <v>2.457058638190091</v>
      </c>
      <c r="J18" s="471">
        <v>3.7569503039208918E-2</v>
      </c>
      <c r="K18" s="466">
        <v>1.5527865983521369E-2</v>
      </c>
      <c r="L18" s="467">
        <v>126325868.80913155</v>
      </c>
      <c r="M18" s="467">
        <v>6810089.5470896959</v>
      </c>
      <c r="N18" s="466">
        <v>5.6980673088851096E-2</v>
      </c>
      <c r="O18" s="465">
        <v>23640070.199626982</v>
      </c>
      <c r="P18" s="465">
        <v>1886705.3811480217</v>
      </c>
      <c r="Q18" s="466">
        <v>8.6731657235174522E-2</v>
      </c>
    </row>
    <row r="19" spans="1:17" x14ac:dyDescent="0.25">
      <c r="A19" s="485" t="s">
        <v>109</v>
      </c>
      <c r="B19" s="485" t="s">
        <v>451</v>
      </c>
      <c r="C19" s="246" t="s">
        <v>167</v>
      </c>
      <c r="D19" s="461">
        <v>1561592602.0440018</v>
      </c>
      <c r="E19" s="461">
        <v>61060827.040943861</v>
      </c>
      <c r="F19" s="462">
        <v>4.0692791754322846E-2</v>
      </c>
      <c r="G19" s="468">
        <v>36.823092776457436</v>
      </c>
      <c r="H19" s="468">
        <v>0.14061766589641422</v>
      </c>
      <c r="I19" s="469">
        <v>2.1992442561384498</v>
      </c>
      <c r="J19" s="469">
        <v>0.12413165329627684</v>
      </c>
      <c r="K19" s="462">
        <v>5.9819237339824465E-2</v>
      </c>
      <c r="L19" s="463">
        <v>3434323560.473567</v>
      </c>
      <c r="M19" s="463">
        <v>320551163.19958591</v>
      </c>
      <c r="N19" s="462">
        <v>0.10294624086211931</v>
      </c>
      <c r="O19" s="461">
        <v>794037087.28583229</v>
      </c>
      <c r="P19" s="461">
        <v>26777837.965252042</v>
      </c>
      <c r="Q19" s="462">
        <v>3.4900638850511381E-2</v>
      </c>
    </row>
    <row r="20" spans="1:17" x14ac:dyDescent="0.25">
      <c r="A20" s="485" t="s">
        <v>109</v>
      </c>
      <c r="B20" s="485" t="s">
        <v>451</v>
      </c>
      <c r="C20" s="247" t="s">
        <v>168</v>
      </c>
      <c r="D20" s="465">
        <v>25464893.661555488</v>
      </c>
      <c r="E20" s="465">
        <v>14270291.229460087</v>
      </c>
      <c r="F20" s="466">
        <v>1.2747474790660323</v>
      </c>
      <c r="G20" s="470">
        <v>0.6004742470057236</v>
      </c>
      <c r="H20" s="470">
        <v>0.32680744972172165</v>
      </c>
      <c r="I20" s="471">
        <v>2.9051206436455366</v>
      </c>
      <c r="J20" s="471">
        <v>-0.1861294959798232</v>
      </c>
      <c r="K20" s="466">
        <v>-6.0211722627655402E-2</v>
      </c>
      <c r="L20" s="467">
        <v>73978588.264423221</v>
      </c>
      <c r="M20" s="467">
        <v>39373271.933157921</v>
      </c>
      <c r="N20" s="466">
        <v>1.1377810148085499</v>
      </c>
      <c r="O20" s="465">
        <v>16197661.965009077</v>
      </c>
      <c r="P20" s="465">
        <v>7661218.8070595115</v>
      </c>
      <c r="Q20" s="466">
        <v>0.89747201091885664</v>
      </c>
    </row>
    <row r="21" spans="1:17" x14ac:dyDescent="0.25">
      <c r="A21" s="485" t="s">
        <v>109</v>
      </c>
      <c r="B21" s="485" t="s">
        <v>451</v>
      </c>
      <c r="C21" s="246" t="s">
        <v>169</v>
      </c>
      <c r="D21" s="461">
        <v>1080295.3283527954</v>
      </c>
      <c r="E21" s="461">
        <v>89423.730946804164</v>
      </c>
      <c r="F21" s="462">
        <v>9.0247546887918764E-2</v>
      </c>
      <c r="G21" s="468">
        <v>2.5473875228302113E-2</v>
      </c>
      <c r="H21" s="468">
        <v>1.2507142695593089E-3</v>
      </c>
      <c r="I21" s="469">
        <v>3.3021651764471418</v>
      </c>
      <c r="J21" s="469">
        <v>-5.8016559273143198E-2</v>
      </c>
      <c r="K21" s="462">
        <v>-1.7265899238841864E-2</v>
      </c>
      <c r="L21" s="463">
        <v>3567313.6135651316</v>
      </c>
      <c r="M21" s="463">
        <v>237804.96951753646</v>
      </c>
      <c r="N21" s="462">
        <v>7.1423442597957423E-2</v>
      </c>
      <c r="O21" s="461">
        <v>993088.38380709267</v>
      </c>
      <c r="P21" s="461">
        <v>50959.693619950558</v>
      </c>
      <c r="Q21" s="462">
        <v>5.4089949866432847E-2</v>
      </c>
    </row>
    <row r="22" spans="1:17" x14ac:dyDescent="0.25">
      <c r="A22" s="485" t="s">
        <v>109</v>
      </c>
      <c r="B22" s="485" t="s">
        <v>451</v>
      </c>
      <c r="C22" s="247" t="s">
        <v>170</v>
      </c>
      <c r="D22" s="465">
        <v>2394748637.8652987</v>
      </c>
      <c r="E22" s="465">
        <v>50808734.262784004</v>
      </c>
      <c r="F22" s="466">
        <v>2.167663692430578E-2</v>
      </c>
      <c r="G22" s="470">
        <v>56.469306497088681</v>
      </c>
      <c r="H22" s="470">
        <v>-0.83139090025555618</v>
      </c>
      <c r="I22" s="471">
        <v>2.0697756212681448</v>
      </c>
      <c r="J22" s="471">
        <v>2.7504859536438442E-2</v>
      </c>
      <c r="K22" s="466">
        <v>1.3467783044162173E-2</v>
      </c>
      <c r="L22" s="467">
        <v>4956592349.7186928</v>
      </c>
      <c r="M22" s="467">
        <v>169632417.335042</v>
      </c>
      <c r="N22" s="466">
        <v>3.5436356211691562E-2</v>
      </c>
      <c r="O22" s="465">
        <v>1093767225.3201528</v>
      </c>
      <c r="P22" s="465">
        <v>28189683.187212944</v>
      </c>
      <c r="Q22" s="466">
        <v>2.6454839814647711E-2</v>
      </c>
    </row>
    <row r="23" spans="1:17" x14ac:dyDescent="0.25">
      <c r="A23" s="485" t="s">
        <v>109</v>
      </c>
      <c r="B23" s="485" t="s">
        <v>451</v>
      </c>
      <c r="C23" s="246" t="s">
        <v>171</v>
      </c>
      <c r="D23" s="461">
        <v>49501567.315518402</v>
      </c>
      <c r="E23" s="461">
        <v>2920331.4675000012</v>
      </c>
      <c r="F23" s="462">
        <v>6.2693301590971723E-2</v>
      </c>
      <c r="G23" s="468">
        <v>1.1672703901475228</v>
      </c>
      <c r="H23" s="468">
        <v>2.8530742591158509E-2</v>
      </c>
      <c r="I23" s="469">
        <v>3.8057062235877872</v>
      </c>
      <c r="J23" s="469">
        <v>7.984007983234731E-2</v>
      </c>
      <c r="K23" s="462">
        <v>2.1428595862510912E-2</v>
      </c>
      <c r="L23" s="463">
        <v>188388422.81001818</v>
      </c>
      <c r="M23" s="463">
        <v>14832973.229599208</v>
      </c>
      <c r="N23" s="462">
        <v>8.5465326876562137E-2</v>
      </c>
      <c r="O23" s="461">
        <v>29148101.320540451</v>
      </c>
      <c r="P23" s="461">
        <v>-1214343.8093729913</v>
      </c>
      <c r="Q23" s="462">
        <v>-3.9994928082277711E-2</v>
      </c>
    </row>
    <row r="24" spans="1:17" x14ac:dyDescent="0.25">
      <c r="A24" s="485" t="s">
        <v>109</v>
      </c>
      <c r="B24" s="485" t="s">
        <v>451</v>
      </c>
      <c r="C24" s="247" t="s">
        <v>172</v>
      </c>
      <c r="D24" s="465">
        <v>372030.51457333565</v>
      </c>
      <c r="E24" s="465">
        <v>-122365.38209167134</v>
      </c>
      <c r="F24" s="466">
        <v>-0.2475048496904976</v>
      </c>
      <c r="G24" s="470">
        <v>8.7726556439085435E-3</v>
      </c>
      <c r="H24" s="470">
        <v>-3.313503060821758E-3</v>
      </c>
      <c r="I24" s="471">
        <v>3.0121458454756733</v>
      </c>
      <c r="J24" s="471">
        <v>0.11279756096518767</v>
      </c>
      <c r="K24" s="466">
        <v>3.8904453655257208E-2</v>
      </c>
      <c r="L24" s="467">
        <v>1120610.1688622499</v>
      </c>
      <c r="M24" s="467">
        <v>-312815.72600246151</v>
      </c>
      <c r="N24" s="466">
        <v>-0.21822943698947581</v>
      </c>
      <c r="O24" s="465">
        <v>390835.24816536903</v>
      </c>
      <c r="P24" s="465">
        <v>-267151.42787233274</v>
      </c>
      <c r="Q24" s="466">
        <v>-0.40601343097261339</v>
      </c>
    </row>
    <row r="25" spans="1:17" x14ac:dyDescent="0.25">
      <c r="A25" s="485" t="s">
        <v>109</v>
      </c>
      <c r="B25" s="485" t="s">
        <v>485</v>
      </c>
      <c r="C25" s="246" t="s">
        <v>37</v>
      </c>
      <c r="D25" s="461">
        <v>154871662.97960761</v>
      </c>
      <c r="E25" s="461">
        <v>18611500.465035349</v>
      </c>
      <c r="F25" s="462">
        <v>0.1365879808270811</v>
      </c>
      <c r="G25" s="468">
        <v>3.6639105345292524</v>
      </c>
      <c r="H25" s="468">
        <v>0.31948815786048446</v>
      </c>
      <c r="I25" s="469">
        <v>5.6771432145779608</v>
      </c>
      <c r="J25" s="469">
        <v>-0.15964715401521623</v>
      </c>
      <c r="K25" s="462">
        <v>-2.735187387819369E-2</v>
      </c>
      <c r="L25" s="463">
        <v>879228610.61508417</v>
      </c>
      <c r="M25" s="463">
        <v>83906606.427087784</v>
      </c>
      <c r="N25" s="462">
        <v>0.10550016972402808</v>
      </c>
      <c r="O25" s="461">
        <v>213080997.53698483</v>
      </c>
      <c r="P25" s="461">
        <v>18181817.675990373</v>
      </c>
      <c r="Q25" s="462">
        <v>9.3288323167690937E-2</v>
      </c>
    </row>
    <row r="26" spans="1:17" x14ac:dyDescent="0.25">
      <c r="A26" s="485" t="s">
        <v>109</v>
      </c>
      <c r="B26" s="485" t="s">
        <v>452</v>
      </c>
      <c r="C26" s="247" t="s">
        <v>166</v>
      </c>
      <c r="D26" s="465">
        <v>50890595.916969649</v>
      </c>
      <c r="E26" s="465">
        <v>1366244.4719492272</v>
      </c>
      <c r="F26" s="466">
        <v>2.7587326882331144E-2</v>
      </c>
      <c r="G26" s="470">
        <v>1.2039555003242135</v>
      </c>
      <c r="H26" s="470">
        <v>-1.158942569201149E-2</v>
      </c>
      <c r="I26" s="471">
        <v>2.4617233194859089</v>
      </c>
      <c r="J26" s="471">
        <v>5.0507178114941986E-2</v>
      </c>
      <c r="K26" s="466">
        <v>2.0946765098472118E-2</v>
      </c>
      <c r="L26" s="467">
        <v>125278566.71133858</v>
      </c>
      <c r="M26" s="467">
        <v>5864651.1161767542</v>
      </c>
      <c r="N26" s="466">
        <v>4.9111957236702204E-2</v>
      </c>
      <c r="O26" s="465">
        <v>23338369.012749627</v>
      </c>
      <c r="P26" s="465">
        <v>1567729.5882870927</v>
      </c>
      <c r="Q26" s="466">
        <v>7.2011187072691885E-2</v>
      </c>
    </row>
    <row r="27" spans="1:17" x14ac:dyDescent="0.25">
      <c r="A27" s="485" t="s">
        <v>109</v>
      </c>
      <c r="B27" s="485" t="s">
        <v>452</v>
      </c>
      <c r="C27" s="246" t="s">
        <v>167</v>
      </c>
      <c r="D27" s="461">
        <v>1554100078.3934424</v>
      </c>
      <c r="E27" s="461">
        <v>61619285.809432983</v>
      </c>
      <c r="F27" s="462">
        <v>4.1286484968927686E-2</v>
      </c>
      <c r="G27" s="468">
        <v>36.766465468174296</v>
      </c>
      <c r="H27" s="468">
        <v>0.13443694749432211</v>
      </c>
      <c r="I27" s="469">
        <v>2.1874081223644386</v>
      </c>
      <c r="J27" s="469">
        <v>0.11203732617540973</v>
      </c>
      <c r="K27" s="462">
        <v>5.3984245312279681E-2</v>
      </c>
      <c r="L27" s="463">
        <v>3399451134.4450264</v>
      </c>
      <c r="M27" s="463">
        <v>302000083.6431179</v>
      </c>
      <c r="N27" s="462">
        <v>9.7499550013851605E-2</v>
      </c>
      <c r="O27" s="461">
        <v>789849624.21895456</v>
      </c>
      <c r="P27" s="461">
        <v>26937542.988385558</v>
      </c>
      <c r="Q27" s="462">
        <v>3.53088431171985E-2</v>
      </c>
    </row>
    <row r="28" spans="1:17" x14ac:dyDescent="0.25">
      <c r="A28" s="485" t="s">
        <v>109</v>
      </c>
      <c r="B28" s="485" t="s">
        <v>452</v>
      </c>
      <c r="C28" s="247" t="s">
        <v>168</v>
      </c>
      <c r="D28" s="465">
        <v>23812447.741748691</v>
      </c>
      <c r="E28" s="465">
        <v>13374068.239811676</v>
      </c>
      <c r="F28" s="466">
        <v>1.281239893350294</v>
      </c>
      <c r="G28" s="470">
        <v>0.56334823592233496</v>
      </c>
      <c r="H28" s="470">
        <v>0.30714459328610022</v>
      </c>
      <c r="I28" s="471">
        <v>2.891225176448657</v>
      </c>
      <c r="J28" s="471">
        <v>-0.26550039540086834</v>
      </c>
      <c r="K28" s="466">
        <v>-8.4106264341917966E-2</v>
      </c>
      <c r="L28" s="467">
        <v>68847148.423811778</v>
      </c>
      <c r="M28" s="467">
        <v>35896048.921377286</v>
      </c>
      <c r="N28" s="466">
        <v>1.089373327852845</v>
      </c>
      <c r="O28" s="465">
        <v>15315505.428154325</v>
      </c>
      <c r="P28" s="465">
        <v>7162457.1049803561</v>
      </c>
      <c r="Q28" s="466">
        <v>0.87850050938886415</v>
      </c>
    </row>
    <row r="29" spans="1:17" x14ac:dyDescent="0.25">
      <c r="A29" s="485" t="s">
        <v>109</v>
      </c>
      <c r="B29" s="485" t="s">
        <v>452</v>
      </c>
      <c r="C29" s="246" t="s">
        <v>169</v>
      </c>
      <c r="D29" s="461">
        <v>1068037.2382769661</v>
      </c>
      <c r="E29" s="461">
        <v>91235.930254511884</v>
      </c>
      <c r="F29" s="462">
        <v>9.3402751926305358E-2</v>
      </c>
      <c r="G29" s="468">
        <v>2.5267326593553571E-2</v>
      </c>
      <c r="H29" s="468">
        <v>1.2923357244486837E-3</v>
      </c>
      <c r="I29" s="469">
        <v>3.2961160237748475</v>
      </c>
      <c r="J29" s="469">
        <v>-7.4517787694815762E-2</v>
      </c>
      <c r="K29" s="462">
        <v>-2.210794523013597E-2</v>
      </c>
      <c r="L29" s="463">
        <v>3520374.6550729428</v>
      </c>
      <c r="M29" s="463">
        <v>227935.13916466525</v>
      </c>
      <c r="N29" s="462">
        <v>6.9229863772238595E-2</v>
      </c>
      <c r="O29" s="461">
        <v>982209.39371082804</v>
      </c>
      <c r="P29" s="461">
        <v>50687.97126137896</v>
      </c>
      <c r="Q29" s="462">
        <v>5.4414176678936922E-2</v>
      </c>
    </row>
    <row r="30" spans="1:17" x14ac:dyDescent="0.25">
      <c r="A30" s="485" t="s">
        <v>109</v>
      </c>
      <c r="B30" s="485" t="s">
        <v>452</v>
      </c>
      <c r="C30" s="247" t="s">
        <v>170</v>
      </c>
      <c r="D30" s="465">
        <v>2390766175.9960384</v>
      </c>
      <c r="E30" s="465">
        <v>52131883.060966492</v>
      </c>
      <c r="F30" s="466">
        <v>2.2291592669471661E-2</v>
      </c>
      <c r="G30" s="470">
        <v>56.560078256417363</v>
      </c>
      <c r="H30" s="470">
        <v>-0.8402705748160102</v>
      </c>
      <c r="I30" s="471">
        <v>2.0672882405171715</v>
      </c>
      <c r="J30" s="471">
        <v>2.617119586233807E-2</v>
      </c>
      <c r="K30" s="466">
        <v>1.2821996627226145E-2</v>
      </c>
      <c r="L30" s="467">
        <v>4942402801.4628162</v>
      </c>
      <c r="M30" s="467">
        <v>168976484.93873596</v>
      </c>
      <c r="N30" s="466">
        <v>3.5399412022721129E-2</v>
      </c>
      <c r="O30" s="465">
        <v>1091140655.7089145</v>
      </c>
      <c r="P30" s="465">
        <v>28085429.140969872</v>
      </c>
      <c r="Q30" s="466">
        <v>2.6419539116178559E-2</v>
      </c>
    </row>
    <row r="31" spans="1:17" x14ac:dyDescent="0.25">
      <c r="A31" s="485" t="s">
        <v>109</v>
      </c>
      <c r="B31" s="485" t="s">
        <v>452</v>
      </c>
      <c r="C31" s="246" t="s">
        <v>171</v>
      </c>
      <c r="D31" s="461">
        <v>50193481.602526546</v>
      </c>
      <c r="E31" s="461">
        <v>4901451.8467758968</v>
      </c>
      <c r="F31" s="462">
        <v>0.10821886043103573</v>
      </c>
      <c r="G31" s="468">
        <v>1.1874633646338031</v>
      </c>
      <c r="H31" s="468">
        <v>7.5798186752625396E-2</v>
      </c>
      <c r="I31" s="469">
        <v>3.765237938638816</v>
      </c>
      <c r="J31" s="469">
        <v>6.0517208854071747E-3</v>
      </c>
      <c r="K31" s="462">
        <v>1.6098486573575081E-3</v>
      </c>
      <c r="L31" s="463">
        <v>188990401.20220238</v>
      </c>
      <c r="M31" s="463">
        <v>18729227.170307249</v>
      </c>
      <c r="N31" s="462">
        <v>0.11000292507555887</v>
      </c>
      <c r="O31" s="461">
        <v>29438647.466046326</v>
      </c>
      <c r="P31" s="461">
        <v>-644867.35353941098</v>
      </c>
      <c r="Q31" s="462">
        <v>-2.1435904594484849E-2</v>
      </c>
    </row>
    <row r="32" spans="1:17" x14ac:dyDescent="0.25">
      <c r="A32" s="485" t="s">
        <v>109</v>
      </c>
      <c r="B32" s="485" t="s">
        <v>452</v>
      </c>
      <c r="C32" s="247" t="s">
        <v>172</v>
      </c>
      <c r="D32" s="465">
        <v>387788.20568048954</v>
      </c>
      <c r="E32" s="465">
        <v>-120492.76773226249</v>
      </c>
      <c r="F32" s="466">
        <v>-0.23705937077132289</v>
      </c>
      <c r="G32" s="470">
        <v>9.1741850292265895E-3</v>
      </c>
      <c r="H32" s="470">
        <v>-3.3012606898022243E-3</v>
      </c>
      <c r="I32" s="471">
        <v>3.0111674887559294</v>
      </c>
      <c r="J32" s="471">
        <v>0.11287474850672519</v>
      </c>
      <c r="K32" s="466">
        <v>3.8945254542168802E-2</v>
      </c>
      <c r="L32" s="467">
        <v>1167695.2374680876</v>
      </c>
      <c r="M32" s="467">
        <v>-305451.8177808905</v>
      </c>
      <c r="N32" s="466">
        <v>-0.20734645376544963</v>
      </c>
      <c r="O32" s="465">
        <v>403198.25971662998</v>
      </c>
      <c r="P32" s="465">
        <v>-290787.88912309357</v>
      </c>
      <c r="Q32" s="466">
        <v>-0.4190110848887435</v>
      </c>
    </row>
    <row r="33" spans="1:17" x14ac:dyDescent="0.25">
      <c r="A33" s="485" t="s">
        <v>111</v>
      </c>
      <c r="B33" s="485" t="s">
        <v>486</v>
      </c>
      <c r="C33" s="246" t="s">
        <v>37</v>
      </c>
      <c r="D33" s="461">
        <v>10021349.875548296</v>
      </c>
      <c r="E33" s="461">
        <v>607020.06099173427</v>
      </c>
      <c r="F33" s="462">
        <v>6.4478308381883093E-2</v>
      </c>
      <c r="G33" s="468">
        <v>2.8975388416474939</v>
      </c>
      <c r="H33" s="468">
        <v>6.0717116563588469E-2</v>
      </c>
      <c r="I33" s="469">
        <v>5.9277730376820488</v>
      </c>
      <c r="J33" s="469">
        <v>8.4921245174998106E-2</v>
      </c>
      <c r="K33" s="462">
        <v>1.4534211749800366E-2</v>
      </c>
      <c r="L33" s="463">
        <v>59404287.593453541</v>
      </c>
      <c r="M33" s="463">
        <v>4397753.7612191662</v>
      </c>
      <c r="N33" s="462">
        <v>7.994966151897466E-2</v>
      </c>
      <c r="O33" s="461">
        <v>14430373.060076356</v>
      </c>
      <c r="P33" s="461">
        <v>1333064.7914908342</v>
      </c>
      <c r="Q33" s="462">
        <v>0.10178158474655816</v>
      </c>
    </row>
    <row r="34" spans="1:17" x14ac:dyDescent="0.25">
      <c r="A34" s="485" t="s">
        <v>111</v>
      </c>
      <c r="B34" s="485" t="s">
        <v>444</v>
      </c>
      <c r="C34" s="247" t="s">
        <v>166</v>
      </c>
      <c r="D34" s="465">
        <v>3736644.9450486014</v>
      </c>
      <c r="E34" s="465">
        <v>540032.04564692639</v>
      </c>
      <c r="F34" s="466">
        <v>0.16893883076928293</v>
      </c>
      <c r="G34" s="470">
        <v>1.0804007444288248</v>
      </c>
      <c r="H34" s="470">
        <v>0.11716479472959929</v>
      </c>
      <c r="I34" s="471">
        <v>2.4917512098055945</v>
      </c>
      <c r="J34" s="471">
        <v>-8.7316639617761371E-2</v>
      </c>
      <c r="K34" s="466">
        <v>-3.3855890855017313E-2</v>
      </c>
      <c r="L34" s="467">
        <v>9310789.5624388121</v>
      </c>
      <c r="M34" s="467">
        <v>1066508.0065399762</v>
      </c>
      <c r="N34" s="466">
        <v>0.12936336529856662</v>
      </c>
      <c r="O34" s="465">
        <v>1697240.9466033578</v>
      </c>
      <c r="P34" s="465">
        <v>307612.78819544427</v>
      </c>
      <c r="Q34" s="466">
        <v>0.22136338151629995</v>
      </c>
    </row>
    <row r="35" spans="1:17" x14ac:dyDescent="0.25">
      <c r="A35" s="485" t="s">
        <v>111</v>
      </c>
      <c r="B35" s="485" t="s">
        <v>444</v>
      </c>
      <c r="C35" s="246" t="s">
        <v>167</v>
      </c>
      <c r="D35" s="461">
        <v>125962812.36059649</v>
      </c>
      <c r="E35" s="461">
        <v>7595875.5628246665</v>
      </c>
      <c r="F35" s="462">
        <v>6.4172274524617531E-2</v>
      </c>
      <c r="G35" s="468">
        <v>36.420456919533926</v>
      </c>
      <c r="H35" s="468">
        <v>0.75292620265208399</v>
      </c>
      <c r="I35" s="469">
        <v>2.2205075603869675</v>
      </c>
      <c r="J35" s="469">
        <v>0.15344878730740552</v>
      </c>
      <c r="K35" s="462">
        <v>7.4235328625316843E-2</v>
      </c>
      <c r="L35" s="463">
        <v>279701377.17430949</v>
      </c>
      <c r="M35" s="463">
        <v>35029962.023921192</v>
      </c>
      <c r="N35" s="462">
        <v>0.14317145303790343</v>
      </c>
      <c r="O35" s="461">
        <v>64203483.567000389</v>
      </c>
      <c r="P35" s="461">
        <v>4254562.9120476097</v>
      </c>
      <c r="Q35" s="462">
        <v>7.0969800049204251E-2</v>
      </c>
    </row>
    <row r="36" spans="1:17" x14ac:dyDescent="0.25">
      <c r="A36" s="485" t="s">
        <v>111</v>
      </c>
      <c r="B36" s="485" t="s">
        <v>444</v>
      </c>
      <c r="C36" s="247" t="s">
        <v>168</v>
      </c>
      <c r="D36" s="465">
        <v>2875681.6860664245</v>
      </c>
      <c r="E36" s="465">
        <v>1635968.7573257508</v>
      </c>
      <c r="F36" s="466">
        <v>1.3196351505244057</v>
      </c>
      <c r="G36" s="470">
        <v>0.83146477122034723</v>
      </c>
      <c r="H36" s="470">
        <v>0.45790184763537289</v>
      </c>
      <c r="I36" s="471">
        <v>3.0455970917075019</v>
      </c>
      <c r="J36" s="471">
        <v>7.6933672893946703E-2</v>
      </c>
      <c r="K36" s="466">
        <v>2.5915256140655287E-2</v>
      </c>
      <c r="L36" s="467">
        <v>8758167.7797604278</v>
      </c>
      <c r="M36" s="467">
        <v>5077877.3583777742</v>
      </c>
      <c r="N36" s="466">
        <v>1.3797490896031133</v>
      </c>
      <c r="O36" s="465">
        <v>1781910.4455046058</v>
      </c>
      <c r="P36" s="465">
        <v>873819.94565475767</v>
      </c>
      <c r="Q36" s="466">
        <v>0.96226086034293168</v>
      </c>
    </row>
    <row r="37" spans="1:17" x14ac:dyDescent="0.25">
      <c r="A37" s="485" t="s">
        <v>111</v>
      </c>
      <c r="B37" s="485" t="s">
        <v>444</v>
      </c>
      <c r="C37" s="246" t="s">
        <v>169</v>
      </c>
      <c r="D37" s="461">
        <v>94381.205290108919</v>
      </c>
      <c r="E37" s="461">
        <v>11320.898386695539</v>
      </c>
      <c r="F37" s="462">
        <v>0.13629733393424656</v>
      </c>
      <c r="G37" s="468">
        <v>2.7289059023561341E-2</v>
      </c>
      <c r="H37" s="468">
        <v>2.2604815510141457E-3</v>
      </c>
      <c r="I37" s="469">
        <v>3.350031143251254</v>
      </c>
      <c r="J37" s="469">
        <v>0.1052325552028659</v>
      </c>
      <c r="K37" s="462">
        <v>3.2431151687032422E-2</v>
      </c>
      <c r="L37" s="463">
        <v>316179.97705945489</v>
      </c>
      <c r="M37" s="463">
        <v>46666.01049639337</v>
      </c>
      <c r="N37" s="462">
        <v>0.17314876513263866</v>
      </c>
      <c r="O37" s="461">
        <v>85827.923275828362</v>
      </c>
      <c r="P37" s="461">
        <v>10063.789301448618</v>
      </c>
      <c r="Q37" s="462">
        <v>0.13283051984533698</v>
      </c>
    </row>
    <row r="38" spans="1:17" x14ac:dyDescent="0.25">
      <c r="A38" s="485" t="s">
        <v>111</v>
      </c>
      <c r="B38" s="485" t="s">
        <v>444</v>
      </c>
      <c r="C38" s="247" t="s">
        <v>170</v>
      </c>
      <c r="D38" s="465">
        <v>198952345.96358743</v>
      </c>
      <c r="E38" s="465">
        <v>4021654.2589518726</v>
      </c>
      <c r="F38" s="466">
        <v>2.063120088367406E-2</v>
      </c>
      <c r="G38" s="470">
        <v>57.524401126135132</v>
      </c>
      <c r="H38" s="470">
        <v>-1.2140998618281813</v>
      </c>
      <c r="I38" s="471">
        <v>2.0581401328340969</v>
      </c>
      <c r="J38" s="471">
        <v>3.0621989019993467E-2</v>
      </c>
      <c r="K38" s="466">
        <v>1.510318865131749E-2</v>
      </c>
      <c r="L38" s="467">
        <v>409471807.74915308</v>
      </c>
      <c r="M38" s="467">
        <v>14246293.531771123</v>
      </c>
      <c r="N38" s="466">
        <v>3.604598645404096E-2</v>
      </c>
      <c r="O38" s="465">
        <v>90882424.280675948</v>
      </c>
      <c r="P38" s="465">
        <v>2654280.8807942718</v>
      </c>
      <c r="Q38" s="466">
        <v>3.0084288057203201E-2</v>
      </c>
    </row>
    <row r="39" spans="1:17" x14ac:dyDescent="0.25">
      <c r="A39" s="485" t="s">
        <v>111</v>
      </c>
      <c r="B39" s="485" t="s">
        <v>444</v>
      </c>
      <c r="C39" s="246" t="s">
        <v>171</v>
      </c>
      <c r="D39" s="461">
        <v>3891653.0288194451</v>
      </c>
      <c r="E39" s="461">
        <v>-691714.8592803753</v>
      </c>
      <c r="F39" s="462">
        <v>-0.1509184678533731</v>
      </c>
      <c r="G39" s="468">
        <v>1.1252192518228492</v>
      </c>
      <c r="H39" s="468">
        <v>-0.25588783228518142</v>
      </c>
      <c r="I39" s="469">
        <v>3.9313291868780342</v>
      </c>
      <c r="J39" s="469">
        <v>0.46265318341209793</v>
      </c>
      <c r="K39" s="462">
        <v>0.13338033963097451</v>
      </c>
      <c r="L39" s="463">
        <v>15299369.137400188</v>
      </c>
      <c r="M39" s="463">
        <v>-598849.07110800594</v>
      </c>
      <c r="N39" s="462">
        <v>-3.7667684721267823E-2</v>
      </c>
      <c r="O39" s="461">
        <v>2338145.814335525</v>
      </c>
      <c r="P39" s="461">
        <v>-290163.41098498087</v>
      </c>
      <c r="Q39" s="462">
        <v>-0.11039926664245424</v>
      </c>
    </row>
    <row r="40" spans="1:17" x14ac:dyDescent="0.25">
      <c r="A40" s="485" t="s">
        <v>111</v>
      </c>
      <c r="B40" s="485" t="s">
        <v>444</v>
      </c>
      <c r="C40" s="247" t="s">
        <v>172</v>
      </c>
      <c r="D40" s="465">
        <v>17684.794616401196</v>
      </c>
      <c r="E40" s="465">
        <v>-15824.47868001461</v>
      </c>
      <c r="F40" s="466">
        <v>-0.47224177438987364</v>
      </c>
      <c r="G40" s="470">
        <v>5.1133210539440772E-3</v>
      </c>
      <c r="H40" s="470">
        <v>-4.984034397961119E-3</v>
      </c>
      <c r="I40" s="471">
        <v>3.1701286084077784</v>
      </c>
      <c r="J40" s="471">
        <v>8.497574138189723E-2</v>
      </c>
      <c r="K40" s="466">
        <v>2.75434459958591E-2</v>
      </c>
      <c r="L40" s="467">
        <v>56063.073347269295</v>
      </c>
      <c r="M40" s="467">
        <v>-47318.157235121733</v>
      </c>
      <c r="N40" s="466">
        <v>-0.45770549420391071</v>
      </c>
      <c r="O40" s="465">
        <v>19824.271613717079</v>
      </c>
      <c r="P40" s="465">
        <v>-12429.799124121666</v>
      </c>
      <c r="Q40" s="466">
        <v>-0.38537148458410531</v>
      </c>
    </row>
    <row r="41" spans="1:17" x14ac:dyDescent="0.25">
      <c r="A41" s="485" t="s">
        <v>111</v>
      </c>
      <c r="B41" s="485" t="s">
        <v>483</v>
      </c>
      <c r="C41" s="246" t="s">
        <v>37</v>
      </c>
      <c r="D41" s="461">
        <v>154833424.65464294</v>
      </c>
      <c r="E41" s="461">
        <v>18202773.72499916</v>
      </c>
      <c r="F41" s="462">
        <v>0.13322613631089592</v>
      </c>
      <c r="G41" s="468">
        <v>3.6804446085807911</v>
      </c>
      <c r="H41" s="468">
        <v>0.3109064878786385</v>
      </c>
      <c r="I41" s="469">
        <v>5.6717428042728262</v>
      </c>
      <c r="J41" s="469">
        <v>-0.14232580891047064</v>
      </c>
      <c r="K41" s="462">
        <v>-2.4479554401499393E-2</v>
      </c>
      <c r="L41" s="463">
        <v>878175362.14588988</v>
      </c>
      <c r="M41" s="463">
        <v>83795382.977044702</v>
      </c>
      <c r="N41" s="462">
        <v>0.1054852654578723</v>
      </c>
      <c r="O41" s="461">
        <v>213292895.06757063</v>
      </c>
      <c r="P41" s="461">
        <v>18366584.669424802</v>
      </c>
      <c r="Q41" s="462">
        <v>9.4223220210294958E-2</v>
      </c>
    </row>
    <row r="42" spans="1:17" x14ac:dyDescent="0.25">
      <c r="A42" s="485" t="s">
        <v>111</v>
      </c>
      <c r="B42" s="485" t="s">
        <v>451</v>
      </c>
      <c r="C42" s="247" t="s">
        <v>166</v>
      </c>
      <c r="D42" s="465">
        <v>48865041.937984467</v>
      </c>
      <c r="E42" s="465">
        <v>2292123.6643945649</v>
      </c>
      <c r="F42" s="466">
        <v>4.9215805007743293E-2</v>
      </c>
      <c r="G42" s="470">
        <v>1.161539122123501</v>
      </c>
      <c r="H42" s="470">
        <v>1.2973829874284082E-2</v>
      </c>
      <c r="I42" s="471">
        <v>2.5016218953479794</v>
      </c>
      <c r="J42" s="471">
        <v>2.7838661050551217E-2</v>
      </c>
      <c r="K42" s="466">
        <v>1.1253476321039742E-2</v>
      </c>
      <c r="L42" s="467">
        <v>122241858.8291592</v>
      </c>
      <c r="M42" s="467">
        <v>7030554.4316481799</v>
      </c>
      <c r="N42" s="466">
        <v>6.1023130225058585E-2</v>
      </c>
      <c r="O42" s="465">
        <v>22358062.999720752</v>
      </c>
      <c r="P42" s="465">
        <v>2011440.4703749754</v>
      </c>
      <c r="Q42" s="466">
        <v>9.8858691041910779E-2</v>
      </c>
    </row>
    <row r="43" spans="1:17" x14ac:dyDescent="0.25">
      <c r="A43" s="485" t="s">
        <v>111</v>
      </c>
      <c r="B43" s="485" t="s">
        <v>451</v>
      </c>
      <c r="C43" s="246" t="s">
        <v>167</v>
      </c>
      <c r="D43" s="461">
        <v>1543568689.5755615</v>
      </c>
      <c r="E43" s="461">
        <v>62590628.384355545</v>
      </c>
      <c r="F43" s="462">
        <v>4.2263035506421728E-2</v>
      </c>
      <c r="G43" s="468">
        <v>36.691167131348067</v>
      </c>
      <c r="H43" s="468">
        <v>0.16779555144554337</v>
      </c>
      <c r="I43" s="469">
        <v>2.1970276632529533</v>
      </c>
      <c r="J43" s="469">
        <v>0.12510170552849553</v>
      </c>
      <c r="K43" s="462">
        <v>6.0379428648063983E-2</v>
      </c>
      <c r="L43" s="463">
        <v>3391263111.1286192</v>
      </c>
      <c r="M43" s="463">
        <v>322786223.32611942</v>
      </c>
      <c r="N43" s="462">
        <v>0.1051942820912964</v>
      </c>
      <c r="O43" s="461">
        <v>783343772.78447902</v>
      </c>
      <c r="P43" s="461">
        <v>27850028.492659926</v>
      </c>
      <c r="Q43" s="462">
        <v>3.6863347583064164E-2</v>
      </c>
    </row>
    <row r="44" spans="1:17" x14ac:dyDescent="0.25">
      <c r="A44" s="485" t="s">
        <v>111</v>
      </c>
      <c r="B44" s="485" t="s">
        <v>451</v>
      </c>
      <c r="C44" s="247" t="s">
        <v>168</v>
      </c>
      <c r="D44" s="465">
        <v>22851138.022201464</v>
      </c>
      <c r="E44" s="465">
        <v>13720162.746043732</v>
      </c>
      <c r="F44" s="466">
        <v>1.5025955422165056</v>
      </c>
      <c r="G44" s="470">
        <v>0.54317953582269318</v>
      </c>
      <c r="H44" s="470">
        <v>0.31799456405493443</v>
      </c>
      <c r="I44" s="471">
        <v>3.0239924972996168</v>
      </c>
      <c r="J44" s="471">
        <v>-0.36030496862928896</v>
      </c>
      <c r="K44" s="466">
        <v>-0.10646374092603417</v>
      </c>
      <c r="L44" s="467">
        <v>69101669.93389523</v>
      </c>
      <c r="M44" s="467">
        <v>38199733.445335135</v>
      </c>
      <c r="N44" s="466">
        <v>1.2361598587673197</v>
      </c>
      <c r="O44" s="465">
        <v>14890186.63958765</v>
      </c>
      <c r="P44" s="465">
        <v>7385636.1937823491</v>
      </c>
      <c r="Q44" s="466">
        <v>0.98415438034807012</v>
      </c>
    </row>
    <row r="45" spans="1:17" x14ac:dyDescent="0.25">
      <c r="A45" s="485" t="s">
        <v>111</v>
      </c>
      <c r="B45" s="485" t="s">
        <v>451</v>
      </c>
      <c r="C45" s="246" t="s">
        <v>169</v>
      </c>
      <c r="D45" s="461">
        <v>1065759.8383837803</v>
      </c>
      <c r="E45" s="461">
        <v>90307.564383293269</v>
      </c>
      <c r="F45" s="462">
        <v>9.2580197709650508E-2</v>
      </c>
      <c r="G45" s="468">
        <v>2.5333483774389261E-2</v>
      </c>
      <c r="H45" s="468">
        <v>1.2772152884640148E-3</v>
      </c>
      <c r="I45" s="469">
        <v>3.3049784913359619</v>
      </c>
      <c r="J45" s="469">
        <v>-3.9555643742414937E-2</v>
      </c>
      <c r="K45" s="462">
        <v>-1.182695172028435E-2</v>
      </c>
      <c r="L45" s="463">
        <v>3522313.3427880849</v>
      </c>
      <c r="M45" s="463">
        <v>259879.91525362991</v>
      </c>
      <c r="N45" s="462">
        <v>7.9658304460799689E-2</v>
      </c>
      <c r="O45" s="461">
        <v>978252.15009227372</v>
      </c>
      <c r="P45" s="461">
        <v>52773.266327603604</v>
      </c>
      <c r="Q45" s="462">
        <v>5.7022658488902637E-2</v>
      </c>
    </row>
    <row r="46" spans="1:17" x14ac:dyDescent="0.25">
      <c r="A46" s="485" t="s">
        <v>111</v>
      </c>
      <c r="B46" s="485" t="s">
        <v>451</v>
      </c>
      <c r="C46" s="247" t="s">
        <v>170</v>
      </c>
      <c r="D46" s="465">
        <v>2384719889.1351109</v>
      </c>
      <c r="E46" s="465">
        <v>51334794.07164526</v>
      </c>
      <c r="F46" s="466">
        <v>2.2000137988474212E-2</v>
      </c>
      <c r="G46" s="470">
        <v>56.685625074298272</v>
      </c>
      <c r="H46" s="470">
        <v>-0.85951559946769152</v>
      </c>
      <c r="I46" s="471">
        <v>2.064705267540381</v>
      </c>
      <c r="J46" s="471">
        <v>2.7599902938170384E-2</v>
      </c>
      <c r="K46" s="466">
        <v>1.3548588805351199E-2</v>
      </c>
      <c r="L46" s="467">
        <v>4923743716.7055769</v>
      </c>
      <c r="M46" s="467">
        <v>170392421.8689518</v>
      </c>
      <c r="N46" s="466">
        <v>3.5846797617092231E-2</v>
      </c>
      <c r="O46" s="465">
        <v>1087080547.2856338</v>
      </c>
      <c r="P46" s="465">
        <v>28619270.25001955</v>
      </c>
      <c r="Q46" s="466">
        <v>2.7038561420189386E-2</v>
      </c>
    </row>
    <row r="47" spans="1:17" x14ac:dyDescent="0.25">
      <c r="A47" s="485" t="s">
        <v>111</v>
      </c>
      <c r="B47" s="485" t="s">
        <v>451</v>
      </c>
      <c r="C47" s="246" t="s">
        <v>171</v>
      </c>
      <c r="D47" s="461">
        <v>49495489.399018668</v>
      </c>
      <c r="E47" s="461">
        <v>2920609.353057608</v>
      </c>
      <c r="F47" s="462">
        <v>6.2707823405567339E-2</v>
      </c>
      <c r="G47" s="468">
        <v>1.1765250785740042</v>
      </c>
      <c r="H47" s="468">
        <v>2.7911405769298625E-2</v>
      </c>
      <c r="I47" s="469">
        <v>3.8058530278230491</v>
      </c>
      <c r="J47" s="469">
        <v>8.0049975824271868E-2</v>
      </c>
      <c r="K47" s="462">
        <v>2.1485294500826486E-2</v>
      </c>
      <c r="L47" s="463">
        <v>188372558.19283882</v>
      </c>
      <c r="M47" s="463">
        <v>14843727.971120149</v>
      </c>
      <c r="N47" s="462">
        <v>8.5540413959768191E-2</v>
      </c>
      <c r="O47" s="461">
        <v>29143819.458289288</v>
      </c>
      <c r="P47" s="461">
        <v>-1213038.9007206857</v>
      </c>
      <c r="Q47" s="462">
        <v>-3.995930298105612E-2</v>
      </c>
    </row>
    <row r="48" spans="1:17" x14ac:dyDescent="0.25">
      <c r="A48" s="485" t="s">
        <v>111</v>
      </c>
      <c r="B48" s="485" t="s">
        <v>451</v>
      </c>
      <c r="C48" s="247" t="s">
        <v>172</v>
      </c>
      <c r="D48" s="465">
        <v>371574.56942224503</v>
      </c>
      <c r="E48" s="465">
        <v>-122099.04040268075</v>
      </c>
      <c r="F48" s="466">
        <v>-0.2473274608419547</v>
      </c>
      <c r="G48" s="470">
        <v>8.8324573570996191E-3</v>
      </c>
      <c r="H48" s="470">
        <v>-3.34235141510115E-3</v>
      </c>
      <c r="I48" s="471">
        <v>3.0113517394712672</v>
      </c>
      <c r="J48" s="471">
        <v>0.11290082136933011</v>
      </c>
      <c r="K48" s="466">
        <v>3.8952124620852194E-2</v>
      </c>
      <c r="L48" s="467">
        <v>1118941.7259729647</v>
      </c>
      <c r="M48" s="467">
        <v>-311947.00166678894</v>
      </c>
      <c r="N48" s="466">
        <v>-0.21800926629797729</v>
      </c>
      <c r="O48" s="465">
        <v>390359.06995081902</v>
      </c>
      <c r="P48" s="465">
        <v>-266873.93180170935</v>
      </c>
      <c r="Q48" s="466">
        <v>-0.40605680343209072</v>
      </c>
    </row>
    <row r="49" spans="1:17" x14ac:dyDescent="0.25">
      <c r="A49" s="485" t="s">
        <v>111</v>
      </c>
      <c r="B49" s="485" t="s">
        <v>485</v>
      </c>
      <c r="C49" s="246" t="s">
        <v>37</v>
      </c>
      <c r="D49" s="461">
        <v>154226404.59365153</v>
      </c>
      <c r="E49" s="461">
        <v>18668030.958422244</v>
      </c>
      <c r="F49" s="462">
        <v>0.13771211956743884</v>
      </c>
      <c r="G49" s="468">
        <v>3.6782522039003869</v>
      </c>
      <c r="H49" s="468">
        <v>0.32165141388708962</v>
      </c>
      <c r="I49" s="469">
        <v>5.6655513087195377</v>
      </c>
      <c r="J49" s="469">
        <v>-0.15904059327141074</v>
      </c>
      <c r="K49" s="462">
        <v>-2.7305019123665616E-2</v>
      </c>
      <c r="L49" s="463">
        <v>873777608.38467133</v>
      </c>
      <c r="M49" s="463">
        <v>84205403.061851501</v>
      </c>
      <c r="N49" s="462">
        <v>0.1066468683854237</v>
      </c>
      <c r="O49" s="461">
        <v>211959830.27607977</v>
      </c>
      <c r="P49" s="461">
        <v>18304494.032238632</v>
      </c>
      <c r="Q49" s="462">
        <v>9.4520989647249004E-2</v>
      </c>
    </row>
    <row r="50" spans="1:17" x14ac:dyDescent="0.25">
      <c r="A50" s="485" t="s">
        <v>111</v>
      </c>
      <c r="B50" s="485" t="s">
        <v>452</v>
      </c>
      <c r="C50" s="247" t="s">
        <v>166</v>
      </c>
      <c r="D50" s="465">
        <v>48325009.892337516</v>
      </c>
      <c r="E50" s="465">
        <v>1650430.1423574239</v>
      </c>
      <c r="F50" s="466">
        <v>3.5360364275334004E-2</v>
      </c>
      <c r="G50" s="470">
        <v>1.1525365880656424</v>
      </c>
      <c r="H50" s="470">
        <v>-3.1864193812876085E-3</v>
      </c>
      <c r="I50" s="471">
        <v>2.5075080396793266</v>
      </c>
      <c r="J50" s="471">
        <v>4.1973346407201184E-2</v>
      </c>
      <c r="K50" s="466">
        <v>1.702403398408335E-2</v>
      </c>
      <c r="L50" s="467">
        <v>121175350.82261932</v>
      </c>
      <c r="M50" s="467">
        <v>6097555.1551468074</v>
      </c>
      <c r="N50" s="466">
        <v>5.2986374302530378E-2</v>
      </c>
      <c r="O50" s="465">
        <v>22050450.211525314</v>
      </c>
      <c r="P50" s="465">
        <v>1699583.1426464543</v>
      </c>
      <c r="Q50" s="466">
        <v>8.3514040797087533E-2</v>
      </c>
    </row>
    <row r="51" spans="1:17" x14ac:dyDescent="0.25">
      <c r="A51" s="485" t="s">
        <v>111</v>
      </c>
      <c r="B51" s="485" t="s">
        <v>452</v>
      </c>
      <c r="C51" s="246" t="s">
        <v>167</v>
      </c>
      <c r="D51" s="461">
        <v>1535972814.012737</v>
      </c>
      <c r="E51" s="461">
        <v>63168991.237397194</v>
      </c>
      <c r="F51" s="462">
        <v>4.2890295544156076E-2</v>
      </c>
      <c r="G51" s="468">
        <v>36.632478097113008</v>
      </c>
      <c r="H51" s="468">
        <v>0.16394913434334768</v>
      </c>
      <c r="I51" s="469">
        <v>2.1850862974172847</v>
      </c>
      <c r="J51" s="469">
        <v>0.11289244338197424</v>
      </c>
      <c r="K51" s="462">
        <v>5.4479672913869445E-2</v>
      </c>
      <c r="L51" s="463">
        <v>3356233149.1046991</v>
      </c>
      <c r="M51" s="463">
        <v>304298119.34992933</v>
      </c>
      <c r="N51" s="462">
        <v>9.9706617730450309E-2</v>
      </c>
      <c r="O51" s="461">
        <v>779089209.87243176</v>
      </c>
      <c r="P51" s="461">
        <v>28075343.508889914</v>
      </c>
      <c r="Q51" s="462">
        <v>3.7383255844306254E-2</v>
      </c>
    </row>
    <row r="52" spans="1:17" x14ac:dyDescent="0.25">
      <c r="A52" s="485" t="s">
        <v>111</v>
      </c>
      <c r="B52" s="485" t="s">
        <v>452</v>
      </c>
      <c r="C52" s="247" t="s">
        <v>168</v>
      </c>
      <c r="D52" s="465">
        <v>21215169.264875732</v>
      </c>
      <c r="E52" s="465">
        <v>12645509.002994122</v>
      </c>
      <c r="F52" s="466">
        <v>1.4756138069139269</v>
      </c>
      <c r="G52" s="470">
        <v>0.50597524665281002</v>
      </c>
      <c r="H52" s="470">
        <v>0.29377936650319847</v>
      </c>
      <c r="I52" s="471">
        <v>3.0178308631982755</v>
      </c>
      <c r="J52" s="471">
        <v>-0.43592288481415631</v>
      </c>
      <c r="K52" s="466">
        <v>-0.12621712971430621</v>
      </c>
      <c r="L52" s="467">
        <v>64023792.575517461</v>
      </c>
      <c r="M52" s="467">
        <v>34426296.326850653</v>
      </c>
      <c r="N52" s="466">
        <v>1.1631489379241444</v>
      </c>
      <c r="O52" s="465">
        <v>14016366.693932889</v>
      </c>
      <c r="P52" s="465">
        <v>6797755.6770206857</v>
      </c>
      <c r="Q52" s="466">
        <v>0.94169857069379248</v>
      </c>
    </row>
    <row r="53" spans="1:17" x14ac:dyDescent="0.25">
      <c r="A53" s="485" t="s">
        <v>111</v>
      </c>
      <c r="B53" s="485" t="s">
        <v>452</v>
      </c>
      <c r="C53" s="246" t="s">
        <v>169</v>
      </c>
      <c r="D53" s="461">
        <v>1054438.9399970847</v>
      </c>
      <c r="E53" s="461">
        <v>92745.922416620306</v>
      </c>
      <c r="F53" s="462">
        <v>9.6440257671789015E-2</v>
      </c>
      <c r="G53" s="468">
        <v>2.5148043651419701E-2</v>
      </c>
      <c r="H53" s="468">
        <v>1.3352797771122582E-3</v>
      </c>
      <c r="I53" s="469">
        <v>3.2962054040808666</v>
      </c>
      <c r="J53" s="469">
        <v>-5.7316984935494197E-2</v>
      </c>
      <c r="K53" s="462">
        <v>-1.7091576642882095E-2</v>
      </c>
      <c r="L53" s="463">
        <v>3475647.3322916911</v>
      </c>
      <c r="M53" s="463">
        <v>250588.26647489937</v>
      </c>
      <c r="N53" s="462">
        <v>7.77003649734503E-2</v>
      </c>
      <c r="O53" s="461">
        <v>968188.3607908251</v>
      </c>
      <c r="P53" s="461">
        <v>53023.377974268515</v>
      </c>
      <c r="Q53" s="462">
        <v>5.7938600110202174E-2</v>
      </c>
    </row>
    <row r="54" spans="1:17" x14ac:dyDescent="0.25">
      <c r="A54" s="485" t="s">
        <v>111</v>
      </c>
      <c r="B54" s="485" t="s">
        <v>452</v>
      </c>
      <c r="C54" s="247" t="s">
        <v>170</v>
      </c>
      <c r="D54" s="465">
        <v>2380698234.8761597</v>
      </c>
      <c r="E54" s="465">
        <v>52634365.514491081</v>
      </c>
      <c r="F54" s="466">
        <v>2.2608643262404519E-2</v>
      </c>
      <c r="G54" s="470">
        <v>56.778918968687762</v>
      </c>
      <c r="H54" s="470">
        <v>-0.86695574598179093</v>
      </c>
      <c r="I54" s="471">
        <v>2.0622090407141358</v>
      </c>
      <c r="J54" s="471">
        <v>2.6267819894975286E-2</v>
      </c>
      <c r="K54" s="466">
        <v>1.2902052194024754E-2</v>
      </c>
      <c r="L54" s="467">
        <v>4909497423.1738014</v>
      </c>
      <c r="M54" s="467">
        <v>169696226.84062767</v>
      </c>
      <c r="N54" s="466">
        <v>3.5802393351836957E-2</v>
      </c>
      <c r="O54" s="465">
        <v>1084426266.4048398</v>
      </c>
      <c r="P54" s="465">
        <v>28529485.455656052</v>
      </c>
      <c r="Q54" s="466">
        <v>2.7019199196733859E-2</v>
      </c>
    </row>
    <row r="55" spans="1:17" x14ac:dyDescent="0.25">
      <c r="A55" s="485" t="s">
        <v>111</v>
      </c>
      <c r="B55" s="485" t="s">
        <v>452</v>
      </c>
      <c r="C55" s="246" t="s">
        <v>171</v>
      </c>
      <c r="D55" s="461">
        <v>50187204.258299015</v>
      </c>
      <c r="E55" s="461">
        <v>4901537.6675999612</v>
      </c>
      <c r="F55" s="462">
        <v>0.10823596154388192</v>
      </c>
      <c r="G55" s="468">
        <v>1.1969493496075834</v>
      </c>
      <c r="H55" s="468">
        <v>7.5617629712151357E-2</v>
      </c>
      <c r="I55" s="469">
        <v>3.7653304274803929</v>
      </c>
      <c r="J55" s="469">
        <v>6.1476537165683354E-3</v>
      </c>
      <c r="K55" s="462">
        <v>1.6353697296854473E-3</v>
      </c>
      <c r="L55" s="463">
        <v>188971407.26394683</v>
      </c>
      <c r="M55" s="463">
        <v>18734309.517778993</v>
      </c>
      <c r="N55" s="462">
        <v>0.11004833708873961</v>
      </c>
      <c r="O55" s="461">
        <v>29433982.869274251</v>
      </c>
      <c r="P55" s="461">
        <v>-644072.64540392533</v>
      </c>
      <c r="Q55" s="462">
        <v>-2.1413373783076371E-2</v>
      </c>
    </row>
    <row r="56" spans="1:17" x14ac:dyDescent="0.25">
      <c r="A56" s="485" t="s">
        <v>111</v>
      </c>
      <c r="B56" s="485" t="s">
        <v>452</v>
      </c>
      <c r="C56" s="247" t="s">
        <v>172</v>
      </c>
      <c r="D56" s="465">
        <v>387399.04810225964</v>
      </c>
      <c r="E56" s="465">
        <v>-120110.40387648332</v>
      </c>
      <c r="F56" s="466">
        <v>-0.23666633874143914</v>
      </c>
      <c r="G56" s="470">
        <v>9.2393478679960363E-3</v>
      </c>
      <c r="H56" s="470">
        <v>-3.3272430534544411E-3</v>
      </c>
      <c r="I56" s="471">
        <v>3.0104872196284673</v>
      </c>
      <c r="J56" s="471">
        <v>0.11312880640311729</v>
      </c>
      <c r="K56" s="466">
        <v>3.9045499475220909E-2</v>
      </c>
      <c r="L56" s="467">
        <v>1166259.8832080865</v>
      </c>
      <c r="M56" s="467">
        <v>-304176.89727391116</v>
      </c>
      <c r="N56" s="466">
        <v>-0.20686159467134954</v>
      </c>
      <c r="O56" s="465">
        <v>402788.86907494068</v>
      </c>
      <c r="P56" s="465">
        <v>-290393.85730768391</v>
      </c>
      <c r="Q56" s="466">
        <v>-0.41892829445289964</v>
      </c>
    </row>
    <row r="57" spans="1:17" x14ac:dyDescent="0.25">
      <c r="A57" s="485" t="s">
        <v>112</v>
      </c>
      <c r="B57" s="485" t="s">
        <v>486</v>
      </c>
      <c r="C57" s="246" t="s">
        <v>37</v>
      </c>
      <c r="D57" s="461">
        <v>5697711.6318821935</v>
      </c>
      <c r="E57" s="461">
        <v>626123.53406667151</v>
      </c>
      <c r="F57" s="462">
        <v>0.1234570950934207</v>
      </c>
      <c r="G57" s="468">
        <v>2.9725284786246307</v>
      </c>
      <c r="H57" s="468">
        <v>0.24046282338077551</v>
      </c>
      <c r="I57" s="469">
        <v>6.4572807867227624</v>
      </c>
      <c r="J57" s="469">
        <v>-0.31601458954509365</v>
      </c>
      <c r="K57" s="462">
        <v>-4.6655958730567042E-2</v>
      </c>
      <c r="L57" s="463">
        <v>36791723.848839685</v>
      </c>
      <c r="M57" s="463">
        <v>2440359.6355707198</v>
      </c>
      <c r="N57" s="462">
        <v>7.1041127229179379E-2</v>
      </c>
      <c r="O57" s="461">
        <v>9215963.1229617596</v>
      </c>
      <c r="P57" s="461">
        <v>1010897.4205286801</v>
      </c>
      <c r="Q57" s="462">
        <v>0.12320406163583977</v>
      </c>
    </row>
    <row r="58" spans="1:17" x14ac:dyDescent="0.25">
      <c r="A58" s="485" t="s">
        <v>112</v>
      </c>
      <c r="B58" s="485" t="s">
        <v>444</v>
      </c>
      <c r="C58" s="247" t="s">
        <v>166</v>
      </c>
      <c r="D58" s="465">
        <v>2297222.9176565344</v>
      </c>
      <c r="E58" s="465">
        <v>300604.12643619208</v>
      </c>
      <c r="F58" s="466">
        <v>0.15055659485828113</v>
      </c>
      <c r="G58" s="470">
        <v>1.1984742271394055</v>
      </c>
      <c r="H58" s="470">
        <v>0.12289523276934289</v>
      </c>
      <c r="I58" s="471">
        <v>1.7436589506487818</v>
      </c>
      <c r="J58" s="471">
        <v>-0.10985418569711403</v>
      </c>
      <c r="K58" s="466">
        <v>-5.9268091249509998E-2</v>
      </c>
      <c r="L58" s="467">
        <v>4005573.3020073259</v>
      </c>
      <c r="M58" s="467">
        <v>304814.14420535788</v>
      </c>
      <c r="N58" s="466">
        <v>8.2365301606495092E-2</v>
      </c>
      <c r="O58" s="465">
        <v>950148.08103346825</v>
      </c>
      <c r="P58" s="465">
        <v>146552.75114665157</v>
      </c>
      <c r="Q58" s="466">
        <v>0.18237133255527127</v>
      </c>
    </row>
    <row r="59" spans="1:17" x14ac:dyDescent="0.25">
      <c r="A59" s="485" t="s">
        <v>112</v>
      </c>
      <c r="B59" s="485" t="s">
        <v>444</v>
      </c>
      <c r="C59" s="246" t="s">
        <v>167</v>
      </c>
      <c r="D59" s="461">
        <v>66142049.267561644</v>
      </c>
      <c r="E59" s="461">
        <v>3524658.7871787846</v>
      </c>
      <c r="F59" s="462">
        <v>5.6288816255973012E-2</v>
      </c>
      <c r="G59" s="468">
        <v>34.50668229368992</v>
      </c>
      <c r="H59" s="468">
        <v>0.7746798808491846</v>
      </c>
      <c r="I59" s="469">
        <v>2.4891951686838194</v>
      </c>
      <c r="J59" s="469">
        <v>0.12691176017593708</v>
      </c>
      <c r="K59" s="462">
        <v>5.3724188943146282E-2</v>
      </c>
      <c r="L59" s="463">
        <v>164640469.48366159</v>
      </c>
      <c r="M59" s="463">
        <v>16720446.867793739</v>
      </c>
      <c r="N59" s="462">
        <v>0.1130370761990411</v>
      </c>
      <c r="O59" s="461">
        <v>37887832.65759933</v>
      </c>
      <c r="P59" s="461">
        <v>2339677.0947565287</v>
      </c>
      <c r="Q59" s="462">
        <v>6.5817116463901953E-2</v>
      </c>
    </row>
    <row r="60" spans="1:17" x14ac:dyDescent="0.25">
      <c r="A60" s="485" t="s">
        <v>112</v>
      </c>
      <c r="B60" s="485" t="s">
        <v>444</v>
      </c>
      <c r="C60" s="247" t="s">
        <v>168</v>
      </c>
      <c r="D60" s="465">
        <v>1461172.3789457832</v>
      </c>
      <c r="E60" s="465">
        <v>578222.87274478073</v>
      </c>
      <c r="F60" s="466">
        <v>0.65487648918074026</v>
      </c>
      <c r="G60" s="470">
        <v>0.76230191859696528</v>
      </c>
      <c r="H60" s="470">
        <v>0.28665681992554193</v>
      </c>
      <c r="I60" s="471">
        <v>3.2618979624424203</v>
      </c>
      <c r="J60" s="471">
        <v>0.23399085189301649</v>
      </c>
      <c r="K60" s="466">
        <v>7.7278081311602589E-2</v>
      </c>
      <c r="L60" s="467">
        <v>4766195.2056603944</v>
      </c>
      <c r="M60" s="467">
        <v>2092706.1175782941</v>
      </c>
      <c r="N60" s="466">
        <v>0.782762169072309</v>
      </c>
      <c r="O60" s="465">
        <v>939937.23069727421</v>
      </c>
      <c r="P60" s="465">
        <v>333344.44885141449</v>
      </c>
      <c r="Q60" s="466">
        <v>0.54953579869026548</v>
      </c>
    </row>
    <row r="61" spans="1:17" x14ac:dyDescent="0.25">
      <c r="A61" s="485" t="s">
        <v>112</v>
      </c>
      <c r="B61" s="485" t="s">
        <v>444</v>
      </c>
      <c r="C61" s="246" t="s">
        <v>169</v>
      </c>
      <c r="D61" s="461">
        <v>91219.205290108919</v>
      </c>
      <c r="E61" s="461">
        <v>8898.8983866955386</v>
      </c>
      <c r="F61" s="462">
        <v>0.10810088933629267</v>
      </c>
      <c r="G61" s="468">
        <v>4.7589576840831191E-2</v>
      </c>
      <c r="H61" s="468">
        <v>3.2436088950466846E-3</v>
      </c>
      <c r="I61" s="469">
        <v>3.3003275582373299</v>
      </c>
      <c r="J61" s="469">
        <v>7.0228247807816224E-2</v>
      </c>
      <c r="K61" s="462">
        <v>2.1741823101555913E-2</v>
      </c>
      <c r="L61" s="463">
        <v>301053.25705945492</v>
      </c>
      <c r="M61" s="463">
        <v>35150.49049639341</v>
      </c>
      <c r="N61" s="462">
        <v>0.13219302285091913</v>
      </c>
      <c r="O61" s="461">
        <v>82648.923275828362</v>
      </c>
      <c r="P61" s="461">
        <v>7624.7893014486181</v>
      </c>
      <c r="Q61" s="462">
        <v>0.10163115383714305</v>
      </c>
    </row>
    <row r="62" spans="1:17" x14ac:dyDescent="0.25">
      <c r="A62" s="485" t="s">
        <v>112</v>
      </c>
      <c r="B62" s="485" t="s">
        <v>444</v>
      </c>
      <c r="C62" s="247" t="s">
        <v>170</v>
      </c>
      <c r="D62" s="465">
        <v>115462952.10083024</v>
      </c>
      <c r="E62" s="465">
        <v>1042205.1595460176</v>
      </c>
      <c r="F62" s="466">
        <v>9.1085330886786844E-3</v>
      </c>
      <c r="G62" s="470">
        <v>60.237677074648758</v>
      </c>
      <c r="H62" s="470">
        <v>-1.4008051791208089</v>
      </c>
      <c r="I62" s="471">
        <v>2.1726404231325085</v>
      </c>
      <c r="J62" s="471">
        <v>3.799547539517123E-2</v>
      </c>
      <c r="K62" s="466">
        <v>1.7799435655772803E-2</v>
      </c>
      <c r="L62" s="467">
        <v>250859477.10847637</v>
      </c>
      <c r="M62" s="467">
        <v>6611807.7339316308</v>
      </c>
      <c r="N62" s="466">
        <v>2.7070095493081939E-2</v>
      </c>
      <c r="O62" s="465">
        <v>55862102.271435857</v>
      </c>
      <c r="P62" s="465">
        <v>871188.13534347713</v>
      </c>
      <c r="Q62" s="466">
        <v>1.5842401404483786E-2</v>
      </c>
    </row>
    <row r="63" spans="1:17" x14ac:dyDescent="0.25">
      <c r="A63" s="485" t="s">
        <v>112</v>
      </c>
      <c r="B63" s="485" t="s">
        <v>444</v>
      </c>
      <c r="C63" s="246" t="s">
        <v>171</v>
      </c>
      <c r="D63" s="461">
        <v>500599.00305570237</v>
      </c>
      <c r="E63" s="461">
        <v>-26213.954721556103</v>
      </c>
      <c r="F63" s="462">
        <v>-4.9759510153582084E-2</v>
      </c>
      <c r="G63" s="468">
        <v>0.26116533954222076</v>
      </c>
      <c r="H63" s="468">
        <v>-2.2628919952279836E-2</v>
      </c>
      <c r="I63" s="469">
        <v>5.8633094511547741</v>
      </c>
      <c r="J63" s="469">
        <v>0.19346827604685046</v>
      </c>
      <c r="K63" s="462">
        <v>3.4122344889699285E-2</v>
      </c>
      <c r="L63" s="463">
        <v>2935166.8658551574</v>
      </c>
      <c r="M63" s="463">
        <v>-51778.933730734978</v>
      </c>
      <c r="N63" s="462">
        <v>-1.733507643088588E-2</v>
      </c>
      <c r="O63" s="461">
        <v>762366.63443922997</v>
      </c>
      <c r="P63" s="461">
        <v>-36324.484412060468</v>
      </c>
      <c r="Q63" s="462">
        <v>-4.5480015433630706E-2</v>
      </c>
    </row>
    <row r="64" spans="1:17" x14ac:dyDescent="0.25">
      <c r="A64" s="485" t="s">
        <v>112</v>
      </c>
      <c r="B64" s="485" t="s">
        <v>444</v>
      </c>
      <c r="C64" s="247" t="s">
        <v>172</v>
      </c>
      <c r="D64" s="465">
        <v>13732.794616401196</v>
      </c>
      <c r="E64" s="465">
        <v>-7594.4786800146103</v>
      </c>
      <c r="F64" s="466">
        <v>-0.35609234122258443</v>
      </c>
      <c r="G64" s="470">
        <v>7.164476850659891E-3</v>
      </c>
      <c r="H64" s="470">
        <v>-4.3245300973283555E-3</v>
      </c>
      <c r="I64" s="471">
        <v>3.2219657093265788</v>
      </c>
      <c r="J64" s="471">
        <v>8.2462142612140354E-2</v>
      </c>
      <c r="K64" s="466">
        <v>2.6265981503068924E-2</v>
      </c>
      <c r="L64" s="467">
        <v>44246.5933472693</v>
      </c>
      <c r="M64" s="467">
        <v>-22710.457235121721</v>
      </c>
      <c r="N64" s="466">
        <v>-0.33917947456745245</v>
      </c>
      <c r="O64" s="465">
        <v>17848.271613717079</v>
      </c>
      <c r="P64" s="465">
        <v>-8314.799124121666</v>
      </c>
      <c r="Q64" s="466">
        <v>-0.31780669812952267</v>
      </c>
    </row>
    <row r="65" spans="1:17" x14ac:dyDescent="0.25">
      <c r="A65" s="485" t="s">
        <v>112</v>
      </c>
      <c r="B65" s="485" t="s">
        <v>483</v>
      </c>
      <c r="C65" s="246" t="s">
        <v>37</v>
      </c>
      <c r="D65" s="461">
        <v>84045119.397003755</v>
      </c>
      <c r="E65" s="461">
        <v>7901896.9064024389</v>
      </c>
      <c r="F65" s="462">
        <v>0.10377675974217934</v>
      </c>
      <c r="G65" s="468">
        <v>3.6204265581131274</v>
      </c>
      <c r="H65" s="468">
        <v>0.27187768050161099</v>
      </c>
      <c r="I65" s="469">
        <v>6.4001904929393865</v>
      </c>
      <c r="J65" s="469">
        <v>-0.27845657358333487</v>
      </c>
      <c r="K65" s="462">
        <v>-4.1693560209091117E-2</v>
      </c>
      <c r="L65" s="463">
        <v>537904774.14265907</v>
      </c>
      <c r="M65" s="463">
        <v>29371064.620217681</v>
      </c>
      <c r="N65" s="462">
        <v>5.7756376952473293E-2</v>
      </c>
      <c r="O65" s="461">
        <v>135388931.05611709</v>
      </c>
      <c r="P65" s="461">
        <v>8464878.4005399942</v>
      </c>
      <c r="Q65" s="462">
        <v>6.6692468633273216E-2</v>
      </c>
    </row>
    <row r="66" spans="1:17" x14ac:dyDescent="0.25">
      <c r="A66" s="485" t="s">
        <v>112</v>
      </c>
      <c r="B66" s="485" t="s">
        <v>451</v>
      </c>
      <c r="C66" s="247" t="s">
        <v>166</v>
      </c>
      <c r="D66" s="465">
        <v>29297745.520740926</v>
      </c>
      <c r="E66" s="465">
        <v>726874.79700063542</v>
      </c>
      <c r="F66" s="466">
        <v>2.5441114624366556E-2</v>
      </c>
      <c r="G66" s="470">
        <v>1.2620641952459626</v>
      </c>
      <c r="H66" s="470">
        <v>5.6036204893141761E-3</v>
      </c>
      <c r="I66" s="471">
        <v>1.8711686624508619</v>
      </c>
      <c r="J66" s="471">
        <v>2.8583982045885525E-2</v>
      </c>
      <c r="K66" s="466">
        <v>1.5512981492716597E-2</v>
      </c>
      <c r="L66" s="467">
        <v>54821023.298870526</v>
      </c>
      <c r="M66" s="467">
        <v>2176774.5974756256</v>
      </c>
      <c r="N66" s="466">
        <v>4.1348763657404961E-2</v>
      </c>
      <c r="O66" s="465">
        <v>12379545.468688631</v>
      </c>
      <c r="P66" s="465">
        <v>711963.22936367244</v>
      </c>
      <c r="Q66" s="466">
        <v>6.1020630903636457E-2</v>
      </c>
    </row>
    <row r="67" spans="1:17" x14ac:dyDescent="0.25">
      <c r="A67" s="485" t="s">
        <v>112</v>
      </c>
      <c r="B67" s="485" t="s">
        <v>451</v>
      </c>
      <c r="C67" s="246" t="s">
        <v>167</v>
      </c>
      <c r="D67" s="461">
        <v>798987529.82647157</v>
      </c>
      <c r="E67" s="461">
        <v>14501746.728404284</v>
      </c>
      <c r="F67" s="462">
        <v>1.8485671813113589E-2</v>
      </c>
      <c r="G67" s="468">
        <v>34.418127945310374</v>
      </c>
      <c r="H67" s="468">
        <v>-8.1186669584901949E-2</v>
      </c>
      <c r="I67" s="469">
        <v>2.4754046425369034</v>
      </c>
      <c r="J67" s="469">
        <v>0.11017275758744427</v>
      </c>
      <c r="K67" s="462">
        <v>4.6580108398039152E-2</v>
      </c>
      <c r="L67" s="463">
        <v>1977817440.6615403</v>
      </c>
      <c r="M67" s="463">
        <v>122326653.18844604</v>
      </c>
      <c r="N67" s="462">
        <v>6.5926844808018137E-2</v>
      </c>
      <c r="O67" s="461">
        <v>456804239.10501921</v>
      </c>
      <c r="P67" s="461">
        <v>11225726.097075939</v>
      </c>
      <c r="Q67" s="462">
        <v>2.5193598365628147E-2</v>
      </c>
    </row>
    <row r="68" spans="1:17" x14ac:dyDescent="0.25">
      <c r="A68" s="485" t="s">
        <v>112</v>
      </c>
      <c r="B68" s="485" t="s">
        <v>451</v>
      </c>
      <c r="C68" s="247" t="s">
        <v>168</v>
      </c>
      <c r="D68" s="465">
        <v>13152525.460538629</v>
      </c>
      <c r="E68" s="465">
        <v>7228186.3560189875</v>
      </c>
      <c r="F68" s="466">
        <v>1.2200831567026014</v>
      </c>
      <c r="G68" s="470">
        <v>0.56657367881960252</v>
      </c>
      <c r="H68" s="470">
        <v>0.30603914389789044</v>
      </c>
      <c r="I68" s="471">
        <v>3.3315271144564345</v>
      </c>
      <c r="J68" s="471">
        <v>-0.31481859788278888</v>
      </c>
      <c r="K68" s="466">
        <v>-8.6338110184518063E-2</v>
      </c>
      <c r="L68" s="467">
        <v>43817995.195363045</v>
      </c>
      <c r="M68" s="467">
        <v>22215806.703154255</v>
      </c>
      <c r="N68" s="466">
        <v>1.0284053725004194</v>
      </c>
      <c r="O68" s="465">
        <v>9045595.6742902901</v>
      </c>
      <c r="P68" s="465">
        <v>4046851.1456138669</v>
      </c>
      <c r="Q68" s="466">
        <v>0.80957350838759501</v>
      </c>
    </row>
    <row r="69" spans="1:17" x14ac:dyDescent="0.25">
      <c r="A69" s="485" t="s">
        <v>112</v>
      </c>
      <c r="B69" s="485" t="s">
        <v>451</v>
      </c>
      <c r="C69" s="246" t="s">
        <v>169</v>
      </c>
      <c r="D69" s="461">
        <v>1041144.2271200879</v>
      </c>
      <c r="E69" s="461">
        <v>74604.95311960089</v>
      </c>
      <c r="F69" s="462">
        <v>7.7187709932171153E-2</v>
      </c>
      <c r="G69" s="468">
        <v>4.4849555069180043E-2</v>
      </c>
      <c r="H69" s="468">
        <v>2.3440779530614561E-3</v>
      </c>
      <c r="I69" s="469">
        <v>3.2703272097654206</v>
      </c>
      <c r="J69" s="469">
        <v>-6.042661900536217E-2</v>
      </c>
      <c r="K69" s="462">
        <v>-1.8142024932434789E-2</v>
      </c>
      <c r="L69" s="463">
        <v>3404882.2952410127</v>
      </c>
      <c r="M69" s="463">
        <v>185577.90770655777</v>
      </c>
      <c r="N69" s="462">
        <v>5.7645343641669428E-2</v>
      </c>
      <c r="O69" s="461">
        <v>953610.77563884831</v>
      </c>
      <c r="P69" s="461">
        <v>37044.891874178196</v>
      </c>
      <c r="Q69" s="462">
        <v>4.0417052969527217E-2</v>
      </c>
    </row>
    <row r="70" spans="1:17" x14ac:dyDescent="0.25">
      <c r="A70" s="485" t="s">
        <v>112</v>
      </c>
      <c r="B70" s="485" t="s">
        <v>451</v>
      </c>
      <c r="C70" s="247" t="s">
        <v>170</v>
      </c>
      <c r="D70" s="465">
        <v>1388769593.2283621</v>
      </c>
      <c r="E70" s="465">
        <v>17798045.430363655</v>
      </c>
      <c r="F70" s="466">
        <v>1.2982067686926245E-2</v>
      </c>
      <c r="G70" s="470">
        <v>59.824274800223264</v>
      </c>
      <c r="H70" s="470">
        <v>-0.46691182748963911</v>
      </c>
      <c r="I70" s="471">
        <v>2.1907716271505548</v>
      </c>
      <c r="J70" s="471">
        <v>4.049949323217783E-2</v>
      </c>
      <c r="K70" s="466">
        <v>1.8834589628605198E-2</v>
      </c>
      <c r="L70" s="467">
        <v>3042477021.494113</v>
      </c>
      <c r="M70" s="467">
        <v>94515105.869130611</v>
      </c>
      <c r="N70" s="466">
        <v>3.2061169232945448E-2</v>
      </c>
      <c r="O70" s="465">
        <v>672659346.54281688</v>
      </c>
      <c r="P70" s="465">
        <v>13090875.995542049</v>
      </c>
      <c r="Q70" s="466">
        <v>1.984763762991875E-2</v>
      </c>
    </row>
    <row r="71" spans="1:17" x14ac:dyDescent="0.25">
      <c r="A71" s="485" t="s">
        <v>112</v>
      </c>
      <c r="B71" s="485" t="s">
        <v>451</v>
      </c>
      <c r="C71" s="246" t="s">
        <v>171</v>
      </c>
      <c r="D71" s="461">
        <v>5770141.6040062988</v>
      </c>
      <c r="E71" s="461">
        <v>-574555.52129391022</v>
      </c>
      <c r="F71" s="462">
        <v>-9.0556808299454367E-2</v>
      </c>
      <c r="G71" s="468">
        <v>0.24856141626187797</v>
      </c>
      <c r="H71" s="468">
        <v>-3.0459194408119034E-2</v>
      </c>
      <c r="I71" s="469">
        <v>6.1226128032182947</v>
      </c>
      <c r="J71" s="469">
        <v>0.24951419299575317</v>
      </c>
      <c r="K71" s="462">
        <v>4.2484250572850275E-2</v>
      </c>
      <c r="L71" s="463">
        <v>35328342.861071512</v>
      </c>
      <c r="M71" s="463">
        <v>-1934689.0078120977</v>
      </c>
      <c r="N71" s="462">
        <v>-5.1919795861475625E-2</v>
      </c>
      <c r="O71" s="461">
        <v>8864073.2018106561</v>
      </c>
      <c r="P71" s="461">
        <v>-897889.04573185742</v>
      </c>
      <c r="Q71" s="462">
        <v>-9.1978336215948073E-2</v>
      </c>
    </row>
    <row r="72" spans="1:17" x14ac:dyDescent="0.25">
      <c r="A72" s="485" t="s">
        <v>112</v>
      </c>
      <c r="B72" s="485" t="s">
        <v>451</v>
      </c>
      <c r="C72" s="247" t="s">
        <v>172</v>
      </c>
      <c r="D72" s="465">
        <v>216592.06942224503</v>
      </c>
      <c r="E72" s="465">
        <v>-179365.66602781421</v>
      </c>
      <c r="F72" s="466">
        <v>-0.45299194830463663</v>
      </c>
      <c r="G72" s="470">
        <v>9.3301751016482415E-3</v>
      </c>
      <c r="H72" s="470">
        <v>-8.0828498171034331E-3</v>
      </c>
      <c r="I72" s="471">
        <v>3.0268810290319506</v>
      </c>
      <c r="J72" s="471">
        <v>0.16282912598385835</v>
      </c>
      <c r="K72" s="466">
        <v>5.6852714788641234E-2</v>
      </c>
      <c r="L72" s="467">
        <v>655598.42597296473</v>
      </c>
      <c r="M72" s="467">
        <v>-478445.07976939052</v>
      </c>
      <c r="N72" s="466">
        <v>-0.42189305555450979</v>
      </c>
      <c r="O72" s="465">
        <v>312867.06995081902</v>
      </c>
      <c r="P72" s="465">
        <v>-295507.9946142761</v>
      </c>
      <c r="Q72" s="466">
        <v>-0.4857332455358338</v>
      </c>
    </row>
    <row r="73" spans="1:17" x14ac:dyDescent="0.25">
      <c r="A73" s="485" t="s">
        <v>112</v>
      </c>
      <c r="B73" s="485" t="s">
        <v>485</v>
      </c>
      <c r="C73" s="246" t="s">
        <v>37</v>
      </c>
      <c r="D73" s="461">
        <v>83418995.862937063</v>
      </c>
      <c r="E73" s="461">
        <v>7540293.6747928411</v>
      </c>
      <c r="F73" s="462">
        <v>9.9372992122300496E-2</v>
      </c>
      <c r="G73" s="468">
        <v>3.6028398144793301</v>
      </c>
      <c r="H73" s="468">
        <v>0.25516519586739594</v>
      </c>
      <c r="I73" s="469">
        <v>6.4189745868781731</v>
      </c>
      <c r="J73" s="469">
        <v>-0.26550870944201321</v>
      </c>
      <c r="K73" s="462">
        <v>-3.9720154523862149E-2</v>
      </c>
      <c r="L73" s="463">
        <v>535464414.50708848</v>
      </c>
      <c r="M73" s="463">
        <v>28254497.183984458</v>
      </c>
      <c r="N73" s="462">
        <v>5.5705726995842066E-2</v>
      </c>
      <c r="O73" s="461">
        <v>134378033.63558844</v>
      </c>
      <c r="P73" s="461">
        <v>7858861.7922810614</v>
      </c>
      <c r="Q73" s="462">
        <v>6.2115975608931243E-2</v>
      </c>
    </row>
    <row r="74" spans="1:17" x14ac:dyDescent="0.25">
      <c r="A74" s="485" t="s">
        <v>112</v>
      </c>
      <c r="B74" s="485" t="s">
        <v>452</v>
      </c>
      <c r="C74" s="247" t="s">
        <v>166</v>
      </c>
      <c r="D74" s="465">
        <v>28997141.394304756</v>
      </c>
      <c r="E74" s="465">
        <v>333925.89062817767</v>
      </c>
      <c r="F74" s="466">
        <v>1.1649980114245926E-2</v>
      </c>
      <c r="G74" s="470">
        <v>1.2523772845832666</v>
      </c>
      <c r="H74" s="470">
        <v>-1.2208379936109015E-2</v>
      </c>
      <c r="I74" s="471">
        <v>1.8800546030848591</v>
      </c>
      <c r="J74" s="471">
        <v>4.6029597044829673E-2</v>
      </c>
      <c r="K74" s="466">
        <v>2.5097584216812491E-2</v>
      </c>
      <c r="L74" s="467">
        <v>54516209.154665165</v>
      </c>
      <c r="M74" s="467">
        <v>1947155.167408064</v>
      </c>
      <c r="N74" s="466">
        <v>3.7039950688099892E-2</v>
      </c>
      <c r="O74" s="465">
        <v>12232992.717541974</v>
      </c>
      <c r="P74" s="465">
        <v>546938.5045510605</v>
      </c>
      <c r="Q74" s="466">
        <v>4.6802667057889491E-2</v>
      </c>
    </row>
    <row r="75" spans="1:17" x14ac:dyDescent="0.25">
      <c r="A75" s="485" t="s">
        <v>112</v>
      </c>
      <c r="B75" s="485" t="s">
        <v>452</v>
      </c>
      <c r="C75" s="246" t="s">
        <v>167</v>
      </c>
      <c r="D75" s="461">
        <v>795462871.03929293</v>
      </c>
      <c r="E75" s="461">
        <v>14212588.621982574</v>
      </c>
      <c r="F75" s="462">
        <v>1.8192106859797358E-2</v>
      </c>
      <c r="G75" s="468">
        <v>34.355787588588413</v>
      </c>
      <c r="H75" s="468">
        <v>-0.11200990677356515</v>
      </c>
      <c r="I75" s="469">
        <v>2.4653532744168469</v>
      </c>
      <c r="J75" s="469">
        <v>0.10166261346149286</v>
      </c>
      <c r="K75" s="462">
        <v>4.3010117669290519E-2</v>
      </c>
      <c r="L75" s="463">
        <v>1961096993.7937469</v>
      </c>
      <c r="M75" s="463">
        <v>114462997.37521768</v>
      </c>
      <c r="N75" s="462">
        <v>6.1984669185780154E-2</v>
      </c>
      <c r="O75" s="461">
        <v>454464562.01026285</v>
      </c>
      <c r="P75" s="461">
        <v>11412533.505645037</v>
      </c>
      <c r="Q75" s="462">
        <v>2.5758901373647784E-2</v>
      </c>
    </row>
    <row r="76" spans="1:17" x14ac:dyDescent="0.25">
      <c r="A76" s="485" t="s">
        <v>112</v>
      </c>
      <c r="B76" s="485" t="s">
        <v>452</v>
      </c>
      <c r="C76" s="247" t="s">
        <v>168</v>
      </c>
      <c r="D76" s="465">
        <v>12574302.587793851</v>
      </c>
      <c r="E76" s="465">
        <v>7125035.0683051879</v>
      </c>
      <c r="F76" s="466">
        <v>1.3075216151204432</v>
      </c>
      <c r="G76" s="470">
        <v>0.54308011663255118</v>
      </c>
      <c r="H76" s="470">
        <v>0.30266516436062213</v>
      </c>
      <c r="I76" s="471">
        <v>3.3182984731326899</v>
      </c>
      <c r="J76" s="471">
        <v>-0.44797267786182404</v>
      </c>
      <c r="K76" s="466">
        <v>-0.1189432889725779</v>
      </c>
      <c r="L76" s="467">
        <v>41725289.077784769</v>
      </c>
      <c r="M76" s="467">
        <v>21201870.025083181</v>
      </c>
      <c r="N76" s="466">
        <v>1.0330574048427026</v>
      </c>
      <c r="O76" s="465">
        <v>8712251.2254388705</v>
      </c>
      <c r="P76" s="465">
        <v>3893326.5916302726</v>
      </c>
      <c r="Q76" s="466">
        <v>0.80792435812660002</v>
      </c>
    </row>
    <row r="77" spans="1:17" x14ac:dyDescent="0.25">
      <c r="A77" s="485" t="s">
        <v>112</v>
      </c>
      <c r="B77" s="485" t="s">
        <v>452</v>
      </c>
      <c r="C77" s="246" t="s">
        <v>169</v>
      </c>
      <c r="D77" s="461">
        <v>1032245.3287333923</v>
      </c>
      <c r="E77" s="461">
        <v>79172.311152927927</v>
      </c>
      <c r="F77" s="462">
        <v>8.3070561953290961E-2</v>
      </c>
      <c r="G77" s="468">
        <v>4.4582346385247287E-2</v>
      </c>
      <c r="H77" s="468">
        <v>2.5339420421308032E-3</v>
      </c>
      <c r="I77" s="469">
        <v>3.2644679621649817</v>
      </c>
      <c r="J77" s="469">
        <v>-7.5632751102805873E-2</v>
      </c>
      <c r="K77" s="462">
        <v>-2.2643853462972548E-2</v>
      </c>
      <c r="L77" s="463">
        <v>3369731.8047446189</v>
      </c>
      <c r="M77" s="463">
        <v>186371.9389278274</v>
      </c>
      <c r="N77" s="462">
        <v>5.8545670858361404E-2</v>
      </c>
      <c r="O77" s="461">
        <v>945985.98633739969</v>
      </c>
      <c r="P77" s="461">
        <v>39441.003520843107</v>
      </c>
      <c r="Q77" s="462">
        <v>4.3506945897271783E-2</v>
      </c>
    </row>
    <row r="78" spans="1:17" x14ac:dyDescent="0.25">
      <c r="A78" s="485" t="s">
        <v>112</v>
      </c>
      <c r="B78" s="485" t="s">
        <v>452</v>
      </c>
      <c r="C78" s="247" t="s">
        <v>170</v>
      </c>
      <c r="D78" s="465">
        <v>1387727388.0688162</v>
      </c>
      <c r="E78" s="465">
        <v>20171092.800327063</v>
      </c>
      <c r="F78" s="466">
        <v>1.4749734888512885E-2</v>
      </c>
      <c r="G78" s="470">
        <v>59.935503102826551</v>
      </c>
      <c r="H78" s="470">
        <v>-0.39939150095339215</v>
      </c>
      <c r="I78" s="471">
        <v>2.1876524451858952</v>
      </c>
      <c r="J78" s="471">
        <v>3.6961219943791868E-2</v>
      </c>
      <c r="K78" s="466">
        <v>1.7185739872831417E-2</v>
      </c>
      <c r="L78" s="467">
        <v>3035865213.7601814</v>
      </c>
      <c r="M78" s="467">
        <v>94673889.501643181</v>
      </c>
      <c r="N78" s="466">
        <v>3.2188959868331604E-2</v>
      </c>
      <c r="O78" s="465">
        <v>671788158.40747321</v>
      </c>
      <c r="P78" s="465">
        <v>14096140.991522074</v>
      </c>
      <c r="Q78" s="466">
        <v>2.1432738452422332E-2</v>
      </c>
    </row>
    <row r="79" spans="1:17" x14ac:dyDescent="0.25">
      <c r="A79" s="485" t="s">
        <v>112</v>
      </c>
      <c r="B79" s="485" t="s">
        <v>452</v>
      </c>
      <c r="C79" s="246" t="s">
        <v>171</v>
      </c>
      <c r="D79" s="461">
        <v>5796355.5587278558</v>
      </c>
      <c r="E79" s="461">
        <v>-533299.58506893273</v>
      </c>
      <c r="F79" s="462">
        <v>-8.4254129641103584E-2</v>
      </c>
      <c r="G79" s="468">
        <v>0.25034274711453031</v>
      </c>
      <c r="H79" s="468">
        <v>-2.8913819727038326E-2</v>
      </c>
      <c r="I79" s="469">
        <v>6.103856369116051</v>
      </c>
      <c r="J79" s="469">
        <v>0.21292049765012333</v>
      </c>
      <c r="K79" s="462">
        <v>3.6143747325692616E-2</v>
      </c>
      <c r="L79" s="463">
        <v>35380121.794802248</v>
      </c>
      <c r="M79" s="463">
        <v>-1907470.7457990795</v>
      </c>
      <c r="N79" s="462">
        <v>-5.1155642288305221E-2</v>
      </c>
      <c r="O79" s="461">
        <v>8900397.686222719</v>
      </c>
      <c r="P79" s="461">
        <v>-852211.16916442104</v>
      </c>
      <c r="Q79" s="462">
        <v>-8.7382892290781986E-2</v>
      </c>
    </row>
    <row r="80" spans="1:17" x14ac:dyDescent="0.25">
      <c r="A80" s="485" t="s">
        <v>112</v>
      </c>
      <c r="B80" s="485" t="s">
        <v>452</v>
      </c>
      <c r="C80" s="247" t="s">
        <v>172</v>
      </c>
      <c r="D80" s="465">
        <v>224186.54810225964</v>
      </c>
      <c r="E80" s="465">
        <v>-191724.2702904591</v>
      </c>
      <c r="F80" s="466">
        <v>-0.46097447292036003</v>
      </c>
      <c r="G80" s="470">
        <v>9.682545480415812E-3</v>
      </c>
      <c r="H80" s="470">
        <v>-8.6669261129052599E-3</v>
      </c>
      <c r="I80" s="471">
        <v>3.0256448879291593</v>
      </c>
      <c r="J80" s="471">
        <v>0.16002472189436512</v>
      </c>
      <c r="K80" s="466">
        <v>5.58429633456251E-2</v>
      </c>
      <c r="L80" s="467">
        <v>678308.88320808648</v>
      </c>
      <c r="M80" s="467">
        <v>-513533.54525012337</v>
      </c>
      <c r="N80" s="466">
        <v>-0.43087369016929544</v>
      </c>
      <c r="O80" s="465">
        <v>321181.86907494068</v>
      </c>
      <c r="P80" s="465">
        <v>-326194.92009915062</v>
      </c>
      <c r="Q80" s="466">
        <v>-0.50387181862868879</v>
      </c>
    </row>
    <row r="81" spans="1:17" x14ac:dyDescent="0.25">
      <c r="A81" s="485" t="s">
        <v>113</v>
      </c>
      <c r="B81" s="485" t="s">
        <v>486</v>
      </c>
      <c r="C81" s="246" t="s">
        <v>37</v>
      </c>
      <c r="D81" s="461">
        <v>19150.270145352453</v>
      </c>
      <c r="E81" s="461">
        <v>-1893.7963281148841</v>
      </c>
      <c r="F81" s="462">
        <v>-8.9991938131473298E-2</v>
      </c>
      <c r="G81" s="468">
        <v>1.9299146259291435</v>
      </c>
      <c r="H81" s="468">
        <v>-3.3479590003076432E-2</v>
      </c>
      <c r="I81" s="469">
        <v>10.590214727829357</v>
      </c>
      <c r="J81" s="469">
        <v>0.32991657605724001</v>
      </c>
      <c r="K81" s="462">
        <v>3.2154677298559607E-2</v>
      </c>
      <c r="L81" s="463">
        <v>202805.47293522238</v>
      </c>
      <c r="M81" s="463">
        <v>-13112.92340826412</v>
      </c>
      <c r="N81" s="462">
        <v>-6.0730922563003234E-2</v>
      </c>
      <c r="O81" s="461">
        <v>45730.930807948112</v>
      </c>
      <c r="P81" s="461">
        <v>-4961.6714461915471</v>
      </c>
      <c r="Q81" s="462">
        <v>-9.7877623668182617E-2</v>
      </c>
    </row>
    <row r="82" spans="1:17" x14ac:dyDescent="0.25">
      <c r="A82" s="485" t="s">
        <v>113</v>
      </c>
      <c r="B82" s="485" t="s">
        <v>444</v>
      </c>
      <c r="C82" s="247" t="s">
        <v>166</v>
      </c>
      <c r="D82" s="465">
        <v>10.334886074066162</v>
      </c>
      <c r="E82" s="465">
        <v>-89.791675567626953</v>
      </c>
      <c r="F82" s="466">
        <v>-0.89678177394076541</v>
      </c>
      <c r="G82" s="470">
        <v>1.0415230511248031E-3</v>
      </c>
      <c r="H82" s="470">
        <v>-8.3002033797597435E-3</v>
      </c>
      <c r="I82" s="471">
        <v>3.79</v>
      </c>
      <c r="J82" s="471">
        <v>1.9376770170631794</v>
      </c>
      <c r="K82" s="466">
        <v>1.0460794553177932</v>
      </c>
      <c r="L82" s="467">
        <v>39.169218220710754</v>
      </c>
      <c r="M82" s="467">
        <v>-146.29751311063768</v>
      </c>
      <c r="N82" s="466">
        <v>-0.78880730824585255</v>
      </c>
      <c r="O82" s="465">
        <v>10.334886074066162</v>
      </c>
      <c r="P82" s="465">
        <v>-40.728718757629395</v>
      </c>
      <c r="Q82" s="466">
        <v>-0.79760758943420262</v>
      </c>
    </row>
    <row r="83" spans="1:17" x14ac:dyDescent="0.25">
      <c r="A83" s="485" t="s">
        <v>113</v>
      </c>
      <c r="B83" s="485" t="s">
        <v>444</v>
      </c>
      <c r="C83" s="246" t="s">
        <v>167</v>
      </c>
      <c r="D83" s="461">
        <v>185739.4395827651</v>
      </c>
      <c r="E83" s="461">
        <v>-36928.79484662108</v>
      </c>
      <c r="F83" s="462">
        <v>-0.16584671334577877</v>
      </c>
      <c r="G83" s="468">
        <v>18.718339654840598</v>
      </c>
      <c r="H83" s="468">
        <v>-2.056424771117964</v>
      </c>
      <c r="I83" s="469">
        <v>2.6981522958318895</v>
      </c>
      <c r="J83" s="469">
        <v>0.25131245290905158</v>
      </c>
      <c r="K83" s="462">
        <v>0.10270899161460843</v>
      </c>
      <c r="L83" s="463">
        <v>501153.29533676623</v>
      </c>
      <c r="M83" s="463">
        <v>-43680.212418338691</v>
      </c>
      <c r="N83" s="462">
        <v>-8.0171670421512214E-2</v>
      </c>
      <c r="O83" s="461">
        <v>123914.91675269604</v>
      </c>
      <c r="P83" s="461">
        <v>-17087.04050108511</v>
      </c>
      <c r="Q83" s="462">
        <v>-0.12118300223543102</v>
      </c>
    </row>
    <row r="84" spans="1:17" x14ac:dyDescent="0.25">
      <c r="A84" s="485" t="s">
        <v>113</v>
      </c>
      <c r="B84" s="485" t="s">
        <v>444</v>
      </c>
      <c r="C84" s="247" t="s">
        <v>168</v>
      </c>
      <c r="D84" s="464"/>
      <c r="E84" s="464"/>
      <c r="F84" s="464"/>
      <c r="G84" s="464"/>
      <c r="H84" s="464"/>
      <c r="I84" s="464"/>
      <c r="J84" s="464"/>
      <c r="K84" s="464"/>
      <c r="L84" s="464"/>
      <c r="M84" s="464"/>
      <c r="N84" s="464"/>
      <c r="O84" s="464"/>
      <c r="P84" s="464"/>
      <c r="Q84" s="464"/>
    </row>
    <row r="85" spans="1:17" x14ac:dyDescent="0.25">
      <c r="A85" s="485" t="s">
        <v>113</v>
      </c>
      <c r="B85" s="485" t="s">
        <v>444</v>
      </c>
      <c r="C85" s="246" t="s">
        <v>169</v>
      </c>
      <c r="D85" s="460"/>
      <c r="E85" s="460"/>
      <c r="F85" s="460"/>
      <c r="G85" s="460"/>
      <c r="H85" s="460"/>
      <c r="I85" s="460"/>
      <c r="J85" s="460"/>
      <c r="K85" s="460"/>
      <c r="L85" s="460"/>
      <c r="M85" s="460"/>
      <c r="N85" s="460"/>
      <c r="O85" s="460"/>
      <c r="P85" s="460"/>
      <c r="Q85" s="460"/>
    </row>
    <row r="86" spans="1:17" x14ac:dyDescent="0.25">
      <c r="A86" s="485" t="s">
        <v>113</v>
      </c>
      <c r="B86" s="485" t="s">
        <v>444</v>
      </c>
      <c r="C86" s="247" t="s">
        <v>170</v>
      </c>
      <c r="D86" s="465">
        <v>782035.13223152666</v>
      </c>
      <c r="E86" s="465">
        <v>-39746.291145376745</v>
      </c>
      <c r="F86" s="466">
        <v>-4.8366013169352733E-2</v>
      </c>
      <c r="G86" s="470">
        <v>78.811475150408526</v>
      </c>
      <c r="H86" s="470">
        <v>2.1399394729737935</v>
      </c>
      <c r="I86" s="471">
        <v>2.7607032550196173</v>
      </c>
      <c r="J86" s="471">
        <v>2.0573781728887131E-2</v>
      </c>
      <c r="K86" s="466">
        <v>7.5083246720379455E-3</v>
      </c>
      <c r="L86" s="467">
        <v>2158966.9350912725</v>
      </c>
      <c r="M86" s="467">
        <v>-92820.563706588466</v>
      </c>
      <c r="N86" s="466">
        <v>-4.1220836227282391E-2</v>
      </c>
      <c r="O86" s="465">
        <v>397294.78946459293</v>
      </c>
      <c r="P86" s="465">
        <v>-20193.870455810218</v>
      </c>
      <c r="Q86" s="466">
        <v>-4.836986580584083E-2</v>
      </c>
    </row>
    <row r="87" spans="1:17" x14ac:dyDescent="0.25">
      <c r="A87" s="485" t="s">
        <v>113</v>
      </c>
      <c r="B87" s="485" t="s">
        <v>444</v>
      </c>
      <c r="C87" s="246" t="s">
        <v>171</v>
      </c>
      <c r="D87" s="461">
        <v>5350.6936306862717</v>
      </c>
      <c r="E87" s="461">
        <v>-876.19854032159947</v>
      </c>
      <c r="F87" s="462">
        <v>-0.14071201431769451</v>
      </c>
      <c r="G87" s="468">
        <v>0.53922904577058617</v>
      </c>
      <c r="H87" s="468">
        <v>-4.1734908473000654E-2</v>
      </c>
      <c r="I87" s="469">
        <v>8.1693547587383559</v>
      </c>
      <c r="J87" s="469">
        <v>5.0136712125800287E-2</v>
      </c>
      <c r="K87" s="462">
        <v>6.17506659360109E-3</v>
      </c>
      <c r="L87" s="463">
        <v>43711.714474397901</v>
      </c>
      <c r="M87" s="463">
        <v>-6845.7808147596443</v>
      </c>
      <c r="N87" s="462">
        <v>-0.13540585378302505</v>
      </c>
      <c r="O87" s="461">
        <v>9511.5996721982956</v>
      </c>
      <c r="P87" s="461">
        <v>-1560.1045861010862</v>
      </c>
      <c r="Q87" s="462">
        <v>-0.14090916354920041</v>
      </c>
    </row>
    <row r="88" spans="1:17" x14ac:dyDescent="0.25">
      <c r="A88" s="485" t="s">
        <v>113</v>
      </c>
      <c r="B88" s="485" t="s">
        <v>444</v>
      </c>
      <c r="C88" s="247" t="s">
        <v>172</v>
      </c>
      <c r="D88" s="464"/>
      <c r="E88" s="464"/>
      <c r="F88" s="464"/>
      <c r="G88" s="464"/>
      <c r="H88" s="464"/>
      <c r="I88" s="464"/>
      <c r="J88" s="464"/>
      <c r="K88" s="464"/>
      <c r="L88" s="464"/>
      <c r="M88" s="464"/>
      <c r="N88" s="464"/>
      <c r="O88" s="464"/>
      <c r="P88" s="464"/>
      <c r="Q88" s="464"/>
    </row>
    <row r="89" spans="1:17" x14ac:dyDescent="0.25">
      <c r="A89" s="485" t="s">
        <v>113</v>
      </c>
      <c r="B89" s="485" t="s">
        <v>483</v>
      </c>
      <c r="C89" s="246" t="s">
        <v>37</v>
      </c>
      <c r="D89" s="461">
        <v>279325.17377346661</v>
      </c>
      <c r="E89" s="461">
        <v>-30468.425054853142</v>
      </c>
      <c r="F89" s="462">
        <v>-9.8350725031403949E-2</v>
      </c>
      <c r="G89" s="468">
        <v>2.2553016646212951</v>
      </c>
      <c r="H89" s="468">
        <v>-4.6032428593540953E-2</v>
      </c>
      <c r="I89" s="469">
        <v>10.155655789374521</v>
      </c>
      <c r="J89" s="469">
        <v>0.11227668738619556</v>
      </c>
      <c r="K89" s="462">
        <v>1.1179174483612565E-2</v>
      </c>
      <c r="L89" s="463">
        <v>2836730.3181505501</v>
      </c>
      <c r="M89" s="463">
        <v>-274644.23825155152</v>
      </c>
      <c r="N89" s="462">
        <v>-8.827103046350733E-2</v>
      </c>
      <c r="O89" s="461">
        <v>667692.77119802381</v>
      </c>
      <c r="P89" s="461">
        <v>-78742.34363677993</v>
      </c>
      <c r="Q89" s="462">
        <v>-0.10549121024967681</v>
      </c>
    </row>
    <row r="90" spans="1:17" x14ac:dyDescent="0.25">
      <c r="A90" s="485" t="s">
        <v>113</v>
      </c>
      <c r="B90" s="485" t="s">
        <v>451</v>
      </c>
      <c r="C90" s="247" t="s">
        <v>166</v>
      </c>
      <c r="D90" s="465">
        <v>609.49517951160669</v>
      </c>
      <c r="E90" s="465">
        <v>-5179.2286786113327</v>
      </c>
      <c r="F90" s="466">
        <v>-0.89470992321453691</v>
      </c>
      <c r="G90" s="470">
        <v>4.9211300018593453E-3</v>
      </c>
      <c r="H90" s="470">
        <v>-3.8081009555862952E-2</v>
      </c>
      <c r="I90" s="471">
        <v>2.0503352017474996</v>
      </c>
      <c r="J90" s="471">
        <v>0.27234884478033061</v>
      </c>
      <c r="K90" s="466">
        <v>0.15317825342872393</v>
      </c>
      <c r="L90" s="467">
        <v>1249.6694218480586</v>
      </c>
      <c r="M90" s="467">
        <v>-9042.602622144881</v>
      </c>
      <c r="N90" s="466">
        <v>-0.87858177314916341</v>
      </c>
      <c r="O90" s="465">
        <v>329.90739858150482</v>
      </c>
      <c r="P90" s="465">
        <v>-2654.8540871327195</v>
      </c>
      <c r="Q90" s="466">
        <v>-0.88946942656539896</v>
      </c>
    </row>
    <row r="91" spans="1:17" x14ac:dyDescent="0.25">
      <c r="A91" s="485" t="s">
        <v>113</v>
      </c>
      <c r="B91" s="485" t="s">
        <v>451</v>
      </c>
      <c r="C91" s="246" t="s">
        <v>167</v>
      </c>
      <c r="D91" s="461">
        <v>2419528.9642269174</v>
      </c>
      <c r="E91" s="461">
        <v>-333666.76163342781</v>
      </c>
      <c r="F91" s="462">
        <v>-0.12119253219062746</v>
      </c>
      <c r="G91" s="468">
        <v>19.535538551372589</v>
      </c>
      <c r="H91" s="468">
        <v>-0.91686334840666817</v>
      </c>
      <c r="I91" s="469">
        <v>2.6903036165117458</v>
      </c>
      <c r="J91" s="469">
        <v>0.22220421397696466</v>
      </c>
      <c r="K91" s="462">
        <v>9.0030496238829388E-2</v>
      </c>
      <c r="L91" s="463">
        <v>6509267.5227145944</v>
      </c>
      <c r="M91" s="463">
        <v>-285893.20334263612</v>
      </c>
      <c r="N91" s="462">
        <v>-4.2073059765360472E-2</v>
      </c>
      <c r="O91" s="461">
        <v>1593488.2190911723</v>
      </c>
      <c r="P91" s="461">
        <v>-170531.93310021982</v>
      </c>
      <c r="Q91" s="462">
        <v>-9.6672327064049032E-2</v>
      </c>
    </row>
    <row r="92" spans="1:17" x14ac:dyDescent="0.25">
      <c r="A92" s="485" t="s">
        <v>113</v>
      </c>
      <c r="B92" s="485" t="s">
        <v>451</v>
      </c>
      <c r="C92" s="247" t="s">
        <v>168</v>
      </c>
      <c r="D92" s="464"/>
      <c r="E92" s="465">
        <v>-123.69638815938507</v>
      </c>
      <c r="F92" s="466">
        <v>-1</v>
      </c>
      <c r="G92" s="464"/>
      <c r="H92" s="470">
        <v>-9.1889153409036169E-4</v>
      </c>
      <c r="I92" s="464"/>
      <c r="J92" s="471">
        <v>-5.0497933820176364</v>
      </c>
      <c r="K92" s="466">
        <v>-1</v>
      </c>
      <c r="L92" s="464"/>
      <c r="M92" s="467">
        <v>-624.64120230674746</v>
      </c>
      <c r="N92" s="466">
        <v>-1</v>
      </c>
      <c r="O92" s="464"/>
      <c r="P92" s="465">
        <v>-117.10346318222582</v>
      </c>
      <c r="Q92" s="466">
        <v>-1</v>
      </c>
    </row>
    <row r="93" spans="1:17" x14ac:dyDescent="0.25">
      <c r="A93" s="485" t="s">
        <v>113</v>
      </c>
      <c r="B93" s="485" t="s">
        <v>451</v>
      </c>
      <c r="C93" s="246" t="s">
        <v>169</v>
      </c>
      <c r="D93" s="460"/>
      <c r="E93" s="460"/>
      <c r="F93" s="460"/>
      <c r="G93" s="460"/>
      <c r="H93" s="460"/>
      <c r="I93" s="460"/>
      <c r="J93" s="460"/>
      <c r="K93" s="460"/>
      <c r="L93" s="460"/>
      <c r="M93" s="460"/>
      <c r="N93" s="460"/>
      <c r="O93" s="460"/>
      <c r="P93" s="460"/>
      <c r="Q93" s="460"/>
    </row>
    <row r="94" spans="1:17" x14ac:dyDescent="0.25">
      <c r="A94" s="485" t="s">
        <v>113</v>
      </c>
      <c r="B94" s="485" t="s">
        <v>451</v>
      </c>
      <c r="C94" s="247" t="s">
        <v>170</v>
      </c>
      <c r="D94" s="465">
        <v>9614563.8567678016</v>
      </c>
      <c r="E94" s="465">
        <v>-669010.99262489937</v>
      </c>
      <c r="F94" s="466">
        <v>-6.5056267146673022E-2</v>
      </c>
      <c r="G94" s="470">
        <v>77.629028482630531</v>
      </c>
      <c r="H94" s="470">
        <v>1.2364190467294662</v>
      </c>
      <c r="I94" s="471">
        <v>2.761143186496076</v>
      </c>
      <c r="J94" s="471">
        <v>1.1330594623851109E-2</v>
      </c>
      <c r="K94" s="466">
        <v>4.1204970321765131E-3</v>
      </c>
      <c r="L94" s="467">
        <v>26547187.484245852</v>
      </c>
      <c r="M94" s="467">
        <v>-1730716.1260747164</v>
      </c>
      <c r="N94" s="466">
        <v>-6.1203834270198806E-2</v>
      </c>
      <c r="O94" s="465">
        <v>4885122.9319474483</v>
      </c>
      <c r="P94" s="465">
        <v>-386289.98596015945</v>
      </c>
      <c r="Q94" s="466">
        <v>-7.3280160741703057E-2</v>
      </c>
    </row>
    <row r="95" spans="1:17" x14ac:dyDescent="0.25">
      <c r="A95" s="485" t="s">
        <v>113</v>
      </c>
      <c r="B95" s="485" t="s">
        <v>451</v>
      </c>
      <c r="C95" s="246" t="s">
        <v>171</v>
      </c>
      <c r="D95" s="461">
        <v>71241.325981181421</v>
      </c>
      <c r="E95" s="461">
        <v>-37760.782053522533</v>
      </c>
      <c r="F95" s="462">
        <v>-0.34642249342095571</v>
      </c>
      <c r="G95" s="468">
        <v>0.57521017137356578</v>
      </c>
      <c r="H95" s="468">
        <v>-0.23452336863920342</v>
      </c>
      <c r="I95" s="469">
        <v>8.2095460443483965</v>
      </c>
      <c r="J95" s="469">
        <v>0.68030628582080777</v>
      </c>
      <c r="K95" s="462">
        <v>9.0355242712293157E-2</v>
      </c>
      <c r="L95" s="463">
        <v>584858.94590294256</v>
      </c>
      <c r="M95" s="463">
        <v>-235844.05967526999</v>
      </c>
      <c r="N95" s="462">
        <v>-0.28736833918271082</v>
      </c>
      <c r="O95" s="461">
        <v>126645.29108222226</v>
      </c>
      <c r="P95" s="461">
        <v>-67117.264229913926</v>
      </c>
      <c r="Q95" s="462">
        <v>-0.34638923976716401</v>
      </c>
    </row>
    <row r="96" spans="1:17" x14ac:dyDescent="0.25">
      <c r="A96" s="485" t="s">
        <v>113</v>
      </c>
      <c r="B96" s="485" t="s">
        <v>451</v>
      </c>
      <c r="C96" s="247" t="s">
        <v>172</v>
      </c>
      <c r="D96" s="464"/>
      <c r="E96" s="464"/>
      <c r="F96" s="464"/>
      <c r="G96" s="464"/>
      <c r="H96" s="464"/>
      <c r="I96" s="464"/>
      <c r="J96" s="464"/>
      <c r="K96" s="464"/>
      <c r="L96" s="464"/>
      <c r="M96" s="464"/>
      <c r="N96" s="464"/>
      <c r="O96" s="464"/>
      <c r="P96" s="464"/>
      <c r="Q96" s="464"/>
    </row>
    <row r="97" spans="1:17" x14ac:dyDescent="0.25">
      <c r="A97" s="485" t="s">
        <v>113</v>
      </c>
      <c r="B97" s="485" t="s">
        <v>485</v>
      </c>
      <c r="C97" s="246" t="s">
        <v>37</v>
      </c>
      <c r="D97" s="461">
        <v>281218.97010158171</v>
      </c>
      <c r="E97" s="461">
        <v>-29445.465615448076</v>
      </c>
      <c r="F97" s="462">
        <v>-9.4782222327722834E-2</v>
      </c>
      <c r="G97" s="468">
        <v>2.2561042847536013</v>
      </c>
      <c r="H97" s="468">
        <v>-3.6218717331678363E-2</v>
      </c>
      <c r="I97" s="469">
        <v>10.133894027594922</v>
      </c>
      <c r="J97" s="469">
        <v>0.11122341072811359</v>
      </c>
      <c r="K97" s="462">
        <v>1.1097183074233682E-2</v>
      </c>
      <c r="L97" s="463">
        <v>2849843.241558814</v>
      </c>
      <c r="M97" s="463">
        <v>-263844.07000776799</v>
      </c>
      <c r="N97" s="462">
        <v>-8.4736854926842589E-2</v>
      </c>
      <c r="O97" s="461">
        <v>672654.44264421554</v>
      </c>
      <c r="P97" s="461">
        <v>-75608.28124387539</v>
      </c>
      <c r="Q97" s="462">
        <v>-0.10104509930817195</v>
      </c>
    </row>
    <row r="98" spans="1:17" x14ac:dyDescent="0.25">
      <c r="A98" s="485" t="s">
        <v>113</v>
      </c>
      <c r="B98" s="485" t="s">
        <v>452</v>
      </c>
      <c r="C98" s="247" t="s">
        <v>166</v>
      </c>
      <c r="D98" s="465">
        <v>699.28685507923365</v>
      </c>
      <c r="E98" s="465">
        <v>-6648.5046019155934</v>
      </c>
      <c r="F98" s="466">
        <v>-0.90483033450635864</v>
      </c>
      <c r="G98" s="470">
        <v>5.6100912020488761E-3</v>
      </c>
      <c r="H98" s="470">
        <v>-4.8607609425701609E-2</v>
      </c>
      <c r="I98" s="471">
        <v>1.9962722376649342</v>
      </c>
      <c r="J98" s="471">
        <v>0.24185694450231532</v>
      </c>
      <c r="K98" s="466">
        <v>0.13785615381083965</v>
      </c>
      <c r="L98" s="467">
        <v>1395.9669349586964</v>
      </c>
      <c r="M98" s="467">
        <v>-11495.110768162669</v>
      </c>
      <c r="N98" s="466">
        <v>-0.891710610461941</v>
      </c>
      <c r="O98" s="465">
        <v>370.63611733913422</v>
      </c>
      <c r="P98" s="465">
        <v>-3417.2649883215704</v>
      </c>
      <c r="Q98" s="466">
        <v>-0.9021526415287745</v>
      </c>
    </row>
    <row r="99" spans="1:17" x14ac:dyDescent="0.25">
      <c r="A99" s="485" t="s">
        <v>113</v>
      </c>
      <c r="B99" s="485" t="s">
        <v>452</v>
      </c>
      <c r="C99" s="246" t="s">
        <v>167</v>
      </c>
      <c r="D99" s="461">
        <v>2456457.7590735396</v>
      </c>
      <c r="E99" s="461">
        <v>-315373.12136289803</v>
      </c>
      <c r="F99" s="462">
        <v>-0.11377790888643288</v>
      </c>
      <c r="G99" s="468">
        <v>19.707151596352677</v>
      </c>
      <c r="H99" s="468">
        <v>-0.74556507992065235</v>
      </c>
      <c r="I99" s="469">
        <v>2.6676411230471961</v>
      </c>
      <c r="J99" s="469">
        <v>0.19997368414385841</v>
      </c>
      <c r="K99" s="462">
        <v>8.1037534066068978E-2</v>
      </c>
      <c r="L99" s="463">
        <v>6552947.7351329364</v>
      </c>
      <c r="M99" s="463">
        <v>-287009.07466683164</v>
      </c>
      <c r="N99" s="462">
        <v>-4.1960655987714271E-2</v>
      </c>
      <c r="O99" s="461">
        <v>1610575.2595922572</v>
      </c>
      <c r="P99" s="461">
        <v>-163456.35303358058</v>
      </c>
      <c r="Q99" s="462">
        <v>-9.2138354170386072E-2</v>
      </c>
    </row>
    <row r="100" spans="1:17" x14ac:dyDescent="0.25">
      <c r="A100" s="485" t="s">
        <v>113</v>
      </c>
      <c r="B100" s="485" t="s">
        <v>452</v>
      </c>
      <c r="C100" s="247" t="s">
        <v>168</v>
      </c>
      <c r="D100" s="464"/>
      <c r="E100" s="465">
        <v>-177.79556295200854</v>
      </c>
      <c r="F100" s="466">
        <v>-1</v>
      </c>
      <c r="G100" s="464"/>
      <c r="H100" s="470">
        <v>-1.311913472435007E-3</v>
      </c>
      <c r="I100" s="464"/>
      <c r="J100" s="471">
        <v>-4.8016071761487726</v>
      </c>
      <c r="K100" s="466">
        <v>-1</v>
      </c>
      <c r="L100" s="464"/>
      <c r="M100" s="467">
        <v>-853.70445095777507</v>
      </c>
      <c r="N100" s="466">
        <v>-1</v>
      </c>
      <c r="O100" s="464"/>
      <c r="P100" s="465">
        <v>-168.31919241882861</v>
      </c>
      <c r="Q100" s="466">
        <v>-1</v>
      </c>
    </row>
    <row r="101" spans="1:17" x14ac:dyDescent="0.25">
      <c r="A101" s="485" t="s">
        <v>113</v>
      </c>
      <c r="B101" s="485" t="s">
        <v>452</v>
      </c>
      <c r="C101" s="246" t="s">
        <v>169</v>
      </c>
      <c r="D101" s="460"/>
      <c r="E101" s="460"/>
      <c r="F101" s="460"/>
      <c r="G101" s="460"/>
      <c r="H101" s="460"/>
      <c r="I101" s="460"/>
      <c r="J101" s="460"/>
      <c r="K101" s="460"/>
      <c r="L101" s="460"/>
      <c r="M101" s="460"/>
      <c r="N101" s="460"/>
      <c r="O101" s="460"/>
      <c r="P101" s="460"/>
      <c r="Q101" s="460"/>
    </row>
    <row r="102" spans="1:17" x14ac:dyDescent="0.25">
      <c r="A102" s="485" t="s">
        <v>113</v>
      </c>
      <c r="B102" s="485" t="s">
        <v>452</v>
      </c>
      <c r="C102" s="247" t="s">
        <v>170</v>
      </c>
      <c r="D102" s="465">
        <v>9654310.1479131784</v>
      </c>
      <c r="E102" s="465">
        <v>-697848.25283778273</v>
      </c>
      <c r="F102" s="466">
        <v>-6.7410894020628567E-2</v>
      </c>
      <c r="G102" s="470">
        <v>77.452564751159315</v>
      </c>
      <c r="H102" s="470">
        <v>1.0663161337384679</v>
      </c>
      <c r="I102" s="471">
        <v>2.7593901210756946</v>
      </c>
      <c r="J102" s="471">
        <v>7.7195575853830078E-3</v>
      </c>
      <c r="K102" s="466">
        <v>2.8054076268458753E-3</v>
      </c>
      <c r="L102" s="467">
        <v>26640008.047952451</v>
      </c>
      <c r="M102" s="467">
        <v>-1845721.4919829108</v>
      </c>
      <c r="N102" s="466">
        <v>-6.4794601430000764E-2</v>
      </c>
      <c r="O102" s="465">
        <v>4905316.8024032572</v>
      </c>
      <c r="P102" s="465">
        <v>-413711.19399794843</v>
      </c>
      <c r="Q102" s="466">
        <v>-7.7779472918334092E-2</v>
      </c>
    </row>
    <row r="103" spans="1:17" x14ac:dyDescent="0.25">
      <c r="A103" s="485" t="s">
        <v>113</v>
      </c>
      <c r="B103" s="485" t="s">
        <v>452</v>
      </c>
      <c r="C103" s="246" t="s">
        <v>171</v>
      </c>
      <c r="D103" s="461">
        <v>72117.52452150303</v>
      </c>
      <c r="E103" s="461">
        <v>-38088.042029354197</v>
      </c>
      <c r="F103" s="462">
        <v>-0.34560905788527008</v>
      </c>
      <c r="G103" s="468">
        <v>0.57856927653214085</v>
      </c>
      <c r="H103" s="468">
        <v>-0.23461281358800545</v>
      </c>
      <c r="I103" s="469">
        <v>8.2047287485758833</v>
      </c>
      <c r="J103" s="469">
        <v>0.71569496606072924</v>
      </c>
      <c r="K103" s="462">
        <v>9.5565728082530652E-2</v>
      </c>
      <c r="L103" s="463">
        <v>591704.72671770211</v>
      </c>
      <c r="M103" s="463">
        <v>-233628.48420288973</v>
      </c>
      <c r="N103" s="462">
        <v>-0.28307171105146273</v>
      </c>
      <c r="O103" s="461">
        <v>128205.39566832333</v>
      </c>
      <c r="P103" s="461">
        <v>-67681.903907938482</v>
      </c>
      <c r="Q103" s="462">
        <v>-0.3455145078539863</v>
      </c>
    </row>
    <row r="104" spans="1:17" x14ac:dyDescent="0.25">
      <c r="A104" s="485" t="s">
        <v>113</v>
      </c>
      <c r="B104" s="485" t="s">
        <v>452</v>
      </c>
      <c r="C104" s="247" t="s">
        <v>172</v>
      </c>
      <c r="D104" s="464"/>
      <c r="E104" s="464"/>
      <c r="F104" s="464"/>
      <c r="G104" s="464"/>
      <c r="H104" s="464"/>
      <c r="I104" s="464"/>
      <c r="J104" s="464"/>
      <c r="K104" s="464"/>
      <c r="L104" s="464"/>
      <c r="M104" s="464"/>
      <c r="N104" s="464"/>
      <c r="O104" s="464"/>
      <c r="P104" s="464"/>
      <c r="Q104" s="464"/>
    </row>
    <row r="105" spans="1:17" x14ac:dyDescent="0.25">
      <c r="A105" s="485" t="s">
        <v>114</v>
      </c>
      <c r="B105" s="485" t="s">
        <v>486</v>
      </c>
      <c r="C105" s="246" t="s">
        <v>37</v>
      </c>
      <c r="D105" s="461">
        <v>45192.622089253899</v>
      </c>
      <c r="E105" s="461">
        <v>-5935.2977975881804</v>
      </c>
      <c r="F105" s="462">
        <v>-0.11608721439722891</v>
      </c>
      <c r="G105" s="468">
        <v>1.7152986579783793</v>
      </c>
      <c r="H105" s="468">
        <v>-0.12181805694229664</v>
      </c>
      <c r="I105" s="469">
        <v>8.6268630434949483</v>
      </c>
      <c r="J105" s="469">
        <v>0.26646933313897314</v>
      </c>
      <c r="K105" s="462">
        <v>3.1872821109955506E-2</v>
      </c>
      <c r="L105" s="463">
        <v>389870.56134041789</v>
      </c>
      <c r="M105" s="463">
        <v>-37578.978505120846</v>
      </c>
      <c r="N105" s="462">
        <v>-8.791442030490948E-2</v>
      </c>
      <c r="O105" s="461">
        <v>78373.764412522316</v>
      </c>
      <c r="P105" s="461">
        <v>-12268.478002015647</v>
      </c>
      <c r="Q105" s="462">
        <v>-0.13535055703838064</v>
      </c>
    </row>
    <row r="106" spans="1:17" x14ac:dyDescent="0.25">
      <c r="A106" s="485" t="s">
        <v>114</v>
      </c>
      <c r="B106" s="485" t="s">
        <v>444</v>
      </c>
      <c r="C106" s="247" t="s">
        <v>166</v>
      </c>
      <c r="D106" s="465">
        <v>192800.45816123352</v>
      </c>
      <c r="E106" s="465">
        <v>-17174.964121908997</v>
      </c>
      <c r="F106" s="466">
        <v>-8.1795116472009391E-2</v>
      </c>
      <c r="G106" s="470">
        <v>7.3177955129144481</v>
      </c>
      <c r="H106" s="470">
        <v>-0.22699330017712782</v>
      </c>
      <c r="I106" s="471">
        <v>1.6154588202360713</v>
      </c>
      <c r="J106" s="471">
        <v>4.0669228989267614E-2</v>
      </c>
      <c r="K106" s="466">
        <v>2.5825182751600916E-2</v>
      </c>
      <c r="L106" s="467">
        <v>311461.20068212034</v>
      </c>
      <c r="M106" s="467">
        <v>-19205.90874702466</v>
      </c>
      <c r="N106" s="466">
        <v>-5.8082307551486557E-2</v>
      </c>
      <c r="O106" s="465">
        <v>98542.729083538055</v>
      </c>
      <c r="P106" s="465">
        <v>-5911.6013180826121</v>
      </c>
      <c r="Q106" s="466">
        <v>-5.6595081269994817E-2</v>
      </c>
    </row>
    <row r="107" spans="1:17" x14ac:dyDescent="0.25">
      <c r="A107" s="485" t="s">
        <v>114</v>
      </c>
      <c r="B107" s="485" t="s">
        <v>444</v>
      </c>
      <c r="C107" s="246" t="s">
        <v>167</v>
      </c>
      <c r="D107" s="461">
        <v>1352693.765728876</v>
      </c>
      <c r="E107" s="461">
        <v>-103351.91226470796</v>
      </c>
      <c r="F107" s="462">
        <v>-7.0981229385005173E-2</v>
      </c>
      <c r="G107" s="468">
        <v>51.341871609662284</v>
      </c>
      <c r="H107" s="468">
        <v>-0.97642842386638762</v>
      </c>
      <c r="I107" s="469">
        <v>2.4121189221175947</v>
      </c>
      <c r="J107" s="469">
        <v>6.3020761791808155E-2</v>
      </c>
      <c r="K107" s="462">
        <v>2.6827640860724214E-2</v>
      </c>
      <c r="L107" s="463">
        <v>3262858.2281451263</v>
      </c>
      <c r="M107" s="463">
        <v>-157535.99537991453</v>
      </c>
      <c r="N107" s="462">
        <v>-4.605784745407468E-2</v>
      </c>
      <c r="O107" s="461">
        <v>801359.46296370029</v>
      </c>
      <c r="P107" s="461">
        <v>-67099.845169370063</v>
      </c>
      <c r="Q107" s="462">
        <v>-7.7263084799695222E-2</v>
      </c>
    </row>
    <row r="108" spans="1:17" x14ac:dyDescent="0.25">
      <c r="A108" s="485" t="s">
        <v>114</v>
      </c>
      <c r="B108" s="485" t="s">
        <v>444</v>
      </c>
      <c r="C108" s="247" t="s">
        <v>168</v>
      </c>
      <c r="D108" s="465">
        <v>232072.92048166989</v>
      </c>
      <c r="E108" s="465">
        <v>16477.162481076492</v>
      </c>
      <c r="F108" s="466">
        <v>7.6426190542353528E-2</v>
      </c>
      <c r="G108" s="470">
        <v>8.8083928449459759</v>
      </c>
      <c r="H108" s="470">
        <v>1.0616554152698248</v>
      </c>
      <c r="I108" s="471">
        <v>1.8980182217778605</v>
      </c>
      <c r="J108" s="471">
        <v>0.10338110456394167</v>
      </c>
      <c r="K108" s="466">
        <v>5.7605575841669587E-2</v>
      </c>
      <c r="L108" s="467">
        <v>440478.6318554139</v>
      </c>
      <c r="M108" s="467">
        <v>53562.482233679271</v>
      </c>
      <c r="N108" s="466">
        <v>0.13843434109960048</v>
      </c>
      <c r="O108" s="465">
        <v>116137.12822926044</v>
      </c>
      <c r="P108" s="465">
        <v>8336.5911999940872</v>
      </c>
      <c r="Q108" s="466">
        <v>7.7333484876154351E-2</v>
      </c>
    </row>
    <row r="109" spans="1:17" x14ac:dyDescent="0.25">
      <c r="A109" s="485" t="s">
        <v>114</v>
      </c>
      <c r="B109" s="485" t="s">
        <v>444</v>
      </c>
      <c r="C109" s="246" t="s">
        <v>169</v>
      </c>
      <c r="D109" s="461">
        <v>2229.7924573421478</v>
      </c>
      <c r="E109" s="461">
        <v>937.1916891336441</v>
      </c>
      <c r="F109" s="462">
        <v>0.72504342576908465</v>
      </c>
      <c r="G109" s="468">
        <v>8.4632398671082354E-2</v>
      </c>
      <c r="H109" s="468">
        <v>3.8186963725737086E-2</v>
      </c>
      <c r="I109" s="469">
        <v>2.4943271672336613</v>
      </c>
      <c r="J109" s="469">
        <v>-1.5973336439976422</v>
      </c>
      <c r="K109" s="462">
        <v>-0.39038759997238298</v>
      </c>
      <c r="L109" s="463">
        <v>5561.831903641224</v>
      </c>
      <c r="M109" s="463">
        <v>272.94799579501159</v>
      </c>
      <c r="N109" s="462">
        <v>5.160786293495407E-2</v>
      </c>
      <c r="O109" s="461">
        <v>2229.7924573421478</v>
      </c>
      <c r="P109" s="461">
        <v>815.20079481601715</v>
      </c>
      <c r="Q109" s="462">
        <v>0.57627993746284256</v>
      </c>
    </row>
    <row r="110" spans="1:17" x14ac:dyDescent="0.25">
      <c r="A110" s="485" t="s">
        <v>114</v>
      </c>
      <c r="B110" s="485" t="s">
        <v>444</v>
      </c>
      <c r="C110" s="247" t="s">
        <v>170</v>
      </c>
      <c r="D110" s="465">
        <v>809348.61793119647</v>
      </c>
      <c r="E110" s="465">
        <v>-39192.38969132246</v>
      </c>
      <c r="F110" s="466">
        <v>-4.6187973638579342E-2</v>
      </c>
      <c r="G110" s="470">
        <v>30.719053995854498</v>
      </c>
      <c r="H110" s="470">
        <v>0.22947272892441717</v>
      </c>
      <c r="I110" s="471">
        <v>3.2720981635259152</v>
      </c>
      <c r="J110" s="471">
        <v>8.4257649062336348E-2</v>
      </c>
      <c r="K110" s="466">
        <v>2.64309486876932E-2</v>
      </c>
      <c r="L110" s="467">
        <v>2648268.1263849055</v>
      </c>
      <c r="M110" s="467">
        <v>-56745.275897908956</v>
      </c>
      <c r="N110" s="466">
        <v>-2.0977816912116032E-2</v>
      </c>
      <c r="O110" s="465">
        <v>525503.59561634064</v>
      </c>
      <c r="P110" s="465">
        <v>-27711.269556196523</v>
      </c>
      <c r="Q110" s="466">
        <v>-5.0091332140096971E-2</v>
      </c>
    </row>
    <row r="111" spans="1:17" x14ac:dyDescent="0.25">
      <c r="A111" s="485" t="s">
        <v>114</v>
      </c>
      <c r="B111" s="485" t="s">
        <v>444</v>
      </c>
      <c r="C111" s="246" t="s">
        <v>171</v>
      </c>
      <c r="D111" s="461">
        <v>274.534628603518</v>
      </c>
      <c r="E111" s="461">
        <v>-199.4277278112292</v>
      </c>
      <c r="F111" s="462">
        <v>-0.42076701896704483</v>
      </c>
      <c r="G111" s="468">
        <v>1.0420038896662782E-2</v>
      </c>
      <c r="H111" s="468">
        <v>-6.6102680107928101E-3</v>
      </c>
      <c r="I111" s="469">
        <v>3.1186401320229682</v>
      </c>
      <c r="J111" s="469">
        <v>-5.2902466342206758</v>
      </c>
      <c r="K111" s="462">
        <v>-0.6291256834920963</v>
      </c>
      <c r="L111" s="463">
        <v>856.17471039295197</v>
      </c>
      <c r="M111" s="463">
        <v>-3129.3210761606692</v>
      </c>
      <c r="N111" s="462">
        <v>-0.78517736406056715</v>
      </c>
      <c r="O111" s="461">
        <v>273.29045021533966</v>
      </c>
      <c r="P111" s="461">
        <v>-382.73452091217041</v>
      </c>
      <c r="Q111" s="462">
        <v>-0.58341456157433247</v>
      </c>
    </row>
    <row r="112" spans="1:17" x14ac:dyDescent="0.25">
      <c r="A112" s="485" t="s">
        <v>114</v>
      </c>
      <c r="B112" s="485" t="s">
        <v>444</v>
      </c>
      <c r="C112" s="247" t="s">
        <v>172</v>
      </c>
      <c r="D112" s="465">
        <v>66.787572860717773</v>
      </c>
      <c r="E112" s="465">
        <v>66.787572860717773</v>
      </c>
      <c r="F112" s="464"/>
      <c r="G112" s="470">
        <v>2.5349410766954184E-3</v>
      </c>
      <c r="H112" s="470">
        <v>2.5349410766954184E-3</v>
      </c>
      <c r="I112" s="471">
        <v>3.4899999999999998</v>
      </c>
      <c r="J112" s="471">
        <v>3.4899999999999998</v>
      </c>
      <c r="K112" s="464"/>
      <c r="L112" s="467">
        <v>233.08862928390502</v>
      </c>
      <c r="M112" s="467">
        <v>233.08862928390502</v>
      </c>
      <c r="N112" s="464"/>
      <c r="O112" s="465">
        <v>66.787572860717773</v>
      </c>
      <c r="P112" s="465">
        <v>66.787572860717773</v>
      </c>
      <c r="Q112" s="464"/>
    </row>
    <row r="113" spans="1:17" x14ac:dyDescent="0.25">
      <c r="A113" s="485" t="s">
        <v>114</v>
      </c>
      <c r="B113" s="485" t="s">
        <v>483</v>
      </c>
      <c r="C113" s="246" t="s">
        <v>37</v>
      </c>
      <c r="D113" s="461">
        <v>639321.74686996767</v>
      </c>
      <c r="E113" s="461">
        <v>-59873.56518645992</v>
      </c>
      <c r="F113" s="462">
        <v>-8.5632103296521975E-2</v>
      </c>
      <c r="G113" s="468">
        <v>1.8873110161085795</v>
      </c>
      <c r="H113" s="468">
        <v>-7.0230223868128716E-2</v>
      </c>
      <c r="I113" s="469">
        <v>8.4674627644605103</v>
      </c>
      <c r="J113" s="469">
        <v>0.22173706467927801</v>
      </c>
      <c r="K113" s="462">
        <v>2.689115218629707E-2</v>
      </c>
      <c r="L113" s="463">
        <v>5413433.0861312989</v>
      </c>
      <c r="M113" s="463">
        <v>-351939.66765894461</v>
      </c>
      <c r="N113" s="462">
        <v>-6.1043697032004414E-2</v>
      </c>
      <c r="O113" s="461">
        <v>1108897.1553488143</v>
      </c>
      <c r="P113" s="461">
        <v>-134996.66103883088</v>
      </c>
      <c r="Q113" s="462">
        <v>-0.10852747980601</v>
      </c>
    </row>
    <row r="114" spans="1:17" x14ac:dyDescent="0.25">
      <c r="A114" s="485" t="s">
        <v>114</v>
      </c>
      <c r="B114" s="485" t="s">
        <v>451</v>
      </c>
      <c r="C114" s="247" t="s">
        <v>166</v>
      </c>
      <c r="D114" s="465">
        <v>2548343.1628366075</v>
      </c>
      <c r="E114" s="465">
        <v>-275851.99784760037</v>
      </c>
      <c r="F114" s="466">
        <v>-9.7674552271653448E-2</v>
      </c>
      <c r="G114" s="470">
        <v>7.5228414293636137</v>
      </c>
      <c r="H114" s="470">
        <v>-0.3840744229781059</v>
      </c>
      <c r="I114" s="471">
        <v>1.6025731917023875</v>
      </c>
      <c r="J114" s="471">
        <v>7.843104867568651E-2</v>
      </c>
      <c r="K114" s="466">
        <v>5.1459143121608771E-2</v>
      </c>
      <c r="L114" s="467">
        <v>4083906.4360200195</v>
      </c>
      <c r="M114" s="467">
        <v>-220568.4285108475</v>
      </c>
      <c r="N114" s="466">
        <v>-5.1241657914730711E-2</v>
      </c>
      <c r="O114" s="465">
        <v>1281973.2510694324</v>
      </c>
      <c r="P114" s="465">
        <v>-124769.03806374711</v>
      </c>
      <c r="Q114" s="466">
        <v>-8.8693600119627125E-2</v>
      </c>
    </row>
    <row r="115" spans="1:17" x14ac:dyDescent="0.25">
      <c r="A115" s="485" t="s">
        <v>114</v>
      </c>
      <c r="B115" s="485" t="s">
        <v>451</v>
      </c>
      <c r="C115" s="246" t="s">
        <v>167</v>
      </c>
      <c r="D115" s="461">
        <v>18023784.85420062</v>
      </c>
      <c r="E115" s="461">
        <v>-1529928.9576514773</v>
      </c>
      <c r="F115" s="462">
        <v>-7.8242372388826781E-2</v>
      </c>
      <c r="G115" s="468">
        <v>53.20714941083093</v>
      </c>
      <c r="H115" s="468">
        <v>-1.5374985028174564</v>
      </c>
      <c r="I115" s="469">
        <v>2.3890761952437867</v>
      </c>
      <c r="J115" s="469">
        <v>7.2610386890656908E-2</v>
      </c>
      <c r="K115" s="462">
        <v>3.134533073133447E-2</v>
      </c>
      <c r="L115" s="463">
        <v>43060195.343366206</v>
      </c>
      <c r="M115" s="463">
        <v>-2235314.1281115189</v>
      </c>
      <c r="N115" s="462">
        <v>-4.9349574697224258E-2</v>
      </c>
      <c r="O115" s="461">
        <v>10693252.642736102</v>
      </c>
      <c r="P115" s="461">
        <v>-1072252.3860251755</v>
      </c>
      <c r="Q115" s="462">
        <v>-9.113526222665401E-2</v>
      </c>
    </row>
    <row r="116" spans="1:17" x14ac:dyDescent="0.25">
      <c r="A116" s="485" t="s">
        <v>114</v>
      </c>
      <c r="B116" s="485" t="s">
        <v>451</v>
      </c>
      <c r="C116" s="247" t="s">
        <v>168</v>
      </c>
      <c r="D116" s="465">
        <v>2613553.1707072593</v>
      </c>
      <c r="E116" s="465">
        <v>549926.01476959023</v>
      </c>
      <c r="F116" s="466">
        <v>0.26648516093970248</v>
      </c>
      <c r="G116" s="470">
        <v>7.715344760929213</v>
      </c>
      <c r="H116" s="470">
        <v>1.9377956383489696</v>
      </c>
      <c r="I116" s="471">
        <v>1.8658639537540942</v>
      </c>
      <c r="J116" s="471">
        <v>7.1266595384653408E-2</v>
      </c>
      <c r="K116" s="466">
        <v>3.9711746510875154E-2</v>
      </c>
      <c r="L116" s="467">
        <v>4876534.6524423957</v>
      </c>
      <c r="M116" s="467">
        <v>1173154.8097372125</v>
      </c>
      <c r="N116" s="466">
        <v>0.31677949861072474</v>
      </c>
      <c r="O116" s="465">
        <v>1307374.0910980445</v>
      </c>
      <c r="P116" s="465">
        <v>275481.37895378098</v>
      </c>
      <c r="Q116" s="466">
        <v>0.26696707488255556</v>
      </c>
    </row>
    <row r="117" spans="1:17" x14ac:dyDescent="0.25">
      <c r="A117" s="485" t="s">
        <v>114</v>
      </c>
      <c r="B117" s="485" t="s">
        <v>451</v>
      </c>
      <c r="C117" s="246" t="s">
        <v>169</v>
      </c>
      <c r="D117" s="461">
        <v>14535.489969015121</v>
      </c>
      <c r="E117" s="461">
        <v>-883.83343648910522</v>
      </c>
      <c r="F117" s="462">
        <v>-5.7319858546685892E-2</v>
      </c>
      <c r="G117" s="468">
        <v>4.2909521656921863E-2</v>
      </c>
      <c r="H117" s="468">
        <v>-2.6004904577282134E-4</v>
      </c>
      <c r="I117" s="469">
        <v>3.0958895003176665</v>
      </c>
      <c r="J117" s="469">
        <v>-1.254185710453021</v>
      </c>
      <c r="K117" s="462">
        <v>-0.28831356923385731</v>
      </c>
      <c r="L117" s="463">
        <v>45000.27077704668</v>
      </c>
      <c r="M117" s="463">
        <v>-22074.945736093519</v>
      </c>
      <c r="N117" s="462">
        <v>-0.3291073347749684</v>
      </c>
      <c r="O117" s="461">
        <v>14836.233714818954</v>
      </c>
      <c r="P117" s="461">
        <v>-1813.5727076530457</v>
      </c>
      <c r="Q117" s="462">
        <v>-0.1089245521320472</v>
      </c>
    </row>
    <row r="118" spans="1:17" x14ac:dyDescent="0.25">
      <c r="A118" s="485" t="s">
        <v>114</v>
      </c>
      <c r="B118" s="485" t="s">
        <v>451</v>
      </c>
      <c r="C118" s="247" t="s">
        <v>170</v>
      </c>
      <c r="D118" s="465">
        <v>10028670.213185661</v>
      </c>
      <c r="E118" s="465">
        <v>-526138.32586487383</v>
      </c>
      <c r="F118" s="466">
        <v>-4.9848211260135562E-2</v>
      </c>
      <c r="G118" s="470">
        <v>29.605155562016105</v>
      </c>
      <c r="H118" s="470">
        <v>5.4795828508229505E-2</v>
      </c>
      <c r="I118" s="471">
        <v>3.2754495313636451</v>
      </c>
      <c r="J118" s="471">
        <v>9.1247996804222797E-2</v>
      </c>
      <c r="K118" s="466">
        <v>2.8656476612385091E-2</v>
      </c>
      <c r="L118" s="467">
        <v>32848403.149979517</v>
      </c>
      <c r="M118" s="467">
        <v>-760234.39704608917</v>
      </c>
      <c r="N118" s="466">
        <v>-2.2620208747895838E-2</v>
      </c>
      <c r="O118" s="465">
        <v>6686634.3257626751</v>
      </c>
      <c r="P118" s="465">
        <v>-429630.77156230807</v>
      </c>
      <c r="Q118" s="466">
        <v>-6.0373070098780755E-2</v>
      </c>
    </row>
    <row r="119" spans="1:17" x14ac:dyDescent="0.25">
      <c r="A119" s="485" t="s">
        <v>114</v>
      </c>
      <c r="B119" s="485" t="s">
        <v>451</v>
      </c>
      <c r="C119" s="246" t="s">
        <v>171</v>
      </c>
      <c r="D119" s="461">
        <v>6077.9164997261296</v>
      </c>
      <c r="E119" s="461">
        <v>-277.88555761661428</v>
      </c>
      <c r="F119" s="462">
        <v>-4.3721556321216472E-2</v>
      </c>
      <c r="G119" s="468">
        <v>1.7942325317543605E-2</v>
      </c>
      <c r="H119" s="468">
        <v>1.4794880236878097E-4</v>
      </c>
      <c r="I119" s="469">
        <v>2.6102065041683176</v>
      </c>
      <c r="J119" s="469">
        <v>-1.577991690199652</v>
      </c>
      <c r="K119" s="462">
        <v>-0.37677101630998217</v>
      </c>
      <c r="L119" s="463">
        <v>15864.617179377079</v>
      </c>
      <c r="M119" s="463">
        <v>-10754.741520946025</v>
      </c>
      <c r="N119" s="462">
        <v>-0.40401955742139967</v>
      </c>
      <c r="O119" s="461">
        <v>4281.862251162529</v>
      </c>
      <c r="P119" s="461">
        <v>-1304.908652305603</v>
      </c>
      <c r="Q119" s="462">
        <v>-0.23357117641884104</v>
      </c>
    </row>
    <row r="120" spans="1:17" x14ac:dyDescent="0.25">
      <c r="A120" s="485" t="s">
        <v>114</v>
      </c>
      <c r="B120" s="485" t="s">
        <v>451</v>
      </c>
      <c r="C120" s="247" t="s">
        <v>172</v>
      </c>
      <c r="D120" s="465">
        <v>455.94515109062195</v>
      </c>
      <c r="E120" s="465">
        <v>-266.34168899059296</v>
      </c>
      <c r="F120" s="466">
        <v>-0.36874780794932543</v>
      </c>
      <c r="G120" s="470">
        <v>1.3459737770654026E-3</v>
      </c>
      <c r="H120" s="470">
        <v>-6.762169501477865E-4</v>
      </c>
      <c r="I120" s="471">
        <v>3.6593061364819168</v>
      </c>
      <c r="J120" s="471">
        <v>0.14661964662054761</v>
      </c>
      <c r="K120" s="466">
        <v>4.1740032036372839E-2</v>
      </c>
      <c r="L120" s="467">
        <v>1668.4428892850876</v>
      </c>
      <c r="M120" s="467">
        <v>-868.7243356728552</v>
      </c>
      <c r="N120" s="466">
        <v>-0.34239932123009964</v>
      </c>
      <c r="O120" s="465">
        <v>476.17821455001831</v>
      </c>
      <c r="P120" s="465">
        <v>-277.49607062339783</v>
      </c>
      <c r="Q120" s="466">
        <v>-0.36819097597252848</v>
      </c>
    </row>
    <row r="121" spans="1:17" x14ac:dyDescent="0.25">
      <c r="A121" s="485" t="s">
        <v>114</v>
      </c>
      <c r="B121" s="485" t="s">
        <v>485</v>
      </c>
      <c r="C121" s="246" t="s">
        <v>37</v>
      </c>
      <c r="D121" s="461">
        <v>645257.04466755572</v>
      </c>
      <c r="E121" s="461">
        <v>-56531.83467538713</v>
      </c>
      <c r="F121" s="462">
        <v>-8.0553904941206317E-2</v>
      </c>
      <c r="G121" s="468">
        <v>1.8965254593630463</v>
      </c>
      <c r="H121" s="468">
        <v>-6.9825136509833019E-2</v>
      </c>
      <c r="I121" s="469">
        <v>8.4478148819666821</v>
      </c>
      <c r="J121" s="469">
        <v>0.2547542131227587</v>
      </c>
      <c r="K121" s="462">
        <v>3.1093900487216292E-2</v>
      </c>
      <c r="L121" s="463">
        <v>5451012.0646364177</v>
      </c>
      <c r="M121" s="463">
        <v>-298786.80054030102</v>
      </c>
      <c r="N121" s="462">
        <v>-5.1964739558088502E-2</v>
      </c>
      <c r="O121" s="461">
        <v>1121165.6333508298</v>
      </c>
      <c r="P121" s="461">
        <v>-122677.98380236165</v>
      </c>
      <c r="Q121" s="462">
        <v>-9.8628141118846657E-2</v>
      </c>
    </row>
    <row r="122" spans="1:17" x14ac:dyDescent="0.25">
      <c r="A122" s="485" t="s">
        <v>114</v>
      </c>
      <c r="B122" s="485" t="s">
        <v>452</v>
      </c>
      <c r="C122" s="247" t="s">
        <v>166</v>
      </c>
      <c r="D122" s="465">
        <v>2565518.1269585169</v>
      </c>
      <c r="E122" s="465">
        <v>-284253.56808184925</v>
      </c>
      <c r="F122" s="466">
        <v>-9.9746084423728856E-2</v>
      </c>
      <c r="G122" s="470">
        <v>7.5405150310928013</v>
      </c>
      <c r="H122" s="470">
        <v>-0.44429412674219471</v>
      </c>
      <c r="I122" s="471">
        <v>1.5993308726418476</v>
      </c>
      <c r="J122" s="471">
        <v>7.7763395767877608E-2</v>
      </c>
      <c r="K122" s="466">
        <v>5.1107425040157244E-2</v>
      </c>
      <c r="L122" s="467">
        <v>4103112.3447670434</v>
      </c>
      <c r="M122" s="467">
        <v>-233007.58292238321</v>
      </c>
      <c r="N122" s="466">
        <v>-5.3736424916306494E-2</v>
      </c>
      <c r="O122" s="465">
        <v>1287884.8523875151</v>
      </c>
      <c r="P122" s="465">
        <v>-131887.50319617009</v>
      </c>
      <c r="Q122" s="466">
        <v>-9.2893415396829285E-2</v>
      </c>
    </row>
    <row r="123" spans="1:17" x14ac:dyDescent="0.25">
      <c r="A123" s="485" t="s">
        <v>114</v>
      </c>
      <c r="B123" s="485" t="s">
        <v>452</v>
      </c>
      <c r="C123" s="246" t="s">
        <v>167</v>
      </c>
      <c r="D123" s="461">
        <v>18127136.766465329</v>
      </c>
      <c r="E123" s="461">
        <v>-1549833.0422037467</v>
      </c>
      <c r="F123" s="462">
        <v>-7.8763806484113089E-2</v>
      </c>
      <c r="G123" s="468">
        <v>53.278885782129947</v>
      </c>
      <c r="H123" s="468">
        <v>-1.8542496196089857</v>
      </c>
      <c r="I123" s="469">
        <v>2.3841454883651378</v>
      </c>
      <c r="J123" s="469">
        <v>7.0983376021841238E-2</v>
      </c>
      <c r="K123" s="462">
        <v>3.0686727766750913E-2</v>
      </c>
      <c r="L123" s="463">
        <v>43217731.33874613</v>
      </c>
      <c r="M123" s="463">
        <v>-2298289.7083901018</v>
      </c>
      <c r="N123" s="462">
        <v>-5.0494082204813134E-2</v>
      </c>
      <c r="O123" s="461">
        <v>10760352.487905471</v>
      </c>
      <c r="P123" s="461">
        <v>-1137862.379121501</v>
      </c>
      <c r="Q123" s="462">
        <v>-9.5633033344759283E-2</v>
      </c>
    </row>
    <row r="124" spans="1:17" x14ac:dyDescent="0.25">
      <c r="A124" s="485" t="s">
        <v>114</v>
      </c>
      <c r="B124" s="485" t="s">
        <v>452</v>
      </c>
      <c r="C124" s="247" t="s">
        <v>168</v>
      </c>
      <c r="D124" s="465">
        <v>2597076.0082261832</v>
      </c>
      <c r="E124" s="465">
        <v>728356.76817078399</v>
      </c>
      <c r="F124" s="466">
        <v>0.38976254568299484</v>
      </c>
      <c r="G124" s="470">
        <v>7.6332692687447459</v>
      </c>
      <c r="H124" s="470">
        <v>2.3972826360662811</v>
      </c>
      <c r="I124" s="471">
        <v>1.8570777886099807</v>
      </c>
      <c r="J124" s="471">
        <v>6.2477946170162557E-2</v>
      </c>
      <c r="K124" s="466">
        <v>3.4814416391133585E-2</v>
      </c>
      <c r="L124" s="467">
        <v>4822972.1702087168</v>
      </c>
      <c r="M124" s="467">
        <v>1469368.9164410406</v>
      </c>
      <c r="N124" s="466">
        <v>0.43814631763320455</v>
      </c>
      <c r="O124" s="465">
        <v>1299037.4998980504</v>
      </c>
      <c r="P124" s="465">
        <v>364600.19363628549</v>
      </c>
      <c r="Q124" s="466">
        <v>0.39018154689786072</v>
      </c>
    </row>
    <row r="125" spans="1:17" x14ac:dyDescent="0.25">
      <c r="A125" s="485" t="s">
        <v>114</v>
      </c>
      <c r="B125" s="485" t="s">
        <v>452</v>
      </c>
      <c r="C125" s="246" t="s">
        <v>169</v>
      </c>
      <c r="D125" s="461">
        <v>13598.298279881477</v>
      </c>
      <c r="E125" s="461">
        <v>-1509.9921621084213</v>
      </c>
      <c r="F125" s="462">
        <v>-9.9944607757324902E-2</v>
      </c>
      <c r="G125" s="468">
        <v>3.9967822288705136E-2</v>
      </c>
      <c r="H125" s="468">
        <v>-2.3642761353137448E-3</v>
      </c>
      <c r="I125" s="469">
        <v>3.2891852980916898</v>
      </c>
      <c r="J125" s="469">
        <v>-1.1706475566049646</v>
      </c>
      <c r="K125" s="462">
        <v>-0.26248686772468488</v>
      </c>
      <c r="L125" s="463">
        <v>44727.322781251671</v>
      </c>
      <c r="M125" s="463">
        <v>-22653.127310234311</v>
      </c>
      <c r="N125" s="462">
        <v>-0.33619732844581729</v>
      </c>
      <c r="O125" s="461">
        <v>14021.032920002937</v>
      </c>
      <c r="P125" s="461">
        <v>-2335.4067128896713</v>
      </c>
      <c r="Q125" s="462">
        <v>-0.14278209471657852</v>
      </c>
    </row>
    <row r="126" spans="1:17" x14ac:dyDescent="0.25">
      <c r="A126" s="485" t="s">
        <v>114</v>
      </c>
      <c r="B126" s="485" t="s">
        <v>452</v>
      </c>
      <c r="C126" s="247" t="s">
        <v>170</v>
      </c>
      <c r="D126" s="465">
        <v>10067862.602876985</v>
      </c>
      <c r="E126" s="465">
        <v>-502560.97052635252</v>
      </c>
      <c r="F126" s="466">
        <v>-4.7544071156322074E-2</v>
      </c>
      <c r="G126" s="470">
        <v>29.591242599393468</v>
      </c>
      <c r="H126" s="470">
        <v>-2.6152751257722429E-2</v>
      </c>
      <c r="I126" s="471">
        <v>3.2683350700946638</v>
      </c>
      <c r="J126" s="471">
        <v>8.727804268186734E-2</v>
      </c>
      <c r="K126" s="466">
        <v>2.74368054171138E-2</v>
      </c>
      <c r="L126" s="467">
        <v>32905148.425877396</v>
      </c>
      <c r="M126" s="467">
        <v>-719971.76502717659</v>
      </c>
      <c r="N126" s="466">
        <v>-2.1411723168261725E-2</v>
      </c>
      <c r="O126" s="465">
        <v>6714345.5953188725</v>
      </c>
      <c r="P126" s="465">
        <v>-444100.02344249655</v>
      </c>
      <c r="Q126" s="466">
        <v>-6.203861104686851E-2</v>
      </c>
    </row>
    <row r="127" spans="1:17" x14ac:dyDescent="0.25">
      <c r="A127" s="485" t="s">
        <v>114</v>
      </c>
      <c r="B127" s="485" t="s">
        <v>452</v>
      </c>
      <c r="C127" s="246" t="s">
        <v>171</v>
      </c>
      <c r="D127" s="461">
        <v>6277.3442275373591</v>
      </c>
      <c r="E127" s="461">
        <v>-85.820824063967848</v>
      </c>
      <c r="F127" s="462">
        <v>-1.3487128397269931E-2</v>
      </c>
      <c r="G127" s="468">
        <v>1.8450233504763876E-2</v>
      </c>
      <c r="H127" s="468">
        <v>6.2120577413292064E-4</v>
      </c>
      <c r="I127" s="469">
        <v>3.0257920494809616</v>
      </c>
      <c r="J127" s="469">
        <v>-0.75790451222029986</v>
      </c>
      <c r="K127" s="462">
        <v>-0.20030795278137306</v>
      </c>
      <c r="L127" s="463">
        <v>18993.938255537749</v>
      </c>
      <c r="M127" s="463">
        <v>-5082.3474717438221</v>
      </c>
      <c r="N127" s="462">
        <v>-0.21109350210048636</v>
      </c>
      <c r="O127" s="461">
        <v>4664.5967720746994</v>
      </c>
      <c r="P127" s="461">
        <v>-794.70813548564911</v>
      </c>
      <c r="Q127" s="462">
        <v>-0.14556947247718169</v>
      </c>
    </row>
    <row r="128" spans="1:17" x14ac:dyDescent="0.25">
      <c r="A128" s="485" t="s">
        <v>114</v>
      </c>
      <c r="B128" s="485" t="s">
        <v>452</v>
      </c>
      <c r="C128" s="247" t="s">
        <v>172</v>
      </c>
      <c r="D128" s="465">
        <v>389.15757822990417</v>
      </c>
      <c r="E128" s="465">
        <v>-382.36385577917099</v>
      </c>
      <c r="F128" s="466">
        <v>-0.49559719137326436</v>
      </c>
      <c r="G128" s="470">
        <v>1.1438034825289364E-3</v>
      </c>
      <c r="H128" s="470">
        <v>-1.0179315864462613E-3</v>
      </c>
      <c r="I128" s="471">
        <v>3.6883626075841511</v>
      </c>
      <c r="J128" s="471">
        <v>0.17546633858881711</v>
      </c>
      <c r="K128" s="466">
        <v>4.9949194383413824E-2</v>
      </c>
      <c r="L128" s="467">
        <v>1435.3542600011826</v>
      </c>
      <c r="M128" s="467">
        <v>-1274.9205069792272</v>
      </c>
      <c r="N128" s="466">
        <v>-0.47040267743762765</v>
      </c>
      <c r="O128" s="465">
        <v>409.39064168930054</v>
      </c>
      <c r="P128" s="465">
        <v>-394.03181540966034</v>
      </c>
      <c r="Q128" s="466">
        <v>-0.49044162498575244</v>
      </c>
    </row>
    <row r="129" spans="1:17" x14ac:dyDescent="0.25">
      <c r="A129" s="485" t="s">
        <v>115</v>
      </c>
      <c r="B129" s="485" t="s">
        <v>486</v>
      </c>
      <c r="C129" s="246" t="s">
        <v>37</v>
      </c>
      <c r="D129" s="461">
        <v>4304487.9735207437</v>
      </c>
      <c r="E129" s="461">
        <v>-17209.676746831276</v>
      </c>
      <c r="F129" s="462">
        <v>-3.9821565827877266E-3</v>
      </c>
      <c r="G129" s="468">
        <v>2.8099735941599318</v>
      </c>
      <c r="H129" s="468">
        <v>-0.16726222076017949</v>
      </c>
      <c r="I129" s="469">
        <v>5.20613796798441</v>
      </c>
      <c r="J129" s="469">
        <v>0.47668836815957505</v>
      </c>
      <c r="K129" s="462">
        <v>0.10079151032230689</v>
      </c>
      <c r="L129" s="463">
        <v>22409758.271678615</v>
      </c>
      <c r="M129" s="463">
        <v>1970507.0490567051</v>
      </c>
      <c r="N129" s="462">
        <v>9.6407986163200163E-2</v>
      </c>
      <c r="O129" s="461">
        <v>5168679.0063066483</v>
      </c>
      <c r="P129" s="461">
        <v>327129.04240834806</v>
      </c>
      <c r="Q129" s="462">
        <v>6.7567007435146154E-2</v>
      </c>
    </row>
    <row r="130" spans="1:17" x14ac:dyDescent="0.25">
      <c r="A130" s="485" t="s">
        <v>115</v>
      </c>
      <c r="B130" s="485" t="s">
        <v>444</v>
      </c>
      <c r="C130" s="247" t="s">
        <v>166</v>
      </c>
      <c r="D130" s="465">
        <v>1439411.6925059934</v>
      </c>
      <c r="E130" s="465">
        <v>239517.7108863038</v>
      </c>
      <c r="F130" s="466">
        <v>0.19961572818540874</v>
      </c>
      <c r="G130" s="470">
        <v>0.93964923864304195</v>
      </c>
      <c r="H130" s="470">
        <v>0.11303719280405244</v>
      </c>
      <c r="I130" s="471">
        <v>3.6856565212257202</v>
      </c>
      <c r="J130" s="471">
        <v>-0.10079211587192161</v>
      </c>
      <c r="K130" s="466">
        <v>-2.6619168918445957E-2</v>
      </c>
      <c r="L130" s="467">
        <v>5305177.0912132654</v>
      </c>
      <c r="M130" s="467">
        <v>761840.15984772891</v>
      </c>
      <c r="N130" s="466">
        <v>0.16768295447961676</v>
      </c>
      <c r="O130" s="465">
        <v>747082.53068381548</v>
      </c>
      <c r="P130" s="465">
        <v>161100.76576755045</v>
      </c>
      <c r="Q130" s="466">
        <v>0.27492453761009311</v>
      </c>
    </row>
    <row r="131" spans="1:17" x14ac:dyDescent="0.25">
      <c r="A131" s="485" t="s">
        <v>115</v>
      </c>
      <c r="B131" s="485" t="s">
        <v>444</v>
      </c>
      <c r="C131" s="246" t="s">
        <v>167</v>
      </c>
      <c r="D131" s="461">
        <v>59635023.653452054</v>
      </c>
      <c r="E131" s="461">
        <v>4108145.5704924986</v>
      </c>
      <c r="F131" s="462">
        <v>7.3984810821792493E-2</v>
      </c>
      <c r="G131" s="468">
        <v>38.929796710813292</v>
      </c>
      <c r="H131" s="468">
        <v>0.67709522692899071</v>
      </c>
      <c r="I131" s="469">
        <v>1.921014655096559</v>
      </c>
      <c r="J131" s="469">
        <v>0.18840222759742109</v>
      </c>
      <c r="K131" s="462">
        <v>0.10873881810334345</v>
      </c>
      <c r="L131" s="463">
        <v>114559754.39531134</v>
      </c>
      <c r="M131" s="463">
        <v>18353195.368546113</v>
      </c>
      <c r="N131" s="462">
        <v>0.19076864981149724</v>
      </c>
      <c r="O131" s="461">
        <v>26191735.992648363</v>
      </c>
      <c r="P131" s="461">
        <v>1931972.8577921763</v>
      </c>
      <c r="Q131" s="462">
        <v>7.9636921723128321E-2</v>
      </c>
    </row>
    <row r="132" spans="1:17" x14ac:dyDescent="0.25">
      <c r="A132" s="485" t="s">
        <v>115</v>
      </c>
      <c r="B132" s="485" t="s">
        <v>444</v>
      </c>
      <c r="C132" s="247" t="s">
        <v>168</v>
      </c>
      <c r="D132" s="465">
        <v>1414509.3071206408</v>
      </c>
      <c r="E132" s="465">
        <v>1057745.8845809693</v>
      </c>
      <c r="F132" s="466">
        <v>2.9648383711851802</v>
      </c>
      <c r="G132" s="470">
        <v>0.92339293921907095</v>
      </c>
      <c r="H132" s="470">
        <v>0.6776171064342803</v>
      </c>
      <c r="I132" s="471">
        <v>2.8221606984163641</v>
      </c>
      <c r="J132" s="471">
        <v>1.1878017963695697E-4</v>
      </c>
      <c r="K132" s="466">
        <v>4.2090154249435597E-5</v>
      </c>
      <c r="L132" s="467">
        <v>3991972.5741000348</v>
      </c>
      <c r="M132" s="467">
        <v>2985171.240799481</v>
      </c>
      <c r="N132" s="466">
        <v>2.9650052518437984</v>
      </c>
      <c r="O132" s="465">
        <v>841973.21480733156</v>
      </c>
      <c r="P132" s="465">
        <v>540475.4968033433</v>
      </c>
      <c r="Q132" s="466">
        <v>1.792635448060651</v>
      </c>
    </row>
    <row r="133" spans="1:17" x14ac:dyDescent="0.25">
      <c r="A133" s="485" t="s">
        <v>115</v>
      </c>
      <c r="B133" s="485" t="s">
        <v>444</v>
      </c>
      <c r="C133" s="246" t="s">
        <v>169</v>
      </c>
      <c r="D133" s="461">
        <v>3162</v>
      </c>
      <c r="E133" s="461">
        <v>2422</v>
      </c>
      <c r="F133" s="462">
        <v>3.2729729729729731</v>
      </c>
      <c r="G133" s="468">
        <v>2.0641564245018297E-3</v>
      </c>
      <c r="H133" s="468">
        <v>1.5543672903858704E-3</v>
      </c>
      <c r="I133" s="469">
        <v>4.7839089184060644</v>
      </c>
      <c r="J133" s="469">
        <v>-9.6091081593979943E-2</v>
      </c>
      <c r="K133" s="462">
        <v>-1.9690795408602267E-2</v>
      </c>
      <c r="L133" s="463">
        <v>15126.719999999976</v>
      </c>
      <c r="M133" s="463">
        <v>11515.519999999942</v>
      </c>
      <c r="N133" s="462">
        <v>3.188834736375675</v>
      </c>
      <c r="O133" s="461">
        <v>3179</v>
      </c>
      <c r="P133" s="461">
        <v>2439</v>
      </c>
      <c r="Q133" s="462">
        <v>3.2959459459459461</v>
      </c>
    </row>
    <row r="134" spans="1:17" x14ac:dyDescent="0.25">
      <c r="A134" s="485" t="s">
        <v>115</v>
      </c>
      <c r="B134" s="485" t="s">
        <v>444</v>
      </c>
      <c r="C134" s="247" t="s">
        <v>170</v>
      </c>
      <c r="D134" s="465">
        <v>82707358.730525538</v>
      </c>
      <c r="E134" s="465">
        <v>3019195.3905510604</v>
      </c>
      <c r="F134" s="466">
        <v>3.7887626769238417E-2</v>
      </c>
      <c r="G134" s="470">
        <v>53.991437658820928</v>
      </c>
      <c r="H134" s="470">
        <v>-0.90607556871517403</v>
      </c>
      <c r="I134" s="471">
        <v>1.8916498617171043</v>
      </c>
      <c r="J134" s="471">
        <v>2.5299187909658682E-2</v>
      </c>
      <c r="K134" s="466">
        <v>1.3555431069150106E-2</v>
      </c>
      <c r="L134" s="467">
        <v>156453363.70558557</v>
      </c>
      <c r="M134" s="467">
        <v>7727306.361546427</v>
      </c>
      <c r="N134" s="466">
        <v>5.1956640951432667E-2</v>
      </c>
      <c r="O134" s="465">
        <v>34623027.219775498</v>
      </c>
      <c r="P134" s="465">
        <v>1803286.6159065962</v>
      </c>
      <c r="Q134" s="466">
        <v>5.4945181854789513E-2</v>
      </c>
    </row>
    <row r="135" spans="1:17" x14ac:dyDescent="0.25">
      <c r="A135" s="485" t="s">
        <v>115</v>
      </c>
      <c r="B135" s="485" t="s">
        <v>444</v>
      </c>
      <c r="C135" s="246" t="s">
        <v>171</v>
      </c>
      <c r="D135" s="461">
        <v>3385703.3321330566</v>
      </c>
      <c r="E135" s="461">
        <v>-664624.7060184963</v>
      </c>
      <c r="F135" s="462">
        <v>-0.16409157474608177</v>
      </c>
      <c r="G135" s="468">
        <v>2.210190159544497</v>
      </c>
      <c r="H135" s="468">
        <v>-0.58009798025938375</v>
      </c>
      <c r="I135" s="469">
        <v>3.6389752286147581</v>
      </c>
      <c r="J135" s="469">
        <v>0.46374724893181485</v>
      </c>
      <c r="K135" s="462">
        <v>0.14605163846475097</v>
      </c>
      <c r="L135" s="463">
        <v>12320490.557070637</v>
      </c>
      <c r="M135" s="463">
        <v>-540224.35656249709</v>
      </c>
      <c r="N135" s="462">
        <v>-4.2005779631257255E-2</v>
      </c>
      <c r="O135" s="461">
        <v>1566267.5802240968</v>
      </c>
      <c r="P135" s="461">
        <v>-252278.82198681962</v>
      </c>
      <c r="Q135" s="462">
        <v>-0.13872553467984597</v>
      </c>
    </row>
    <row r="136" spans="1:17" x14ac:dyDescent="0.25">
      <c r="A136" s="485" t="s">
        <v>115</v>
      </c>
      <c r="B136" s="485" t="s">
        <v>444</v>
      </c>
      <c r="C136" s="247" t="s">
        <v>172</v>
      </c>
      <c r="D136" s="465">
        <v>3952</v>
      </c>
      <c r="E136" s="465">
        <v>-8230</v>
      </c>
      <c r="F136" s="466">
        <v>-0.67558693153833527</v>
      </c>
      <c r="G136" s="470">
        <v>2.5798691301806547E-3</v>
      </c>
      <c r="H136" s="470">
        <v>-5.8123622641445011E-3</v>
      </c>
      <c r="I136" s="471">
        <v>2.9899999999999989</v>
      </c>
      <c r="J136" s="471">
        <v>-1.7763568394002505E-15</v>
      </c>
      <c r="K136" s="466">
        <v>-5.9409927739138802E-16</v>
      </c>
      <c r="L136" s="467">
        <v>11816.479999999996</v>
      </c>
      <c r="M136" s="467">
        <v>-24607.700000000012</v>
      </c>
      <c r="N136" s="466">
        <v>-0.67558693153833538</v>
      </c>
      <c r="O136" s="465">
        <v>1976</v>
      </c>
      <c r="P136" s="465">
        <v>-4115</v>
      </c>
      <c r="Q136" s="466">
        <v>-0.67558693153833527</v>
      </c>
    </row>
    <row r="137" spans="1:17" x14ac:dyDescent="0.25">
      <c r="A137" s="485" t="s">
        <v>115</v>
      </c>
      <c r="B137" s="485" t="s">
        <v>483</v>
      </c>
      <c r="C137" s="246" t="s">
        <v>37</v>
      </c>
      <c r="D137" s="461">
        <v>70508981.425154194</v>
      </c>
      <c r="E137" s="461">
        <v>10331346.584940016</v>
      </c>
      <c r="F137" s="462">
        <v>0.17168083478807666</v>
      </c>
      <c r="G137" s="468">
        <v>3.7642490469387981</v>
      </c>
      <c r="H137" s="468">
        <v>0.35957235243122643</v>
      </c>
      <c r="I137" s="469">
        <v>4.785686036452617</v>
      </c>
      <c r="J137" s="469">
        <v>8.7347594924795935E-2</v>
      </c>
      <c r="K137" s="462">
        <v>1.8591167071478988E-2</v>
      </c>
      <c r="L137" s="463">
        <v>337433847.85085738</v>
      </c>
      <c r="M137" s="463">
        <v>54698952.760855198</v>
      </c>
      <c r="N137" s="462">
        <v>0.19346374894207183</v>
      </c>
      <c r="O137" s="461">
        <v>77236272.867809579</v>
      </c>
      <c r="P137" s="461">
        <v>9980450.2400755435</v>
      </c>
      <c r="Q137" s="462">
        <v>0.1483953336697415</v>
      </c>
    </row>
    <row r="138" spans="1:17" x14ac:dyDescent="0.25">
      <c r="A138" s="485" t="s">
        <v>115</v>
      </c>
      <c r="B138" s="485" t="s">
        <v>451</v>
      </c>
      <c r="C138" s="247" t="s">
        <v>166</v>
      </c>
      <c r="D138" s="465">
        <v>19566754.819737591</v>
      </c>
      <c r="E138" s="465">
        <v>1570495.9937461354</v>
      </c>
      <c r="F138" s="466">
        <v>8.7267915455734341E-2</v>
      </c>
      <c r="G138" s="470">
        <v>1.0446064698873403</v>
      </c>
      <c r="H138" s="470">
        <v>2.6430146143985311E-2</v>
      </c>
      <c r="I138" s="471">
        <v>3.4456244801928424</v>
      </c>
      <c r="J138" s="471">
        <v>-3.0473748274690848E-2</v>
      </c>
      <c r="K138" s="466">
        <v>-8.7666533773775018E-3</v>
      </c>
      <c r="L138" s="467">
        <v>67419689.404819131</v>
      </c>
      <c r="M138" s="467">
        <v>4862925.9807470217</v>
      </c>
      <c r="N138" s="466">
        <v>7.7736214512590135E-2</v>
      </c>
      <c r="O138" s="465">
        <v>9978221.5724703483</v>
      </c>
      <c r="P138" s="465">
        <v>1302166.0439352375</v>
      </c>
      <c r="Q138" s="466">
        <v>0.15008733400247137</v>
      </c>
    </row>
    <row r="139" spans="1:17" x14ac:dyDescent="0.25">
      <c r="A139" s="485" t="s">
        <v>115</v>
      </c>
      <c r="B139" s="485" t="s">
        <v>451</v>
      </c>
      <c r="C139" s="246" t="s">
        <v>167</v>
      </c>
      <c r="D139" s="461">
        <v>742161758.39910352</v>
      </c>
      <c r="E139" s="461">
        <v>48422676.031825304</v>
      </c>
      <c r="F139" s="462">
        <v>6.9799550382242198E-2</v>
      </c>
      <c r="G139" s="468">
        <v>39.621643019957141</v>
      </c>
      <c r="H139" s="468">
        <v>0.37189031570920861</v>
      </c>
      <c r="I139" s="469">
        <v>1.895727772313154</v>
      </c>
      <c r="J139" s="469">
        <v>0.15704680383231406</v>
      </c>
      <c r="K139" s="462">
        <v>9.0325256144911145E-2</v>
      </c>
      <c r="L139" s="463">
        <v>1406936656.9459457</v>
      </c>
      <c r="M139" s="463">
        <v>200745717.34259725</v>
      </c>
      <c r="N139" s="462">
        <v>0.16642946879422901</v>
      </c>
      <c r="O139" s="461">
        <v>324946107.31898618</v>
      </c>
      <c r="P139" s="461">
        <v>16794896.187302053</v>
      </c>
      <c r="Q139" s="462">
        <v>5.450212616599124E-2</v>
      </c>
    </row>
    <row r="140" spans="1:17" x14ac:dyDescent="0.25">
      <c r="A140" s="485" t="s">
        <v>115</v>
      </c>
      <c r="B140" s="485" t="s">
        <v>451</v>
      </c>
      <c r="C140" s="247" t="s">
        <v>168</v>
      </c>
      <c r="D140" s="465">
        <v>9698815.0303096008</v>
      </c>
      <c r="E140" s="465">
        <v>6492302.5550596677</v>
      </c>
      <c r="F140" s="466">
        <v>2.0247239345462464</v>
      </c>
      <c r="G140" s="470">
        <v>0.51778871990985886</v>
      </c>
      <c r="H140" s="470">
        <v>0.33637350935665561</v>
      </c>
      <c r="I140" s="471">
        <v>2.6069224268741129</v>
      </c>
      <c r="J140" s="471">
        <v>-0.29315154038034974</v>
      </c>
      <c r="K140" s="466">
        <v>-0.10108415981468227</v>
      </c>
      <c r="L140" s="467">
        <v>25284058.416617826</v>
      </c>
      <c r="M140" s="467">
        <v>15984935.061468825</v>
      </c>
      <c r="N140" s="466">
        <v>1.7189722569512786</v>
      </c>
      <c r="O140" s="465">
        <v>5844692.1996207424</v>
      </c>
      <c r="P140" s="465">
        <v>3339003.3859550492</v>
      </c>
      <c r="Q140" s="466">
        <v>1.3325690595514372</v>
      </c>
    </row>
    <row r="141" spans="1:17" x14ac:dyDescent="0.25">
      <c r="A141" s="485" t="s">
        <v>115</v>
      </c>
      <c r="B141" s="485" t="s">
        <v>451</v>
      </c>
      <c r="C141" s="246" t="s">
        <v>169</v>
      </c>
      <c r="D141" s="461">
        <v>24615.611263692379</v>
      </c>
      <c r="E141" s="461">
        <v>15702.611263692379</v>
      </c>
      <c r="F141" s="462">
        <v>1.7617649796580701</v>
      </c>
      <c r="G141" s="468">
        <v>1.3141487703595394E-3</v>
      </c>
      <c r="H141" s="468">
        <v>8.0987698469163353E-4</v>
      </c>
      <c r="I141" s="469">
        <v>4.7705923809530191</v>
      </c>
      <c r="J141" s="469">
        <v>-6.8299125834815122E-2</v>
      </c>
      <c r="K141" s="462">
        <v>-1.4114622272271947E-2</v>
      </c>
      <c r="L141" s="463">
        <v>117431.04754707217</v>
      </c>
      <c r="M141" s="463">
        <v>74302.007547072208</v>
      </c>
      <c r="N141" s="462">
        <v>1.7227837101654075</v>
      </c>
      <c r="O141" s="461">
        <v>24641.374453425407</v>
      </c>
      <c r="P141" s="461">
        <v>15728.374453425524</v>
      </c>
      <c r="Q141" s="462">
        <v>1.7646554979721452</v>
      </c>
    </row>
    <row r="142" spans="1:17" x14ac:dyDescent="0.25">
      <c r="A142" s="485" t="s">
        <v>115</v>
      </c>
      <c r="B142" s="485" t="s">
        <v>451</v>
      </c>
      <c r="C142" s="247" t="s">
        <v>170</v>
      </c>
      <c r="D142" s="465">
        <v>986335810.56698322</v>
      </c>
      <c r="E142" s="465">
        <v>34205838.150909424</v>
      </c>
      <c r="F142" s="466">
        <v>3.5925597493912019E-2</v>
      </c>
      <c r="G142" s="470">
        <v>52.657314853279402</v>
      </c>
      <c r="H142" s="470">
        <v>-1.2114477831154673</v>
      </c>
      <c r="I142" s="471">
        <v>1.8804140716782773</v>
      </c>
      <c r="J142" s="471">
        <v>1.3955156314211292E-2</v>
      </c>
      <c r="K142" s="466">
        <v>7.4768087308738004E-3</v>
      </c>
      <c r="L142" s="467">
        <v>1854719737.5903549</v>
      </c>
      <c r="M142" s="467">
        <v>77608261.989031792</v>
      </c>
      <c r="N142" s="466">
        <v>4.3671015045790192E-2</v>
      </c>
      <c r="O142" s="465">
        <v>409536121.51962548</v>
      </c>
      <c r="P142" s="465">
        <v>15914727.949194252</v>
      </c>
      <c r="Q142" s="466">
        <v>4.0431562433220762E-2</v>
      </c>
    </row>
    <row r="143" spans="1:17" x14ac:dyDescent="0.25">
      <c r="A143" s="485" t="s">
        <v>115</v>
      </c>
      <c r="B143" s="485" t="s">
        <v>451</v>
      </c>
      <c r="C143" s="246" t="s">
        <v>171</v>
      </c>
      <c r="D143" s="461">
        <v>43654106.469031177</v>
      </c>
      <c r="E143" s="461">
        <v>3532925.6564050317</v>
      </c>
      <c r="F143" s="462">
        <v>8.805637283968519E-2</v>
      </c>
      <c r="G143" s="468">
        <v>2.3305531486857114</v>
      </c>
      <c r="H143" s="468">
        <v>6.0612669443266931E-2</v>
      </c>
      <c r="I143" s="469">
        <v>3.4924402013364118</v>
      </c>
      <c r="J143" s="469">
        <v>0.1165401753672799</v>
      </c>
      <c r="K143" s="462">
        <v>3.4521216407711684E-2</v>
      </c>
      <c r="L143" s="463">
        <v>152459356.38586441</v>
      </c>
      <c r="M143" s="463">
        <v>17014261.038607568</v>
      </c>
      <c r="N143" s="462">
        <v>0.12561740235027385</v>
      </c>
      <c r="O143" s="461">
        <v>20153100.965396393</v>
      </c>
      <c r="P143" s="461">
        <v>-248032.59075892717</v>
      </c>
      <c r="Q143" s="462">
        <v>-1.2157784766037773E-2</v>
      </c>
    </row>
    <row r="144" spans="1:17" x14ac:dyDescent="0.25">
      <c r="A144" s="485" t="s">
        <v>115</v>
      </c>
      <c r="B144" s="485" t="s">
        <v>451</v>
      </c>
      <c r="C144" s="247" t="s">
        <v>172</v>
      </c>
      <c r="D144" s="465">
        <v>154982.5</v>
      </c>
      <c r="E144" s="465">
        <v>57266.625625133398</v>
      </c>
      <c r="F144" s="466">
        <v>0.58605242998125273</v>
      </c>
      <c r="G144" s="470">
        <v>8.2740200769524375E-3</v>
      </c>
      <c r="H144" s="470">
        <v>2.745538257238004E-3</v>
      </c>
      <c r="I144" s="471">
        <v>2.9896491539367354</v>
      </c>
      <c r="J144" s="471">
        <v>-4.819115396056306E-2</v>
      </c>
      <c r="K144" s="466">
        <v>-1.5863623191542785E-2</v>
      </c>
      <c r="L144" s="467">
        <v>463343.3000000001</v>
      </c>
      <c r="M144" s="467">
        <v>166498.07810260163</v>
      </c>
      <c r="N144" s="466">
        <v>0.56089189186999955</v>
      </c>
      <c r="O144" s="465">
        <v>77492</v>
      </c>
      <c r="P144" s="465">
        <v>28634.062812566757</v>
      </c>
      <c r="Q144" s="466">
        <v>0.58606778060887366</v>
      </c>
    </row>
    <row r="145" spans="1:17" x14ac:dyDescent="0.25">
      <c r="A145" s="485" t="s">
        <v>115</v>
      </c>
      <c r="B145" s="485" t="s">
        <v>485</v>
      </c>
      <c r="C145" s="246" t="s">
        <v>37</v>
      </c>
      <c r="D145" s="461">
        <v>70526191.101901263</v>
      </c>
      <c r="E145" s="461">
        <v>11157184.090533212</v>
      </c>
      <c r="F145" s="462">
        <v>0.18792943746552507</v>
      </c>
      <c r="G145" s="468">
        <v>3.7813743973387801</v>
      </c>
      <c r="H145" s="468">
        <v>0.40506497722710755</v>
      </c>
      <c r="I145" s="469">
        <v>4.7565781670684393</v>
      </c>
      <c r="J145" s="469">
        <v>5.2969083044547283E-2</v>
      </c>
      <c r="K145" s="462">
        <v>1.1261370173057143E-2</v>
      </c>
      <c r="L145" s="463">
        <v>335463340.80179995</v>
      </c>
      <c r="M145" s="463">
        <v>56214740.113651037</v>
      </c>
      <c r="N145" s="462">
        <v>0.20130715060029572</v>
      </c>
      <c r="O145" s="461">
        <v>76909143.825401291</v>
      </c>
      <c r="P145" s="461">
        <v>10521242.148755483</v>
      </c>
      <c r="Q145" s="462">
        <v>0.15848131787627634</v>
      </c>
    </row>
    <row r="146" spans="1:17" x14ac:dyDescent="0.25">
      <c r="A146" s="485" t="s">
        <v>115</v>
      </c>
      <c r="B146" s="485" t="s">
        <v>452</v>
      </c>
      <c r="C146" s="247" t="s">
        <v>166</v>
      </c>
      <c r="D146" s="465">
        <v>19327237.108851291</v>
      </c>
      <c r="E146" s="465">
        <v>1323220.6540047936</v>
      </c>
      <c r="F146" s="466">
        <v>7.3495858955882926E-2</v>
      </c>
      <c r="G146" s="470">
        <v>1.036260691706858</v>
      </c>
      <c r="H146" s="470">
        <v>1.2374098072166051E-2</v>
      </c>
      <c r="I146" s="471">
        <v>3.4489073047302861</v>
      </c>
      <c r="J146" s="471">
        <v>-2.2309840580033491E-2</v>
      </c>
      <c r="K146" s="466">
        <v>-6.4270944876423271E-3</v>
      </c>
      <c r="L146" s="467">
        <v>66657849.244971476</v>
      </c>
      <c r="M146" s="467">
        <v>4161998.6424591988</v>
      </c>
      <c r="N146" s="466">
        <v>6.659639963828079E-2</v>
      </c>
      <c r="O146" s="465">
        <v>9817120.8067028038</v>
      </c>
      <c r="P146" s="465">
        <v>1156095.8519205227</v>
      </c>
      <c r="Q146" s="466">
        <v>0.13348256793581592</v>
      </c>
    </row>
    <row r="147" spans="1:17" x14ac:dyDescent="0.25">
      <c r="A147" s="485" t="s">
        <v>115</v>
      </c>
      <c r="B147" s="485" t="s">
        <v>452</v>
      </c>
      <c r="C147" s="246" t="s">
        <v>167</v>
      </c>
      <c r="D147" s="461">
        <v>738053612.82861114</v>
      </c>
      <c r="E147" s="461">
        <v>49271903.351018071</v>
      </c>
      <c r="F147" s="462">
        <v>7.1534860280172627E-2</v>
      </c>
      <c r="G147" s="468">
        <v>39.571923448709569</v>
      </c>
      <c r="H147" s="468">
        <v>0.40097734101197346</v>
      </c>
      <c r="I147" s="469">
        <v>1.8814127286168483</v>
      </c>
      <c r="J147" s="469">
        <v>0.1414404557825184</v>
      </c>
      <c r="K147" s="462">
        <v>8.1288913617065181E-2</v>
      </c>
      <c r="L147" s="463">
        <v>1388583461.5774002</v>
      </c>
      <c r="M147" s="463">
        <v>190122385.05095744</v>
      </c>
      <c r="N147" s="462">
        <v>0.15863876497516155</v>
      </c>
      <c r="O147" s="461">
        <v>323014134.46119404</v>
      </c>
      <c r="P147" s="461">
        <v>16826328.21489501</v>
      </c>
      <c r="Q147" s="462">
        <v>5.4954272742526608E-2</v>
      </c>
    </row>
    <row r="148" spans="1:17" x14ac:dyDescent="0.25">
      <c r="A148" s="485" t="s">
        <v>115</v>
      </c>
      <c r="B148" s="485" t="s">
        <v>452</v>
      </c>
      <c r="C148" s="247" t="s">
        <v>168</v>
      </c>
      <c r="D148" s="465">
        <v>8641069.1457286477</v>
      </c>
      <c r="E148" s="465">
        <v>5520854.1988986451</v>
      </c>
      <c r="F148" s="466">
        <v>1.7693826524700114</v>
      </c>
      <c r="G148" s="470">
        <v>0.46330472584406346</v>
      </c>
      <c r="H148" s="470">
        <v>0.28585841760889019</v>
      </c>
      <c r="I148" s="471">
        <v>2.5805703900472614</v>
      </c>
      <c r="J148" s="471">
        <v>-0.327313728876093</v>
      </c>
      <c r="K148" s="466">
        <v>-0.11256078835675236</v>
      </c>
      <c r="L148" s="467">
        <v>22298887.175818332</v>
      </c>
      <c r="M148" s="467">
        <v>13225663.684304088</v>
      </c>
      <c r="N148" s="466">
        <v>1.4576587578464728</v>
      </c>
      <c r="O148" s="465">
        <v>5304216.7028174018</v>
      </c>
      <c r="P148" s="465">
        <v>2904698.6389062135</v>
      </c>
      <c r="Q148" s="466">
        <v>1.2105341829232101</v>
      </c>
    </row>
    <row r="149" spans="1:17" x14ac:dyDescent="0.25">
      <c r="A149" s="485" t="s">
        <v>115</v>
      </c>
      <c r="B149" s="485" t="s">
        <v>452</v>
      </c>
      <c r="C149" s="246" t="s">
        <v>169</v>
      </c>
      <c r="D149" s="461">
        <v>22193.611263692379</v>
      </c>
      <c r="E149" s="461">
        <v>13573.611263692379</v>
      </c>
      <c r="F149" s="462">
        <v>1.5746648797786982</v>
      </c>
      <c r="G149" s="468">
        <v>1.1899459208814913E-3</v>
      </c>
      <c r="H149" s="468">
        <v>6.9972739329537568E-4</v>
      </c>
      <c r="I149" s="469">
        <v>4.7723430985900279</v>
      </c>
      <c r="J149" s="469">
        <v>-6.5151100945889162E-2</v>
      </c>
      <c r="K149" s="462">
        <v>-1.3467943993015931E-2</v>
      </c>
      <c r="L149" s="463">
        <v>105915.52754707223</v>
      </c>
      <c r="M149" s="463">
        <v>64216.327547072622</v>
      </c>
      <c r="N149" s="462">
        <v>1.5399894373770535</v>
      </c>
      <c r="O149" s="461">
        <v>22202.374453425407</v>
      </c>
      <c r="P149" s="461">
        <v>13582.374453425407</v>
      </c>
      <c r="Q149" s="462">
        <v>1.5756814911166366</v>
      </c>
    </row>
    <row r="150" spans="1:17" x14ac:dyDescent="0.25">
      <c r="A150" s="485" t="s">
        <v>115</v>
      </c>
      <c r="B150" s="485" t="s">
        <v>452</v>
      </c>
      <c r="C150" s="247" t="s">
        <v>170</v>
      </c>
      <c r="D150" s="465">
        <v>983316615.17643201</v>
      </c>
      <c r="E150" s="465">
        <v>33161199.484003305</v>
      </c>
      <c r="F150" s="466">
        <v>3.4900816157361979E-2</v>
      </c>
      <c r="G150" s="470">
        <v>52.722091112698003</v>
      </c>
      <c r="H150" s="470">
        <v>-1.3131512142992108</v>
      </c>
      <c r="I150" s="471">
        <v>1.8783293221353794</v>
      </c>
      <c r="J150" s="471">
        <v>1.5345526747846172E-2</v>
      </c>
      <c r="K150" s="466">
        <v>8.2370693646608099E-3</v>
      </c>
      <c r="L150" s="467">
        <v>1846992431.2288032</v>
      </c>
      <c r="M150" s="467">
        <v>76868288.694103003</v>
      </c>
      <c r="N150" s="466">
        <v>4.3425365965594209E-2</v>
      </c>
      <c r="O150" s="465">
        <v>407732834.90371895</v>
      </c>
      <c r="P150" s="465">
        <v>14847099.366887867</v>
      </c>
      <c r="Q150" s="466">
        <v>3.7789866172160951E-2</v>
      </c>
    </row>
    <row r="151" spans="1:17" x14ac:dyDescent="0.25">
      <c r="A151" s="485" t="s">
        <v>115</v>
      </c>
      <c r="B151" s="485" t="s">
        <v>452</v>
      </c>
      <c r="C151" s="246" t="s">
        <v>171</v>
      </c>
      <c r="D151" s="461">
        <v>44318731.175049633</v>
      </c>
      <c r="E151" s="461">
        <v>5472925.294698216</v>
      </c>
      <c r="F151" s="462">
        <v>0.14088844781738649</v>
      </c>
      <c r="G151" s="468">
        <v>2.3762195684966585</v>
      </c>
      <c r="H151" s="468">
        <v>0.16706251959156138</v>
      </c>
      <c r="I151" s="469">
        <v>3.4522554388597162</v>
      </c>
      <c r="J151" s="469">
        <v>5.1008663297889889E-2</v>
      </c>
      <c r="K151" s="462">
        <v>1.4997048630634616E-2</v>
      </c>
      <c r="L151" s="463">
        <v>152999580.74242675</v>
      </c>
      <c r="M151" s="463">
        <v>20875408.747780859</v>
      </c>
      <c r="N151" s="462">
        <v>0.157998407351433</v>
      </c>
      <c r="O151" s="461">
        <v>20405379.78738321</v>
      </c>
      <c r="P151" s="461">
        <v>275820.42766841501</v>
      </c>
      <c r="Q151" s="462">
        <v>1.3702258590936338E-2</v>
      </c>
    </row>
    <row r="152" spans="1:17" x14ac:dyDescent="0.25">
      <c r="A152" s="485" t="s">
        <v>115</v>
      </c>
      <c r="B152" s="485" t="s">
        <v>452</v>
      </c>
      <c r="C152" s="247" t="s">
        <v>172</v>
      </c>
      <c r="D152" s="465">
        <v>163212.5</v>
      </c>
      <c r="E152" s="465">
        <v>71613.866413975833</v>
      </c>
      <c r="F152" s="466">
        <v>0.78182243129991902</v>
      </c>
      <c r="G152" s="470">
        <v>8.750898909795482E-3</v>
      </c>
      <c r="H152" s="470">
        <v>3.5416938882826196E-3</v>
      </c>
      <c r="I152" s="471">
        <v>2.9896668453702993</v>
      </c>
      <c r="J152" s="471">
        <v>-5.1801581799499008E-2</v>
      </c>
      <c r="K152" s="466">
        <v>-1.7031767069074048E-2</v>
      </c>
      <c r="L152" s="467">
        <v>487950.99999999994</v>
      </c>
      <c r="M152" s="467">
        <v>209356.64797621238</v>
      </c>
      <c r="N152" s="466">
        <v>0.75147484669156761</v>
      </c>
      <c r="O152" s="465">
        <v>81607</v>
      </c>
      <c r="P152" s="465">
        <v>35801.062791466713</v>
      </c>
      <c r="Q152" s="466">
        <v>0.78158127468238447</v>
      </c>
    </row>
  </sheetData>
  <mergeCells count="24">
    <mergeCell ref="A57:A80"/>
    <mergeCell ref="B57:B64"/>
    <mergeCell ref="B65:B72"/>
    <mergeCell ref="B73:B80"/>
    <mergeCell ref="A9:A32"/>
    <mergeCell ref="B9:B16"/>
    <mergeCell ref="B17:B24"/>
    <mergeCell ref="B25:B32"/>
    <mergeCell ref="A33:A56"/>
    <mergeCell ref="B33:B40"/>
    <mergeCell ref="B41:B48"/>
    <mergeCell ref="B49:B56"/>
    <mergeCell ref="A129:A152"/>
    <mergeCell ref="B129:B136"/>
    <mergeCell ref="B137:B144"/>
    <mergeCell ref="B145:B152"/>
    <mergeCell ref="A81:A104"/>
    <mergeCell ref="B81:B88"/>
    <mergeCell ref="B89:B96"/>
    <mergeCell ref="B97:B104"/>
    <mergeCell ref="A105:A128"/>
    <mergeCell ref="B105:B112"/>
    <mergeCell ref="B113:B120"/>
    <mergeCell ref="B121:B128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8:Q134"/>
  <sheetViews>
    <sheetView workbookViewId="0">
      <selection activeCell="B21" sqref="B21:B92"/>
    </sheetView>
  </sheetViews>
  <sheetFormatPr defaultRowHeight="12.5" x14ac:dyDescent="0.25"/>
  <cols>
    <col min="1" max="1" width="29.54296875" customWidth="1"/>
    <col min="2" max="2" width="39" customWidth="1"/>
    <col min="3" max="3" width="11.81640625" customWidth="1"/>
    <col min="4" max="4" width="13" customWidth="1"/>
    <col min="5" max="5" width="11" customWidth="1"/>
    <col min="6" max="6" width="10" customWidth="1"/>
    <col min="7" max="7" width="12.90625" customWidth="1"/>
    <col min="8" max="8" width="18.36328125" customWidth="1"/>
    <col min="9" max="9" width="7.26953125" customWidth="1"/>
    <col min="10" max="11" width="10" customWidth="1"/>
    <col min="12" max="12" width="14.08984375" customWidth="1"/>
    <col min="13" max="13" width="12.08984375" customWidth="1"/>
    <col min="14" max="14" width="11" customWidth="1"/>
    <col min="15" max="15" width="13" customWidth="1"/>
    <col min="16" max="16" width="11" customWidth="1"/>
    <col min="17" max="17" width="9.6328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6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5" t="s">
        <v>49</v>
      </c>
      <c r="M8" s="255" t="s">
        <v>50</v>
      </c>
      <c r="N8" s="255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85" t="s">
        <v>109</v>
      </c>
      <c r="B9" s="485" t="s">
        <v>482</v>
      </c>
      <c r="C9" s="246" t="s">
        <v>39</v>
      </c>
      <c r="D9" s="461">
        <v>13267298.393751783</v>
      </c>
      <c r="E9" s="461">
        <v>4304489.9477043021</v>
      </c>
      <c r="F9" s="462">
        <v>0.48026129015426455</v>
      </c>
      <c r="G9" s="468">
        <v>3.8070597941063502</v>
      </c>
      <c r="H9" s="468">
        <v>1.1287558160935367</v>
      </c>
      <c r="I9" s="469">
        <v>3.2839971138191246</v>
      </c>
      <c r="J9" s="469">
        <v>0.11339332160210347</v>
      </c>
      <c r="K9" s="462">
        <v>3.5763951926271444E-2</v>
      </c>
      <c r="L9" s="463">
        <v>43569769.633257963</v>
      </c>
      <c r="M9" s="463">
        <v>15152255.185305074</v>
      </c>
      <c r="N9" s="462">
        <v>0.53320128377366216</v>
      </c>
      <c r="O9" s="461">
        <v>8877051.8988443017</v>
      </c>
      <c r="P9" s="461">
        <v>2969637.0111630876</v>
      </c>
      <c r="Q9" s="462">
        <v>0.50269653776234657</v>
      </c>
    </row>
    <row r="10" spans="1:17" x14ac:dyDescent="0.25">
      <c r="A10" s="485" t="s">
        <v>109</v>
      </c>
      <c r="B10" s="485" t="s">
        <v>444</v>
      </c>
      <c r="C10" s="247" t="s">
        <v>173</v>
      </c>
      <c r="D10" s="465">
        <v>198308218.20749307</v>
      </c>
      <c r="E10" s="465">
        <v>5370129.640761137</v>
      </c>
      <c r="F10" s="466">
        <v>2.7833434448604265E-2</v>
      </c>
      <c r="G10" s="470">
        <v>56.904670564594248</v>
      </c>
      <c r="H10" s="470">
        <v>-0.74989755756030263</v>
      </c>
      <c r="I10" s="471">
        <v>2.1002361792414548</v>
      </c>
      <c r="J10" s="471">
        <v>5.1807459222387831E-2</v>
      </c>
      <c r="K10" s="466">
        <v>2.5291316566731989E-2</v>
      </c>
      <c r="L10" s="467">
        <v>416494094.52028596</v>
      </c>
      <c r="M10" s="467">
        <v>21274172.714609921</v>
      </c>
      <c r="N10" s="466">
        <v>5.3828695217115412E-2</v>
      </c>
      <c r="O10" s="465">
        <v>99961888.16146791</v>
      </c>
      <c r="P10" s="465">
        <v>3070246.1486472487</v>
      </c>
      <c r="Q10" s="466">
        <v>3.1687419934951611E-2</v>
      </c>
    </row>
    <row r="11" spans="1:17" x14ac:dyDescent="0.25">
      <c r="A11" s="485" t="s">
        <v>109</v>
      </c>
      <c r="B11" s="485" t="s">
        <v>444</v>
      </c>
      <c r="C11" s="246" t="s">
        <v>174</v>
      </c>
      <c r="D11" s="461">
        <v>5348277.874960891</v>
      </c>
      <c r="E11" s="461">
        <v>-607480.36225449946</v>
      </c>
      <c r="F11" s="462">
        <v>-0.10199882837059658</v>
      </c>
      <c r="G11" s="468">
        <v>1.5346917707874306</v>
      </c>
      <c r="H11" s="468">
        <v>-0.24503286294062332</v>
      </c>
      <c r="I11" s="469">
        <v>2.627307949326259</v>
      </c>
      <c r="J11" s="469">
        <v>-1.3312175533295445E-2</v>
      </c>
      <c r="K11" s="462">
        <v>-5.0413065506737641E-3</v>
      </c>
      <c r="L11" s="463">
        <v>14051572.9760905</v>
      </c>
      <c r="M11" s="463">
        <v>-1675322.0838985238</v>
      </c>
      <c r="N11" s="462">
        <v>-0.10652592755964463</v>
      </c>
      <c r="O11" s="461">
        <v>1768621.7667675018</v>
      </c>
      <c r="P11" s="461">
        <v>-237456.12353450083</v>
      </c>
      <c r="Q11" s="462">
        <v>-0.11836834685354779</v>
      </c>
    </row>
    <row r="12" spans="1:17" x14ac:dyDescent="0.25">
      <c r="A12" s="485" t="s">
        <v>109</v>
      </c>
      <c r="B12" s="485" t="s">
        <v>444</v>
      </c>
      <c r="C12" s="247" t="s">
        <v>175</v>
      </c>
      <c r="D12" s="465">
        <v>4088542.5310882321</v>
      </c>
      <c r="E12" s="465">
        <v>266876.28134156996</v>
      </c>
      <c r="F12" s="466">
        <v>6.9832440590347516E-2</v>
      </c>
      <c r="G12" s="470">
        <v>1.1732099048838978</v>
      </c>
      <c r="H12" s="470">
        <v>3.120358164850634E-2</v>
      </c>
      <c r="I12" s="471">
        <v>1.8839232001127553</v>
      </c>
      <c r="J12" s="471">
        <v>7.5145360146995355E-3</v>
      </c>
      <c r="K12" s="466">
        <v>4.0047438271191265E-3</v>
      </c>
      <c r="L12" s="467">
        <v>7702500.128964846</v>
      </c>
      <c r="M12" s="467">
        <v>531492.46664908528</v>
      </c>
      <c r="N12" s="466">
        <v>7.4116845452853464E-2</v>
      </c>
      <c r="O12" s="465">
        <v>1146892.780205369</v>
      </c>
      <c r="P12" s="465">
        <v>78210.48360812664</v>
      </c>
      <c r="Q12" s="466">
        <v>7.3184035945158044E-2</v>
      </c>
    </row>
    <row r="13" spans="1:17" x14ac:dyDescent="0.25">
      <c r="A13" s="485" t="s">
        <v>109</v>
      </c>
      <c r="B13" s="485" t="s">
        <v>444</v>
      </c>
      <c r="C13" s="246" t="s">
        <v>176</v>
      </c>
      <c r="D13" s="461">
        <v>84566616.451861307</v>
      </c>
      <c r="E13" s="461">
        <v>3138550.1342664957</v>
      </c>
      <c r="F13" s="462">
        <v>3.8543837232056732E-2</v>
      </c>
      <c r="G13" s="468">
        <v>24.266444898014488</v>
      </c>
      <c r="H13" s="468">
        <v>-6.6231098924923515E-2</v>
      </c>
      <c r="I13" s="469">
        <v>1.6338072851429883</v>
      </c>
      <c r="J13" s="469">
        <v>4.9558768264836184E-2</v>
      </c>
      <c r="K13" s="462">
        <v>3.1282193252416247E-2</v>
      </c>
      <c r="L13" s="463">
        <v>138165554.03894389</v>
      </c>
      <c r="M13" s="463">
        <v>9163260.7430384904</v>
      </c>
      <c r="N13" s="462">
        <v>7.1031766249455799E-2</v>
      </c>
      <c r="O13" s="461">
        <v>21075317.138194561</v>
      </c>
      <c r="P13" s="461">
        <v>780939.03734823316</v>
      </c>
      <c r="Q13" s="462">
        <v>3.8480560156493093E-2</v>
      </c>
    </row>
    <row r="14" spans="1:17" x14ac:dyDescent="0.25">
      <c r="A14" s="485" t="s">
        <v>109</v>
      </c>
      <c r="B14" s="485" t="s">
        <v>444</v>
      </c>
      <c r="C14" s="247" t="s">
        <v>177</v>
      </c>
      <c r="D14" s="465">
        <v>36999274.747779913</v>
      </c>
      <c r="E14" s="465">
        <v>2062698.4257944003</v>
      </c>
      <c r="F14" s="466">
        <v>5.9041229649522027E-2</v>
      </c>
      <c r="G14" s="470">
        <v>10.616965649141077</v>
      </c>
      <c r="H14" s="470">
        <v>0.17707151276846034</v>
      </c>
      <c r="I14" s="471">
        <v>4.303312624585498</v>
      </c>
      <c r="J14" s="471">
        <v>0.20336411993753245</v>
      </c>
      <c r="K14" s="466">
        <v>4.9601627851419548E-2</v>
      </c>
      <c r="L14" s="467">
        <v>159219446.12262872</v>
      </c>
      <c r="M14" s="467">
        <v>15981282.273784697</v>
      </c>
      <c r="N14" s="466">
        <v>0.11157139860190739</v>
      </c>
      <c r="O14" s="465">
        <v>43394451.299724996</v>
      </c>
      <c r="P14" s="465">
        <v>2580447.8202624619</v>
      </c>
      <c r="Q14" s="466">
        <v>6.3224570007226422E-2</v>
      </c>
    </row>
    <row r="15" spans="1:17" x14ac:dyDescent="0.25">
      <c r="A15" s="485" t="s">
        <v>109</v>
      </c>
      <c r="B15" s="485" t="s">
        <v>444</v>
      </c>
      <c r="C15" s="246" t="s">
        <v>178</v>
      </c>
      <c r="D15" s="461">
        <v>5913760.6578262001</v>
      </c>
      <c r="E15" s="461">
        <v>-688204.21862211451</v>
      </c>
      <c r="F15" s="462">
        <v>-0.10424233262391279</v>
      </c>
      <c r="G15" s="468">
        <v>1.6969574184734553</v>
      </c>
      <c r="H15" s="468">
        <v>-0.27586939108421493</v>
      </c>
      <c r="I15" s="469">
        <v>1.8274268033212768</v>
      </c>
      <c r="J15" s="469">
        <v>5.9591537752324397E-2</v>
      </c>
      <c r="K15" s="462">
        <v>3.3708761734168549E-2</v>
      </c>
      <c r="L15" s="463">
        <v>10806964.734538464</v>
      </c>
      <c r="M15" s="463">
        <v>-864221.59609443881</v>
      </c>
      <c r="N15" s="462">
        <v>-7.4047450842777696E-2</v>
      </c>
      <c r="O15" s="461">
        <v>932206.82313472033</v>
      </c>
      <c r="P15" s="461">
        <v>-134550.54683756828</v>
      </c>
      <c r="Q15" s="462">
        <v>-0.12613041224272351</v>
      </c>
    </row>
    <row r="16" spans="1:17" x14ac:dyDescent="0.25">
      <c r="A16" s="485" t="s">
        <v>109</v>
      </c>
      <c r="B16" s="485" t="s">
        <v>488</v>
      </c>
      <c r="C16" s="247" t="s">
        <v>39</v>
      </c>
      <c r="D16" s="465">
        <v>140306734.55627203</v>
      </c>
      <c r="E16" s="465">
        <v>34161475.241528973</v>
      </c>
      <c r="F16" s="466">
        <v>0.32183703221481613</v>
      </c>
      <c r="G16" s="470">
        <v>3.3084992186597275</v>
      </c>
      <c r="H16" s="470">
        <v>0.71363858472935027</v>
      </c>
      <c r="I16" s="471">
        <v>3.2839014336448549</v>
      </c>
      <c r="J16" s="471">
        <v>6.9721289025925337E-2</v>
      </c>
      <c r="K16" s="466">
        <v>2.169178013953273E-2</v>
      </c>
      <c r="L16" s="467">
        <v>460753486.75936979</v>
      </c>
      <c r="M16" s="467">
        <v>119583501.8244952</v>
      </c>
      <c r="N16" s="466">
        <v>0.35051003049791235</v>
      </c>
      <c r="O16" s="465">
        <v>92893982.445758685</v>
      </c>
      <c r="P16" s="465">
        <v>22812519.310318157</v>
      </c>
      <c r="Q16" s="466">
        <v>0.32551431276813281</v>
      </c>
    </row>
    <row r="17" spans="1:17" x14ac:dyDescent="0.25">
      <c r="A17" s="485" t="s">
        <v>109</v>
      </c>
      <c r="B17" s="485" t="s">
        <v>451</v>
      </c>
      <c r="C17" s="246" t="s">
        <v>173</v>
      </c>
      <c r="D17" s="461">
        <v>2394578166.7936668</v>
      </c>
      <c r="E17" s="461">
        <v>22205514.184924126</v>
      </c>
      <c r="F17" s="462">
        <v>9.3600447469777467E-3</v>
      </c>
      <c r="G17" s="468">
        <v>56.465286708522697</v>
      </c>
      <c r="H17" s="468">
        <v>-1.5304866779612425</v>
      </c>
      <c r="I17" s="469">
        <v>2.1044087681879233</v>
      </c>
      <c r="J17" s="469">
        <v>4.8304245718518768E-2</v>
      </c>
      <c r="K17" s="462">
        <v>2.3493088600624656E-2</v>
      </c>
      <c r="L17" s="463">
        <v>5039171290.3119564</v>
      </c>
      <c r="M17" s="463">
        <v>161325150.30038261</v>
      </c>
      <c r="N17" s="462">
        <v>3.3073029708148981E-2</v>
      </c>
      <c r="O17" s="461">
        <v>1203438197.7120554</v>
      </c>
      <c r="P17" s="461">
        <v>11648746.352524757</v>
      </c>
      <c r="Q17" s="462">
        <v>9.7741646724901626E-3</v>
      </c>
    </row>
    <row r="18" spans="1:17" x14ac:dyDescent="0.25">
      <c r="A18" s="485" t="s">
        <v>109</v>
      </c>
      <c r="B18" s="485" t="s">
        <v>451</v>
      </c>
      <c r="C18" s="247" t="s">
        <v>174</v>
      </c>
      <c r="D18" s="465">
        <v>78213385.701196387</v>
      </c>
      <c r="E18" s="465">
        <v>858383.04731251299</v>
      </c>
      <c r="F18" s="466">
        <v>1.1096671422186486E-2</v>
      </c>
      <c r="G18" s="470">
        <v>1.8443086591638775</v>
      </c>
      <c r="H18" s="470">
        <v>-4.6736240250328631E-2</v>
      </c>
      <c r="I18" s="471">
        <v>2.77968928946511</v>
      </c>
      <c r="J18" s="471">
        <v>9.729608932596534E-2</v>
      </c>
      <c r="K18" s="466">
        <v>3.6272120478428843E-2</v>
      </c>
      <c r="L18" s="467">
        <v>217408910.52641919</v>
      </c>
      <c r="M18" s="467">
        <v>9912377.4108956158</v>
      </c>
      <c r="N18" s="466">
        <v>4.7771291703350559E-2</v>
      </c>
      <c r="O18" s="465">
        <v>26371106.608983092</v>
      </c>
      <c r="P18" s="465">
        <v>166709.87011473253</v>
      </c>
      <c r="Q18" s="466">
        <v>6.3619045222077465E-3</v>
      </c>
    </row>
    <row r="19" spans="1:17" x14ac:dyDescent="0.25">
      <c r="A19" s="485" t="s">
        <v>109</v>
      </c>
      <c r="B19" s="485" t="s">
        <v>451</v>
      </c>
      <c r="C19" s="246" t="s">
        <v>175</v>
      </c>
      <c r="D19" s="461">
        <v>50523467.96103508</v>
      </c>
      <c r="E19" s="461">
        <v>9764171.3865758851</v>
      </c>
      <c r="F19" s="462">
        <v>0.23955691602132215</v>
      </c>
      <c r="G19" s="468">
        <v>1.1913672911119151</v>
      </c>
      <c r="H19" s="468">
        <v>0.19495261531237862</v>
      </c>
      <c r="I19" s="469">
        <v>1.8575353802186132</v>
      </c>
      <c r="J19" s="469">
        <v>2.2757971367092678E-2</v>
      </c>
      <c r="K19" s="462">
        <v>1.240366883595871E-2</v>
      </c>
      <c r="L19" s="463">
        <v>93849129.268964216</v>
      </c>
      <c r="M19" s="463">
        <v>19064892.713467315</v>
      </c>
      <c r="N19" s="462">
        <v>0.2549319695109728</v>
      </c>
      <c r="O19" s="461">
        <v>14139359.538860261</v>
      </c>
      <c r="P19" s="461">
        <v>2729330.2270035669</v>
      </c>
      <c r="Q19" s="462">
        <v>0.23920448864819238</v>
      </c>
    </row>
    <row r="20" spans="1:17" x14ac:dyDescent="0.25">
      <c r="A20" s="485" t="s">
        <v>109</v>
      </c>
      <c r="B20" s="485" t="s">
        <v>451</v>
      </c>
      <c r="C20" s="247" t="s">
        <v>176</v>
      </c>
      <c r="D20" s="465">
        <v>1022016704.1022439</v>
      </c>
      <c r="E20" s="465">
        <v>50239417.423769474</v>
      </c>
      <c r="F20" s="466">
        <v>5.1698489059656176E-2</v>
      </c>
      <c r="G20" s="470">
        <v>24.099637680779523</v>
      </c>
      <c r="H20" s="470">
        <v>0.34326229078218518</v>
      </c>
      <c r="I20" s="471">
        <v>1.6236625786733652</v>
      </c>
      <c r="J20" s="471">
        <v>5.3753653821084102E-2</v>
      </c>
      <c r="K20" s="466">
        <v>3.4239982313714154E-2</v>
      </c>
      <c r="L20" s="467">
        <v>1659410277.229903</v>
      </c>
      <c r="M20" s="467">
        <v>133808441.90463233</v>
      </c>
      <c r="N20" s="466">
        <v>8.7708626724418759E-2</v>
      </c>
      <c r="O20" s="465">
        <v>254720533.23274195</v>
      </c>
      <c r="P20" s="465">
        <v>12522064.205370009</v>
      </c>
      <c r="Q20" s="466">
        <v>5.1701665397211216E-2</v>
      </c>
    </row>
    <row r="21" spans="1:17" x14ac:dyDescent="0.25">
      <c r="A21" s="485" t="s">
        <v>109</v>
      </c>
      <c r="B21" s="485" t="s">
        <v>451</v>
      </c>
      <c r="C21" s="246" t="s">
        <v>177</v>
      </c>
      <c r="D21" s="461">
        <v>481539175.42183059</v>
      </c>
      <c r="E21" s="461">
        <v>30983348.412584245</v>
      </c>
      <c r="F21" s="462">
        <v>6.8766946414275096E-2</v>
      </c>
      <c r="G21" s="468">
        <v>11.354921705473885</v>
      </c>
      <c r="H21" s="468">
        <v>0.34049123121669034</v>
      </c>
      <c r="I21" s="469">
        <v>4.2921732944578537</v>
      </c>
      <c r="J21" s="469">
        <v>0.10824653457770328</v>
      </c>
      <c r="K21" s="462">
        <v>2.5871995565430028E-2</v>
      </c>
      <c r="L21" s="463">
        <v>2066849588.9808371</v>
      </c>
      <c r="M21" s="463">
        <v>181757007.53691936</v>
      </c>
      <c r="N21" s="462">
        <v>9.6418080112383439E-2</v>
      </c>
      <c r="O21" s="461">
        <v>569749646.60977495</v>
      </c>
      <c r="P21" s="461">
        <v>31337688.774157405</v>
      </c>
      <c r="Q21" s="462">
        <v>5.8203924184992026E-2</v>
      </c>
    </row>
    <row r="22" spans="1:17" x14ac:dyDescent="0.25">
      <c r="A22" s="485" t="s">
        <v>109</v>
      </c>
      <c r="B22" s="485" t="s">
        <v>451</v>
      </c>
      <c r="C22" s="247" t="s">
        <v>178</v>
      </c>
      <c r="D22" s="465">
        <v>73619333.61617592</v>
      </c>
      <c r="E22" s="465">
        <v>1988889.0033397973</v>
      </c>
      <c r="F22" s="466">
        <v>2.7765973170902108E-2</v>
      </c>
      <c r="G22" s="470">
        <v>1.7359787362856827</v>
      </c>
      <c r="H22" s="470">
        <v>-1.5121803830121738E-2</v>
      </c>
      <c r="I22" s="471">
        <v>1.8086676787847416</v>
      </c>
      <c r="J22" s="471">
        <v>0.10382603011090441</v>
      </c>
      <c r="K22" s="466">
        <v>6.0900688454947498E-2</v>
      </c>
      <c r="L22" s="467">
        <v>133152909.24524839</v>
      </c>
      <c r="M22" s="467">
        <v>11034343.956260875</v>
      </c>
      <c r="N22" s="466">
        <v>9.0357628507579071E-2</v>
      </c>
      <c r="O22" s="465">
        <v>11693154.701487282</v>
      </c>
      <c r="P22" s="465">
        <v>360226.04119144753</v>
      </c>
      <c r="Q22" s="466">
        <v>3.1785785650753774E-2</v>
      </c>
    </row>
    <row r="23" spans="1:17" x14ac:dyDescent="0.25">
      <c r="A23" s="485" t="s">
        <v>109</v>
      </c>
      <c r="B23" s="485" t="s">
        <v>485</v>
      </c>
      <c r="C23" s="246" t="s">
        <v>39</v>
      </c>
      <c r="D23" s="461">
        <v>136002244.60856801</v>
      </c>
      <c r="E23" s="461">
        <v>31531312.481286347</v>
      </c>
      <c r="F23" s="462">
        <v>0.30181900208251539</v>
      </c>
      <c r="G23" s="468">
        <v>3.2175031064693167</v>
      </c>
      <c r="H23" s="468">
        <v>0.6533279530706908</v>
      </c>
      <c r="I23" s="469">
        <v>3.2764255682438383</v>
      </c>
      <c r="J23" s="469">
        <v>6.5987331979448172E-2</v>
      </c>
      <c r="K23" s="462">
        <v>2.0553995163049728E-2</v>
      </c>
      <c r="L23" s="463">
        <v>445601231.57406497</v>
      </c>
      <c r="M23" s="463">
        <v>110203756.49445802</v>
      </c>
      <c r="N23" s="462">
        <v>0.32857658355448571</v>
      </c>
      <c r="O23" s="461">
        <v>89924345.434595585</v>
      </c>
      <c r="P23" s="461">
        <v>20946576.722216323</v>
      </c>
      <c r="Q23" s="462">
        <v>0.30367141635964656</v>
      </c>
    </row>
    <row r="24" spans="1:17" x14ac:dyDescent="0.25">
      <c r="A24" s="485" t="s">
        <v>109</v>
      </c>
      <c r="B24" s="485" t="s">
        <v>452</v>
      </c>
      <c r="C24" s="247" t="s">
        <v>173</v>
      </c>
      <c r="D24" s="465">
        <v>2389208037.1529074</v>
      </c>
      <c r="E24" s="465">
        <v>22626984.826543808</v>
      </c>
      <c r="F24" s="466">
        <v>9.5610436854893874E-3</v>
      </c>
      <c r="G24" s="470">
        <v>56.523216242981377</v>
      </c>
      <c r="H24" s="470">
        <v>-1.563068710290743</v>
      </c>
      <c r="I24" s="471">
        <v>2.1002344875655554</v>
      </c>
      <c r="J24" s="471">
        <v>4.2999996873374524E-2</v>
      </c>
      <c r="K24" s="466">
        <v>2.0901845204290087E-2</v>
      </c>
      <c r="L24" s="467">
        <v>5017897117.5973425</v>
      </c>
      <c r="M24" s="467">
        <v>149284951.73295021</v>
      </c>
      <c r="N24" s="466">
        <v>3.0662732344884897E-2</v>
      </c>
      <c r="O24" s="465">
        <v>1200367951.5634079</v>
      </c>
      <c r="P24" s="465">
        <v>11440349.877893209</v>
      </c>
      <c r="Q24" s="466">
        <v>9.6224108698246165E-3</v>
      </c>
    </row>
    <row r="25" spans="1:17" x14ac:dyDescent="0.25">
      <c r="A25" s="485" t="s">
        <v>109</v>
      </c>
      <c r="B25" s="485" t="s">
        <v>452</v>
      </c>
      <c r="C25" s="246" t="s">
        <v>174</v>
      </c>
      <c r="D25" s="461">
        <v>78820866.063450813</v>
      </c>
      <c r="E25" s="461">
        <v>919765.66031908989</v>
      </c>
      <c r="F25" s="462">
        <v>1.1806837843873565E-2</v>
      </c>
      <c r="G25" s="468">
        <v>1.8647220282552452</v>
      </c>
      <c r="H25" s="468">
        <v>-4.7312850812886831E-2</v>
      </c>
      <c r="I25" s="469">
        <v>2.7795207481475117</v>
      </c>
      <c r="J25" s="469">
        <v>0.11058652806816305</v>
      </c>
      <c r="K25" s="462">
        <v>4.1434714739756781E-2</v>
      </c>
      <c r="L25" s="463">
        <v>219084232.61031762</v>
      </c>
      <c r="M25" s="463">
        <v>11171319.962562233</v>
      </c>
      <c r="N25" s="462">
        <v>5.3730765541669875E-2</v>
      </c>
      <c r="O25" s="461">
        <v>26608562.732517596</v>
      </c>
      <c r="P25" s="461">
        <v>222166.77734631673</v>
      </c>
      <c r="Q25" s="462">
        <v>8.4197469682393607E-3</v>
      </c>
    </row>
    <row r="26" spans="1:17" x14ac:dyDescent="0.25">
      <c r="A26" s="485" t="s">
        <v>109</v>
      </c>
      <c r="B26" s="485" t="s">
        <v>452</v>
      </c>
      <c r="C26" s="247" t="s">
        <v>175</v>
      </c>
      <c r="D26" s="465">
        <v>50256591.679693513</v>
      </c>
      <c r="E26" s="465">
        <v>10298931.565788738</v>
      </c>
      <c r="F26" s="466">
        <v>0.25774611267101794</v>
      </c>
      <c r="G26" s="470">
        <v>1.1889564052076451</v>
      </c>
      <c r="H26" s="470">
        <v>0.2082200686428276</v>
      </c>
      <c r="I26" s="471">
        <v>1.8568238251624338</v>
      </c>
      <c r="J26" s="471">
        <v>3.0528509675110449E-2</v>
      </c>
      <c r="K26" s="466">
        <v>1.6716086065721694E-2</v>
      </c>
      <c r="L26" s="467">
        <v>93317636.802315056</v>
      </c>
      <c r="M26" s="467">
        <v>20343149.318456098</v>
      </c>
      <c r="N26" s="466">
        <v>0.2787707049392536</v>
      </c>
      <c r="O26" s="465">
        <v>14061149.055252135</v>
      </c>
      <c r="P26" s="465">
        <v>2872963.4912606031</v>
      </c>
      <c r="Q26" s="466">
        <v>0.25678547024703047</v>
      </c>
    </row>
    <row r="27" spans="1:17" x14ac:dyDescent="0.25">
      <c r="A27" s="485" t="s">
        <v>109</v>
      </c>
      <c r="B27" s="485" t="s">
        <v>452</v>
      </c>
      <c r="C27" s="246" t="s">
        <v>176</v>
      </c>
      <c r="D27" s="461">
        <v>1018878153.9679773</v>
      </c>
      <c r="E27" s="461">
        <v>51882846.358632207</v>
      </c>
      <c r="F27" s="462">
        <v>5.3653669206420056E-2</v>
      </c>
      <c r="G27" s="468">
        <v>24.10433471109905</v>
      </c>
      <c r="H27" s="468">
        <v>0.37002612654462652</v>
      </c>
      <c r="I27" s="469">
        <v>1.6196706250497659</v>
      </c>
      <c r="J27" s="469">
        <v>5.183850344778973E-2</v>
      </c>
      <c r="K27" s="462">
        <v>3.3063810042890496E-2</v>
      </c>
      <c r="L27" s="463">
        <v>1650247016.4868653</v>
      </c>
      <c r="M27" s="463">
        <v>134160711.77855015</v>
      </c>
      <c r="N27" s="462">
        <v>8.8491473976055585E-2</v>
      </c>
      <c r="O27" s="461">
        <v>253939594.19539374</v>
      </c>
      <c r="P27" s="461">
        <v>12930846.87631005</v>
      </c>
      <c r="Q27" s="462">
        <v>5.3653018905534776E-2</v>
      </c>
    </row>
    <row r="28" spans="1:17" x14ac:dyDescent="0.25">
      <c r="A28" s="485" t="s">
        <v>109</v>
      </c>
      <c r="B28" s="485" t="s">
        <v>452</v>
      </c>
      <c r="C28" s="247" t="s">
        <v>177</v>
      </c>
      <c r="D28" s="465">
        <v>479476476.9960379</v>
      </c>
      <c r="E28" s="465">
        <v>31983395.083133638</v>
      </c>
      <c r="F28" s="466">
        <v>7.1472378849777571E-2</v>
      </c>
      <c r="G28" s="470">
        <v>11.343320536023903</v>
      </c>
      <c r="H28" s="470">
        <v>0.35987644689819298</v>
      </c>
      <c r="I28" s="471">
        <v>4.2773074490659555</v>
      </c>
      <c r="J28" s="471">
        <v>9.026219491825227E-2</v>
      </c>
      <c r="K28" s="466">
        <v>2.155749208319117E-2</v>
      </c>
      <c r="L28" s="467">
        <v>2050868306.7070541</v>
      </c>
      <c r="M28" s="467">
        <v>177194521.81969881</v>
      </c>
      <c r="N28" s="466">
        <v>9.4570636174189565E-2</v>
      </c>
      <c r="O28" s="465">
        <v>567169198.78951216</v>
      </c>
      <c r="P28" s="465">
        <v>32141044.773905694</v>
      </c>
      <c r="Q28" s="466">
        <v>6.0073557872934211E-2</v>
      </c>
    </row>
    <row r="29" spans="1:17" x14ac:dyDescent="0.25">
      <c r="A29" s="485" t="s">
        <v>109</v>
      </c>
      <c r="B29" s="485" t="s">
        <v>452</v>
      </c>
      <c r="C29" s="246" t="s">
        <v>178</v>
      </c>
      <c r="D29" s="461">
        <v>74307537.834798038</v>
      </c>
      <c r="E29" s="461">
        <v>3455660.6988474131</v>
      </c>
      <c r="F29" s="462">
        <v>4.8773029572903047E-2</v>
      </c>
      <c r="G29" s="468">
        <v>1.7579469699611623</v>
      </c>
      <c r="H29" s="468">
        <v>1.8930965946649225E-2</v>
      </c>
      <c r="I29" s="469">
        <v>1.8035469179357329</v>
      </c>
      <c r="J29" s="469">
        <v>0.1135359164501899</v>
      </c>
      <c r="K29" s="462">
        <v>6.7180578321910489E-2</v>
      </c>
      <c r="L29" s="463">
        <v>134017130.84134287</v>
      </c>
      <c r="M29" s="463">
        <v>14276679.005684301</v>
      </c>
      <c r="N29" s="462">
        <v>0.11923020822803279</v>
      </c>
      <c r="O29" s="461">
        <v>11827705.248324851</v>
      </c>
      <c r="P29" s="461">
        <v>671417.18400561996</v>
      </c>
      <c r="Q29" s="462">
        <v>6.0182847568537624E-2</v>
      </c>
    </row>
    <row r="30" spans="1:17" x14ac:dyDescent="0.25">
      <c r="A30" s="485" t="s">
        <v>111</v>
      </c>
      <c r="B30" s="485" t="s">
        <v>482</v>
      </c>
      <c r="C30" s="247" t="s">
        <v>39</v>
      </c>
      <c r="D30" s="465">
        <v>13267110.83301059</v>
      </c>
      <c r="E30" s="465">
        <v>4305623.713839421</v>
      </c>
      <c r="F30" s="466">
        <v>0.48045861770291093</v>
      </c>
      <c r="G30" s="470">
        <v>3.8360070681582847</v>
      </c>
      <c r="H30" s="470">
        <v>1.1356405153085762</v>
      </c>
      <c r="I30" s="471">
        <v>3.2840041871473895</v>
      </c>
      <c r="J30" s="471">
        <v>0.11351835486233108</v>
      </c>
      <c r="K30" s="466">
        <v>3.5804719171545769E-2</v>
      </c>
      <c r="L30" s="467">
        <v>43569247.526955269</v>
      </c>
      <c r="M30" s="467">
        <v>15156979.579418037</v>
      </c>
      <c r="N30" s="466">
        <v>0.53346602275485866</v>
      </c>
      <c r="O30" s="465">
        <v>8876910.8887007833</v>
      </c>
      <c r="P30" s="465">
        <v>2970374.984918328</v>
      </c>
      <c r="Q30" s="466">
        <v>0.50289628867169767</v>
      </c>
    </row>
    <row r="31" spans="1:17" x14ac:dyDescent="0.25">
      <c r="A31" s="485" t="s">
        <v>111</v>
      </c>
      <c r="B31" s="485" t="s">
        <v>444</v>
      </c>
      <c r="C31" s="246" t="s">
        <v>173</v>
      </c>
      <c r="D31" s="461">
        <v>196498032.21032155</v>
      </c>
      <c r="E31" s="461">
        <v>5498793.3584792614</v>
      </c>
      <c r="F31" s="462">
        <v>2.8789608752025783E-2</v>
      </c>
      <c r="G31" s="468">
        <v>56.814769238416154</v>
      </c>
      <c r="H31" s="468">
        <v>-0.73906634227593315</v>
      </c>
      <c r="I31" s="469">
        <v>2.0985632915800849</v>
      </c>
      <c r="J31" s="469">
        <v>5.1769926613337791E-2</v>
      </c>
      <c r="K31" s="462">
        <v>2.5293186649634689E-2</v>
      </c>
      <c r="L31" s="463">
        <v>412363557.2643019</v>
      </c>
      <c r="M31" s="463">
        <v>21427582.468652129</v>
      </c>
      <c r="N31" s="462">
        <v>5.4810976349395232E-2</v>
      </c>
      <c r="O31" s="461">
        <v>99056361.465963006</v>
      </c>
      <c r="P31" s="461">
        <v>3134492.9775037616</v>
      </c>
      <c r="Q31" s="462">
        <v>3.2677563801635966E-2</v>
      </c>
    </row>
    <row r="32" spans="1:17" x14ac:dyDescent="0.25">
      <c r="A32" s="485" t="s">
        <v>111</v>
      </c>
      <c r="B32" s="485" t="s">
        <v>444</v>
      </c>
      <c r="C32" s="247" t="s">
        <v>174</v>
      </c>
      <c r="D32" s="465">
        <v>5347654.2930354523</v>
      </c>
      <c r="E32" s="465">
        <v>-603494.62600306422</v>
      </c>
      <c r="F32" s="466">
        <v>-0.10140808677672385</v>
      </c>
      <c r="G32" s="470">
        <v>1.5462024795262834</v>
      </c>
      <c r="H32" s="470">
        <v>-0.24705831282819113</v>
      </c>
      <c r="I32" s="471">
        <v>2.6269588456887774</v>
      </c>
      <c r="J32" s="471">
        <v>-1.2940162049711379E-2</v>
      </c>
      <c r="K32" s="466">
        <v>-4.9017640492227668E-3</v>
      </c>
      <c r="L32" s="467">
        <v>14048067.748775046</v>
      </c>
      <c r="M32" s="467">
        <v>-1662364.3774987143</v>
      </c>
      <c r="N32" s="466">
        <v>-0.10581277231188407</v>
      </c>
      <c r="O32" s="465">
        <v>1768419.8876321316</v>
      </c>
      <c r="P32" s="465">
        <v>-236141.96101385378</v>
      </c>
      <c r="Q32" s="466">
        <v>-0.11780228241566096</v>
      </c>
    </row>
    <row r="33" spans="1:17" x14ac:dyDescent="0.25">
      <c r="A33" s="485" t="s">
        <v>111</v>
      </c>
      <c r="B33" s="485" t="s">
        <v>444</v>
      </c>
      <c r="C33" s="246" t="s">
        <v>175</v>
      </c>
      <c r="D33" s="461">
        <v>4078071.8216590723</v>
      </c>
      <c r="E33" s="461">
        <v>256628.69582405174</v>
      </c>
      <c r="F33" s="462">
        <v>6.7154916970791234E-2</v>
      </c>
      <c r="G33" s="468">
        <v>1.1791197442489056</v>
      </c>
      <c r="H33" s="468">
        <v>2.7603588124949452E-2</v>
      </c>
      <c r="I33" s="469">
        <v>1.8831341233419252</v>
      </c>
      <c r="J33" s="469">
        <v>6.7463490504038326E-3</v>
      </c>
      <c r="K33" s="462">
        <v>3.5953917110502871E-3</v>
      </c>
      <c r="L33" s="463">
        <v>7679556.2048053648</v>
      </c>
      <c r="M33" s="463">
        <v>509047.04333815631</v>
      </c>
      <c r="N33" s="462">
        <v>7.0991756913674542E-2</v>
      </c>
      <c r="O33" s="461">
        <v>1143907.5129742622</v>
      </c>
      <c r="P33" s="461">
        <v>75287.766562104225</v>
      </c>
      <c r="Q33" s="462">
        <v>7.0453280331829418E-2</v>
      </c>
    </row>
    <row r="34" spans="1:17" x14ac:dyDescent="0.25">
      <c r="A34" s="485" t="s">
        <v>111</v>
      </c>
      <c r="B34" s="485" t="s">
        <v>444</v>
      </c>
      <c r="C34" s="247" t="s">
        <v>176</v>
      </c>
      <c r="D34" s="465">
        <v>84412524.185138121</v>
      </c>
      <c r="E34" s="465">
        <v>3126451.0250202268</v>
      </c>
      <c r="F34" s="466">
        <v>3.8462320831536799E-2</v>
      </c>
      <c r="G34" s="470">
        <v>24.406748650172638</v>
      </c>
      <c r="H34" s="470">
        <v>-8.7198643965539446E-2</v>
      </c>
      <c r="I34" s="471">
        <v>1.633710306786788</v>
      </c>
      <c r="J34" s="471">
        <v>4.9628057368763523E-2</v>
      </c>
      <c r="K34" s="466">
        <v>3.1329217524529655E-2</v>
      </c>
      <c r="L34" s="467">
        <v>137905610.78314915</v>
      </c>
      <c r="M34" s="467">
        <v>9141785.1653115004</v>
      </c>
      <c r="N34" s="466">
        <v>7.0996532771895909E-2</v>
      </c>
      <c r="O34" s="465">
        <v>21036913.546432972</v>
      </c>
      <c r="P34" s="465">
        <v>777999.31798635051</v>
      </c>
      <c r="Q34" s="466">
        <v>3.8402814149532269E-2</v>
      </c>
    </row>
    <row r="35" spans="1:17" x14ac:dyDescent="0.25">
      <c r="A35" s="485" t="s">
        <v>111</v>
      </c>
      <c r="B35" s="485" t="s">
        <v>444</v>
      </c>
      <c r="C35" s="246" t="s">
        <v>177</v>
      </c>
      <c r="D35" s="461">
        <v>36369644.449415535</v>
      </c>
      <c r="E35" s="461">
        <v>2100004.6223595217</v>
      </c>
      <c r="F35" s="462">
        <v>6.1278864702323479E-2</v>
      </c>
      <c r="G35" s="468">
        <v>10.51579465419322</v>
      </c>
      <c r="H35" s="468">
        <v>0.18931781652442581</v>
      </c>
      <c r="I35" s="469">
        <v>4.3059529015580953</v>
      </c>
      <c r="J35" s="469">
        <v>0.20523847906387793</v>
      </c>
      <c r="K35" s="462">
        <v>5.004944454021349E-2</v>
      </c>
      <c r="L35" s="463">
        <v>156605976.04559711</v>
      </c>
      <c r="M35" s="463">
        <v>16075969.753106266</v>
      </c>
      <c r="N35" s="462">
        <v>0.11439528238294314</v>
      </c>
      <c r="O35" s="461">
        <v>42724137.384549797</v>
      </c>
      <c r="P35" s="461">
        <v>2624224.7845464423</v>
      </c>
      <c r="Q35" s="462">
        <v>6.5442157211739724E-2</v>
      </c>
    </row>
    <row r="36" spans="1:17" x14ac:dyDescent="0.25">
      <c r="A36" s="485" t="s">
        <v>111</v>
      </c>
      <c r="B36" s="485" t="s">
        <v>444</v>
      </c>
      <c r="C36" s="247" t="s">
        <v>178</v>
      </c>
      <c r="D36" s="465">
        <v>5884271.5731300609</v>
      </c>
      <c r="E36" s="465">
        <v>-688574.09066780657</v>
      </c>
      <c r="F36" s="466">
        <v>-0.1047604227892277</v>
      </c>
      <c r="G36" s="470">
        <v>1.7013581652854626</v>
      </c>
      <c r="H36" s="470">
        <v>-0.27923862088774354</v>
      </c>
      <c r="I36" s="471">
        <v>1.831713340134266</v>
      </c>
      <c r="J36" s="471">
        <v>6.0144022784327955E-2</v>
      </c>
      <c r="K36" s="466">
        <v>3.3949573519537146E-2</v>
      </c>
      <c r="L36" s="467">
        <v>10778298.737475175</v>
      </c>
      <c r="M36" s="467">
        <v>-865952.96818571351</v>
      </c>
      <c r="N36" s="466">
        <v>-7.4367420945111298E-2</v>
      </c>
      <c r="O36" s="465">
        <v>927292.63130062819</v>
      </c>
      <c r="P36" s="465">
        <v>-134608.69084715843</v>
      </c>
      <c r="Q36" s="466">
        <v>-0.12676195804606477</v>
      </c>
    </row>
    <row r="37" spans="1:17" x14ac:dyDescent="0.25">
      <c r="A37" s="485" t="s">
        <v>111</v>
      </c>
      <c r="B37" s="485" t="s">
        <v>488</v>
      </c>
      <c r="C37" s="246" t="s">
        <v>39</v>
      </c>
      <c r="D37" s="461">
        <v>140298426.83190361</v>
      </c>
      <c r="E37" s="461">
        <v>34168820.739359677</v>
      </c>
      <c r="F37" s="462">
        <v>0.32195371298716413</v>
      </c>
      <c r="G37" s="468">
        <v>3.3349426312670687</v>
      </c>
      <c r="H37" s="468">
        <v>0.71761078785752641</v>
      </c>
      <c r="I37" s="469">
        <v>3.2839059904166468</v>
      </c>
      <c r="J37" s="469">
        <v>6.9763135369748763E-2</v>
      </c>
      <c r="K37" s="462">
        <v>2.1705051242574856E-2</v>
      </c>
      <c r="L37" s="463">
        <v>460726844.31931984</v>
      </c>
      <c r="M37" s="463">
        <v>119611129.18802804</v>
      </c>
      <c r="N37" s="462">
        <v>0.35064678606786259</v>
      </c>
      <c r="O37" s="461">
        <v>92888208.66795598</v>
      </c>
      <c r="P37" s="461">
        <v>22817854.019715115</v>
      </c>
      <c r="Q37" s="462">
        <v>0.32564205125352486</v>
      </c>
    </row>
    <row r="38" spans="1:17" x14ac:dyDescent="0.25">
      <c r="A38" s="485" t="s">
        <v>111</v>
      </c>
      <c r="B38" s="485" t="s">
        <v>451</v>
      </c>
      <c r="C38" s="247" t="s">
        <v>173</v>
      </c>
      <c r="D38" s="465">
        <v>2371355066.5314193</v>
      </c>
      <c r="E38" s="465">
        <v>23132564.120444775</v>
      </c>
      <c r="F38" s="466">
        <v>9.8510954974215751E-3</v>
      </c>
      <c r="G38" s="470">
        <v>56.36793857084394</v>
      </c>
      <c r="H38" s="470">
        <v>-1.5431171397724484</v>
      </c>
      <c r="I38" s="471">
        <v>2.1030153832003173</v>
      </c>
      <c r="J38" s="471">
        <v>4.8169337320274064E-2</v>
      </c>
      <c r="K38" s="466">
        <v>2.3441823009978466E-2</v>
      </c>
      <c r="L38" s="467">
        <v>4986996183.9455862</v>
      </c>
      <c r="M38" s="467">
        <v>161760460.01985455</v>
      </c>
      <c r="N38" s="466">
        <v>3.3523846144504814E-2</v>
      </c>
      <c r="O38" s="465">
        <v>1191822826.2774937</v>
      </c>
      <c r="P38" s="465">
        <v>12114499.30214262</v>
      </c>
      <c r="Q38" s="466">
        <v>1.026906314478845E-2</v>
      </c>
    </row>
    <row r="39" spans="1:17" x14ac:dyDescent="0.25">
      <c r="A39" s="485" t="s">
        <v>111</v>
      </c>
      <c r="B39" s="485" t="s">
        <v>451</v>
      </c>
      <c r="C39" s="246" t="s">
        <v>174</v>
      </c>
      <c r="D39" s="461">
        <v>78190924.737685516</v>
      </c>
      <c r="E39" s="461">
        <v>869223.61876693368</v>
      </c>
      <c r="F39" s="462">
        <v>1.1241651518117695E-2</v>
      </c>
      <c r="G39" s="468">
        <v>1.858625603823274</v>
      </c>
      <c r="H39" s="468">
        <v>-4.8255595270884077E-2</v>
      </c>
      <c r="I39" s="469">
        <v>2.7794224822104869</v>
      </c>
      <c r="J39" s="469">
        <v>9.7538294523838331E-2</v>
      </c>
      <c r="K39" s="462">
        <v>3.6369316382738118E-2</v>
      </c>
      <c r="L39" s="463">
        <v>217325614.12075126</v>
      </c>
      <c r="M39" s="463">
        <v>9957766.5248904824</v>
      </c>
      <c r="N39" s="462">
        <v>4.8019819081582864E-2</v>
      </c>
      <c r="O39" s="461">
        <v>26363744.610658936</v>
      </c>
      <c r="P39" s="461">
        <v>170261.00838046893</v>
      </c>
      <c r="Q39" s="462">
        <v>6.5001284657554524E-3</v>
      </c>
    </row>
    <row r="40" spans="1:17" x14ac:dyDescent="0.25">
      <c r="A40" s="485" t="s">
        <v>111</v>
      </c>
      <c r="B40" s="485" t="s">
        <v>451</v>
      </c>
      <c r="C40" s="247" t="s">
        <v>175</v>
      </c>
      <c r="D40" s="465">
        <v>50450244.297316678</v>
      </c>
      <c r="E40" s="465">
        <v>9710946.636731118</v>
      </c>
      <c r="F40" s="466">
        <v>0.23836804251356206</v>
      </c>
      <c r="G40" s="470">
        <v>1.1992199361333127</v>
      </c>
      <c r="H40" s="470">
        <v>0.19452138903598604</v>
      </c>
      <c r="I40" s="471">
        <v>1.8570169850062941</v>
      </c>
      <c r="J40" s="471">
        <v>2.2401407192331302E-2</v>
      </c>
      <c r="K40" s="466">
        <v>1.2210409343097212E-2</v>
      </c>
      <c r="L40" s="467">
        <v>93686960.557833999</v>
      </c>
      <c r="M40" s="467">
        <v>18946010.440523803</v>
      </c>
      <c r="N40" s="466">
        <v>0.25348902323006273</v>
      </c>
      <c r="O40" s="465">
        <v>14118467.121758997</v>
      </c>
      <c r="P40" s="465">
        <v>2714139.8809424564</v>
      </c>
      <c r="Q40" s="466">
        <v>0.23799210805074425</v>
      </c>
    </row>
    <row r="41" spans="1:17" x14ac:dyDescent="0.25">
      <c r="A41" s="485" t="s">
        <v>111</v>
      </c>
      <c r="B41" s="485" t="s">
        <v>451</v>
      </c>
      <c r="C41" s="246" t="s">
        <v>176</v>
      </c>
      <c r="D41" s="461">
        <v>1020162457.2876137</v>
      </c>
      <c r="E41" s="461">
        <v>50264343.777958393</v>
      </c>
      <c r="F41" s="462">
        <v>5.1824354618108047E-2</v>
      </c>
      <c r="G41" s="468">
        <v>24.249618092317643</v>
      </c>
      <c r="H41" s="468">
        <v>0.33032440212832626</v>
      </c>
      <c r="I41" s="469">
        <v>1.6235783851652947</v>
      </c>
      <c r="J41" s="469">
        <v>5.3784391140992982E-2</v>
      </c>
      <c r="K41" s="462">
        <v>3.4262069638266404E-2</v>
      </c>
      <c r="L41" s="463">
        <v>1656313715.0092828</v>
      </c>
      <c r="M41" s="463">
        <v>133773481.60632539</v>
      </c>
      <c r="N41" s="462">
        <v>8.7862033903258252E-2</v>
      </c>
      <c r="O41" s="461">
        <v>254257931.65276545</v>
      </c>
      <c r="P41" s="461">
        <v>12527825.634311348</v>
      </c>
      <c r="Q41" s="462">
        <v>5.1825673850302088E-2</v>
      </c>
    </row>
    <row r="42" spans="1:17" x14ac:dyDescent="0.25">
      <c r="A42" s="485" t="s">
        <v>111</v>
      </c>
      <c r="B42" s="485" t="s">
        <v>451</v>
      </c>
      <c r="C42" s="247" t="s">
        <v>177</v>
      </c>
      <c r="D42" s="465">
        <v>473150167.64667356</v>
      </c>
      <c r="E42" s="465">
        <v>31918589.712118208</v>
      </c>
      <c r="F42" s="466">
        <v>7.2339767388209145E-2</v>
      </c>
      <c r="G42" s="470">
        <v>11.246944821174816</v>
      </c>
      <c r="H42" s="470">
        <v>0.36544340262687491</v>
      </c>
      <c r="I42" s="471">
        <v>4.2953172564182838</v>
      </c>
      <c r="J42" s="471">
        <v>0.10593588579428115</v>
      </c>
      <c r="K42" s="466">
        <v>2.5286761080551171E-2</v>
      </c>
      <c r="L42" s="467">
        <v>2032330079.9699609</v>
      </c>
      <c r="M42" s="467">
        <v>183842727.23990202</v>
      </c>
      <c r="N42" s="466">
        <v>9.9455766883328633E-2</v>
      </c>
      <c r="O42" s="465">
        <v>560814251.81288016</v>
      </c>
      <c r="P42" s="465">
        <v>32363184.471378624</v>
      </c>
      <c r="Q42" s="466">
        <v>6.1241591646676585E-2</v>
      </c>
    </row>
    <row r="43" spans="1:17" x14ac:dyDescent="0.25">
      <c r="A43" s="485" t="s">
        <v>111</v>
      </c>
      <c r="B43" s="485" t="s">
        <v>451</v>
      </c>
      <c r="C43" s="246" t="s">
        <v>178</v>
      </c>
      <c r="D43" s="461">
        <v>73314460.48154071</v>
      </c>
      <c r="E43" s="461">
        <v>1979527.1482718587</v>
      </c>
      <c r="F43" s="462">
        <v>2.7749758158793374E-2</v>
      </c>
      <c r="G43" s="468">
        <v>1.7427103444372773</v>
      </c>
      <c r="H43" s="468">
        <v>-1.6527246606400148E-2</v>
      </c>
      <c r="I43" s="469">
        <v>1.8123331505945102</v>
      </c>
      <c r="J43" s="469">
        <v>0.10421565672643385</v>
      </c>
      <c r="K43" s="462">
        <v>6.1011995428039784E-2</v>
      </c>
      <c r="L43" s="463">
        <v>132870227.14864738</v>
      </c>
      <c r="M43" s="463">
        <v>11021779.598177895</v>
      </c>
      <c r="N43" s="462">
        <v>9.0454821704746682E-2</v>
      </c>
      <c r="O43" s="461">
        <v>11642582.587864578</v>
      </c>
      <c r="P43" s="461">
        <v>358841.54088861682</v>
      </c>
      <c r="Q43" s="462">
        <v>3.180164622661083E-2</v>
      </c>
    </row>
    <row r="44" spans="1:17" x14ac:dyDescent="0.25">
      <c r="A44" s="485" t="s">
        <v>111</v>
      </c>
      <c r="B44" s="485" t="s">
        <v>485</v>
      </c>
      <c r="C44" s="247" t="s">
        <v>39</v>
      </c>
      <c r="D44" s="465">
        <v>135992803.1180644</v>
      </c>
      <c r="E44" s="465">
        <v>31536597.920470074</v>
      </c>
      <c r="F44" s="466">
        <v>0.30191215410146238</v>
      </c>
      <c r="G44" s="470">
        <v>3.2433864298500445</v>
      </c>
      <c r="H44" s="470">
        <v>0.65691558717451004</v>
      </c>
      <c r="I44" s="471">
        <v>3.2764223879779366</v>
      </c>
      <c r="J44" s="471">
        <v>6.6017765365688152E-2</v>
      </c>
      <c r="K44" s="466">
        <v>2.0563689978732553E-2</v>
      </c>
      <c r="L44" s="467">
        <v>445569864.73990196</v>
      </c>
      <c r="M44" s="467">
        <v>110223180.71301156</v>
      </c>
      <c r="N44" s="466">
        <v>0.32868427201794881</v>
      </c>
      <c r="O44" s="465">
        <v>89917833.683037639</v>
      </c>
      <c r="P44" s="465">
        <v>20950588.815753177</v>
      </c>
      <c r="Q44" s="466">
        <v>0.30377592806656206</v>
      </c>
    </row>
    <row r="45" spans="1:17" x14ac:dyDescent="0.25">
      <c r="A45" s="485" t="s">
        <v>111</v>
      </c>
      <c r="B45" s="485" t="s">
        <v>452</v>
      </c>
      <c r="C45" s="246" t="s">
        <v>173</v>
      </c>
      <c r="D45" s="461">
        <v>2365856273.1729403</v>
      </c>
      <c r="E45" s="461">
        <v>23244836.966135025</v>
      </c>
      <c r="F45" s="462">
        <v>9.922617386250554E-3</v>
      </c>
      <c r="G45" s="468">
        <v>56.42494275761738</v>
      </c>
      <c r="H45" s="468">
        <v>-1.5811485416547271</v>
      </c>
      <c r="I45" s="469">
        <v>2.0988462645777797</v>
      </c>
      <c r="J45" s="469">
        <v>4.2848656728157852E-2</v>
      </c>
      <c r="K45" s="462">
        <v>2.0840810594606417E-2</v>
      </c>
      <c r="L45" s="463">
        <v>4965568601.4769325</v>
      </c>
      <c r="M45" s="463">
        <v>149165092.51457405</v>
      </c>
      <c r="N45" s="462">
        <v>3.097022337040653E-2</v>
      </c>
      <c r="O45" s="461">
        <v>1188688333.2999902</v>
      </c>
      <c r="P45" s="461">
        <v>11751896.015938282</v>
      </c>
      <c r="Q45" s="462">
        <v>9.985157773734538E-3</v>
      </c>
    </row>
    <row r="46" spans="1:17" x14ac:dyDescent="0.25">
      <c r="A46" s="485" t="s">
        <v>111</v>
      </c>
      <c r="B46" s="485" t="s">
        <v>452</v>
      </c>
      <c r="C46" s="247" t="s">
        <v>174</v>
      </c>
      <c r="D46" s="465">
        <v>78794419.363688543</v>
      </c>
      <c r="E46" s="465">
        <v>924827.72357049584</v>
      </c>
      <c r="F46" s="466">
        <v>1.1876622235861693E-2</v>
      </c>
      <c r="G46" s="470">
        <v>1.8792226107011831</v>
      </c>
      <c r="H46" s="470">
        <v>-4.8929268138603987E-2</v>
      </c>
      <c r="I46" s="471">
        <v>2.7792320860627826</v>
      </c>
      <c r="J46" s="471">
        <v>0.11074809159155441</v>
      </c>
      <c r="K46" s="466">
        <v>4.1502250649061746E-2</v>
      </c>
      <c r="L46" s="467">
        <v>218987978.49824983</v>
      </c>
      <c r="M46" s="467">
        <v>11194219.550584257</v>
      </c>
      <c r="N46" s="466">
        <v>5.3871779437820386E-2</v>
      </c>
      <c r="O46" s="465">
        <v>26599886.571672793</v>
      </c>
      <c r="P46" s="465">
        <v>223825.86591381952</v>
      </c>
      <c r="Q46" s="466">
        <v>8.4859474813442914E-3</v>
      </c>
    </row>
    <row r="47" spans="1:17" x14ac:dyDescent="0.25">
      <c r="A47" s="485" t="s">
        <v>111</v>
      </c>
      <c r="B47" s="485" t="s">
        <v>452</v>
      </c>
      <c r="C47" s="246" t="s">
        <v>175</v>
      </c>
      <c r="D47" s="461">
        <v>50193615.601492621</v>
      </c>
      <c r="E47" s="461">
        <v>10256575.554266281</v>
      </c>
      <c r="F47" s="462">
        <v>0.25681862106299508</v>
      </c>
      <c r="G47" s="468">
        <v>1.1971022581662316</v>
      </c>
      <c r="H47" s="468">
        <v>0.20820945443555372</v>
      </c>
      <c r="I47" s="469">
        <v>1.8563698270766715</v>
      </c>
      <c r="J47" s="469">
        <v>3.0243560942373682E-2</v>
      </c>
      <c r="K47" s="462">
        <v>1.6561593523538691E-2</v>
      </c>
      <c r="L47" s="463">
        <v>93177913.514495775</v>
      </c>
      <c r="M47" s="463">
        <v>20247835.692598417</v>
      </c>
      <c r="N47" s="462">
        <v>0.2776335401978548</v>
      </c>
      <c r="O47" s="461">
        <v>14043179.355196893</v>
      </c>
      <c r="P47" s="461">
        <v>2860873.6765774041</v>
      </c>
      <c r="Q47" s="462">
        <v>0.2558393375033004</v>
      </c>
    </row>
    <row r="48" spans="1:17" x14ac:dyDescent="0.25">
      <c r="A48" s="485" t="s">
        <v>111</v>
      </c>
      <c r="B48" s="485" t="s">
        <v>452</v>
      </c>
      <c r="C48" s="247" t="s">
        <v>176</v>
      </c>
      <c r="D48" s="465">
        <v>1017036006.2625933</v>
      </c>
      <c r="E48" s="465">
        <v>51902962.296025157</v>
      </c>
      <c r="F48" s="466">
        <v>5.3778038810805714E-2</v>
      </c>
      <c r="G48" s="470">
        <v>24.255995212608493</v>
      </c>
      <c r="H48" s="470">
        <v>0.35805183241279437</v>
      </c>
      <c r="I48" s="471">
        <v>1.6195807421774608</v>
      </c>
      <c r="J48" s="471">
        <v>5.1865271626204024E-2</v>
      </c>
      <c r="K48" s="466">
        <v>3.3083344905671309E-2</v>
      </c>
      <c r="L48" s="467">
        <v>1647171929.8439715</v>
      </c>
      <c r="M48" s="467">
        <v>134117925.67735624</v>
      </c>
      <c r="N48" s="466">
        <v>8.8640541122805408E-2</v>
      </c>
      <c r="O48" s="465">
        <v>253479932.33477908</v>
      </c>
      <c r="P48" s="465">
        <v>12935233.429343045</v>
      </c>
      <c r="Q48" s="466">
        <v>5.3774759902018042E-2</v>
      </c>
    </row>
    <row r="49" spans="1:17" x14ac:dyDescent="0.25">
      <c r="A49" s="485" t="s">
        <v>111</v>
      </c>
      <c r="B49" s="485" t="s">
        <v>452</v>
      </c>
      <c r="C49" s="246" t="s">
        <v>177</v>
      </c>
      <c r="D49" s="461">
        <v>471050163.02431631</v>
      </c>
      <c r="E49" s="461">
        <v>33070850.92042774</v>
      </c>
      <c r="F49" s="462">
        <v>7.5507792278059344E-2</v>
      </c>
      <c r="G49" s="468">
        <v>11.234401170518824</v>
      </c>
      <c r="H49" s="468">
        <v>0.38946650810314587</v>
      </c>
      <c r="I49" s="469">
        <v>4.2803384193134697</v>
      </c>
      <c r="J49" s="469">
        <v>8.6744045582783258E-2</v>
      </c>
      <c r="K49" s="462">
        <v>2.0684891730626397E-2</v>
      </c>
      <c r="L49" s="463">
        <v>2016254110.2168543</v>
      </c>
      <c r="M49" s="463">
        <v>179546531.1675508</v>
      </c>
      <c r="N49" s="462">
        <v>9.7754554516776004E-2</v>
      </c>
      <c r="O49" s="461">
        <v>558190027.02833343</v>
      </c>
      <c r="P49" s="461">
        <v>33311086.385531306</v>
      </c>
      <c r="Q49" s="462">
        <v>6.3464322544044743E-2</v>
      </c>
    </row>
    <row r="50" spans="1:17" x14ac:dyDescent="0.25">
      <c r="A50" s="485" t="s">
        <v>111</v>
      </c>
      <c r="B50" s="485" t="s">
        <v>452</v>
      </c>
      <c r="C50" s="247" t="s">
        <v>178</v>
      </c>
      <c r="D50" s="465">
        <v>74003034.572208524</v>
      </c>
      <c r="E50" s="465">
        <v>3428568.2789659202</v>
      </c>
      <c r="F50" s="466">
        <v>4.8580860175689355E-2</v>
      </c>
      <c r="G50" s="470">
        <v>1.7649495605355459</v>
      </c>
      <c r="H50" s="470">
        <v>1.7434427666606078E-2</v>
      </c>
      <c r="I50" s="471">
        <v>1.8071715692461212</v>
      </c>
      <c r="J50" s="471">
        <v>0.11410684608585564</v>
      </c>
      <c r="K50" s="466">
        <v>6.739662372319967E-2</v>
      </c>
      <c r="L50" s="467">
        <v>133736180.11683303</v>
      </c>
      <c r="M50" s="467">
        <v>14249040.879880741</v>
      </c>
      <c r="N50" s="466">
        <v>0.11925166985229921</v>
      </c>
      <c r="O50" s="465">
        <v>11777191.278711736</v>
      </c>
      <c r="P50" s="465">
        <v>667070.97838346474</v>
      </c>
      <c r="Q50" s="466">
        <v>6.0041742155011117E-2</v>
      </c>
    </row>
    <row r="51" spans="1:17" x14ac:dyDescent="0.25">
      <c r="A51" s="485" t="s">
        <v>112</v>
      </c>
      <c r="B51" s="485" t="s">
        <v>482</v>
      </c>
      <c r="C51" s="246" t="s">
        <v>39</v>
      </c>
      <c r="D51" s="461">
        <v>10688620.119811235</v>
      </c>
      <c r="E51" s="461">
        <v>3438188.2419864191</v>
      </c>
      <c r="F51" s="462">
        <v>0.47420461290064575</v>
      </c>
      <c r="G51" s="468">
        <v>5.576313747707764</v>
      </c>
      <c r="H51" s="468">
        <v>1.6705044554226629</v>
      </c>
      <c r="I51" s="469">
        <v>3.2586477052571974</v>
      </c>
      <c r="J51" s="469">
        <v>0.10594495427273998</v>
      </c>
      <c r="K51" s="462">
        <v>3.3604485624170496E-2</v>
      </c>
      <c r="L51" s="463">
        <v>34830447.42578879</v>
      </c>
      <c r="M51" s="463">
        <v>11971990.898745086</v>
      </c>
      <c r="N51" s="462">
        <v>0.52374450062195121</v>
      </c>
      <c r="O51" s="461">
        <v>7074726.0597200394</v>
      </c>
      <c r="P51" s="461">
        <v>2325185.2846353352</v>
      </c>
      <c r="Q51" s="462">
        <v>0.4895600216410117</v>
      </c>
    </row>
    <row r="52" spans="1:17" x14ac:dyDescent="0.25">
      <c r="A52" s="485" t="s">
        <v>112</v>
      </c>
      <c r="B52" s="485" t="s">
        <v>444</v>
      </c>
      <c r="C52" s="247" t="s">
        <v>173</v>
      </c>
      <c r="D52" s="465">
        <v>119510049.40943867</v>
      </c>
      <c r="E52" s="465">
        <v>1337454.7572010756</v>
      </c>
      <c r="F52" s="466">
        <v>1.1317808169795914E-2</v>
      </c>
      <c r="G52" s="470">
        <v>62.349070697711007</v>
      </c>
      <c r="H52" s="470">
        <v>-1.3105327664376176</v>
      </c>
      <c r="I52" s="471">
        <v>2.1378298800934039</v>
      </c>
      <c r="J52" s="471">
        <v>3.686935693643445E-2</v>
      </c>
      <c r="K52" s="466">
        <v>1.7548809951475619E-2</v>
      </c>
      <c r="L52" s="467">
        <v>255492154.59893703</v>
      </c>
      <c r="M52" s="467">
        <v>7216198.3155554533</v>
      </c>
      <c r="N52" s="466">
        <v>2.9065232185910513E-2</v>
      </c>
      <c r="O52" s="465">
        <v>60059990.757950187</v>
      </c>
      <c r="P52" s="465">
        <v>755415.10729442537</v>
      </c>
      <c r="Q52" s="466">
        <v>1.2737889092139089E-2</v>
      </c>
    </row>
    <row r="53" spans="1:17" x14ac:dyDescent="0.25">
      <c r="A53" s="485" t="s">
        <v>112</v>
      </c>
      <c r="B53" s="485" t="s">
        <v>444</v>
      </c>
      <c r="C53" s="246" t="s">
        <v>174</v>
      </c>
      <c r="D53" s="461">
        <v>1652785.128591622</v>
      </c>
      <c r="E53" s="461">
        <v>-685167.91798332217</v>
      </c>
      <c r="F53" s="462">
        <v>-0.29306316437238972</v>
      </c>
      <c r="G53" s="468">
        <v>0.86226737701060452</v>
      </c>
      <c r="H53" s="468">
        <v>-0.39718845791246327</v>
      </c>
      <c r="I53" s="469">
        <v>2.0627524682510083</v>
      </c>
      <c r="J53" s="469">
        <v>-6.418711843624969E-2</v>
      </c>
      <c r="K53" s="462">
        <v>-3.0178157780316715E-2</v>
      </c>
      <c r="L53" s="463">
        <v>3409286.6034909282</v>
      </c>
      <c r="M53" s="463">
        <v>-1563398.2830853993</v>
      </c>
      <c r="N53" s="462">
        <v>-0.31439721573867763</v>
      </c>
      <c r="O53" s="461">
        <v>552184.96184742451</v>
      </c>
      <c r="P53" s="461">
        <v>-235608.29096072935</v>
      </c>
      <c r="Q53" s="462">
        <v>-0.2990737609403028</v>
      </c>
    </row>
    <row r="54" spans="1:17" x14ac:dyDescent="0.25">
      <c r="A54" s="485" t="s">
        <v>112</v>
      </c>
      <c r="B54" s="485" t="s">
        <v>444</v>
      </c>
      <c r="C54" s="247" t="s">
        <v>175</v>
      </c>
      <c r="D54" s="465">
        <v>11545.269209720194</v>
      </c>
      <c r="E54" s="465">
        <v>4839.2338737696409</v>
      </c>
      <c r="F54" s="466">
        <v>0.72162367648539971</v>
      </c>
      <c r="G54" s="470">
        <v>6.0232324372556005E-3</v>
      </c>
      <c r="H54" s="470">
        <v>2.4106896851946212E-3</v>
      </c>
      <c r="I54" s="471">
        <v>2.0138003139166223</v>
      </c>
      <c r="J54" s="471">
        <v>7.6494466149898965E-2</v>
      </c>
      <c r="K54" s="466">
        <v>3.9484971481441526E-2</v>
      </c>
      <c r="L54" s="467">
        <v>23249.86675878644</v>
      </c>
      <c r="M54" s="467">
        <v>10258.22528711915</v>
      </c>
      <c r="N54" s="466">
        <v>0.78960193825320024</v>
      </c>
      <c r="O54" s="465">
        <v>3197.1626180410385</v>
      </c>
      <c r="P54" s="465">
        <v>1345.8632609844208</v>
      </c>
      <c r="Q54" s="466">
        <v>0.72698305428259302</v>
      </c>
    </row>
    <row r="55" spans="1:17" x14ac:dyDescent="0.25">
      <c r="A55" s="485" t="s">
        <v>112</v>
      </c>
      <c r="B55" s="485" t="s">
        <v>444</v>
      </c>
      <c r="C55" s="246" t="s">
        <v>176</v>
      </c>
      <c r="D55" s="461">
        <v>34668688.597879097</v>
      </c>
      <c r="E55" s="461">
        <v>594529.22438701987</v>
      </c>
      <c r="F55" s="462">
        <v>1.7448096602187425E-2</v>
      </c>
      <c r="G55" s="468">
        <v>18.086851499664558</v>
      </c>
      <c r="H55" s="468">
        <v>-0.26890586078057055</v>
      </c>
      <c r="I55" s="469">
        <v>1.7380397487001475</v>
      </c>
      <c r="J55" s="469">
        <v>1.0267341534683005E-2</v>
      </c>
      <c r="K55" s="462">
        <v>5.9425312570695124E-3</v>
      </c>
      <c r="L55" s="463">
        <v>60255558.818421453</v>
      </c>
      <c r="M55" s="463">
        <v>1383166.4555433691</v>
      </c>
      <c r="N55" s="462">
        <v>2.3494313718691734E-2</v>
      </c>
      <c r="O55" s="461">
        <v>8667153.7991503477</v>
      </c>
      <c r="P55" s="461">
        <v>148638.26824711077</v>
      </c>
      <c r="Q55" s="462">
        <v>1.7448846305190727E-2</v>
      </c>
    </row>
    <row r="56" spans="1:17" x14ac:dyDescent="0.25">
      <c r="A56" s="485" t="s">
        <v>112</v>
      </c>
      <c r="B56" s="485" t="s">
        <v>444</v>
      </c>
      <c r="C56" s="247" t="s">
        <v>177</v>
      </c>
      <c r="D56" s="465">
        <v>25139215.81024212</v>
      </c>
      <c r="E56" s="465">
        <v>1358192.3678649776</v>
      </c>
      <c r="F56" s="466">
        <v>5.7112443926391976E-2</v>
      </c>
      <c r="G56" s="470">
        <v>13.115271490415847</v>
      </c>
      <c r="H56" s="470">
        <v>0.30442878387732009</v>
      </c>
      <c r="I56" s="471">
        <v>4.3900756339918301</v>
      </c>
      <c r="J56" s="471">
        <v>0.13229692997442388</v>
      </c>
      <c r="K56" s="466">
        <v>3.10718191740674E-2</v>
      </c>
      <c r="L56" s="467">
        <v>110363058.78620611</v>
      </c>
      <c r="M56" s="467">
        <v>9108723.6135140061</v>
      </c>
      <c r="N56" s="466">
        <v>8.9958850630729267E-2</v>
      </c>
      <c r="O56" s="465">
        <v>29370177.588999033</v>
      </c>
      <c r="P56" s="465">
        <v>1668182.6816437803</v>
      </c>
      <c r="Q56" s="466">
        <v>6.021886464215815E-2</v>
      </c>
    </row>
    <row r="57" spans="1:17" x14ac:dyDescent="0.25">
      <c r="A57" s="485" t="s">
        <v>112</v>
      </c>
      <c r="B57" s="485" t="s">
        <v>444</v>
      </c>
      <c r="C57" s="246" t="s">
        <v>178</v>
      </c>
      <c r="D57" s="461">
        <v>8054.2636863291264</v>
      </c>
      <c r="E57" s="461">
        <v>-1076.601066827774</v>
      </c>
      <c r="F57" s="462">
        <v>-0.11790789765619412</v>
      </c>
      <c r="G57" s="468">
        <v>4.2019550529721417E-3</v>
      </c>
      <c r="H57" s="468">
        <v>-7.1684385451832155E-4</v>
      </c>
      <c r="I57" s="469">
        <v>3.0429298350687612</v>
      </c>
      <c r="J57" s="469">
        <v>0.23254839954500861</v>
      </c>
      <c r="K57" s="462">
        <v>8.274620541025246E-2</v>
      </c>
      <c r="L57" s="463">
        <v>24508.559270641803</v>
      </c>
      <c r="M57" s="463">
        <v>-1152.6535219085235</v>
      </c>
      <c r="N57" s="462">
        <v>-4.4918123364892128E-2</v>
      </c>
      <c r="O57" s="461">
        <v>1534.1454640626907</v>
      </c>
      <c r="P57" s="461">
        <v>-200.78115558624268</v>
      </c>
      <c r="Q57" s="462">
        <v>-0.11572890363908948</v>
      </c>
    </row>
    <row r="58" spans="1:17" x14ac:dyDescent="0.25">
      <c r="A58" s="485" t="s">
        <v>112</v>
      </c>
      <c r="B58" s="485" t="s">
        <v>488</v>
      </c>
      <c r="C58" s="247" t="s">
        <v>39</v>
      </c>
      <c r="D58" s="465">
        <v>111921013.52207437</v>
      </c>
      <c r="E58" s="465">
        <v>26737523.530457318</v>
      </c>
      <c r="F58" s="466">
        <v>0.313881522500294</v>
      </c>
      <c r="G58" s="470">
        <v>4.821241407870521</v>
      </c>
      <c r="H58" s="470">
        <v>1.0751288784504593</v>
      </c>
      <c r="I58" s="471">
        <v>3.2810872390078401</v>
      </c>
      <c r="J58" s="471">
        <v>7.9126176909299684E-2</v>
      </c>
      <c r="K58" s="466">
        <v>2.4711786113176842E-2</v>
      </c>
      <c r="L58" s="467">
        <v>367222609.24410212</v>
      </c>
      <c r="M58" s="467">
        <v>94468391.157283604</v>
      </c>
      <c r="N58" s="466">
        <v>0.3463498816623764</v>
      </c>
      <c r="O58" s="465">
        <v>73708588.98524496</v>
      </c>
      <c r="P58" s="465">
        <v>17864204.642226428</v>
      </c>
      <c r="Q58" s="466">
        <v>0.31989258816960614</v>
      </c>
    </row>
    <row r="59" spans="1:17" x14ac:dyDescent="0.25">
      <c r="A59" s="485" t="s">
        <v>112</v>
      </c>
      <c r="B59" s="485" t="s">
        <v>451</v>
      </c>
      <c r="C59" s="246" t="s">
        <v>173</v>
      </c>
      <c r="D59" s="461">
        <v>1442531995.833827</v>
      </c>
      <c r="E59" s="461">
        <v>4034899.0362856388</v>
      </c>
      <c r="F59" s="462">
        <v>2.804940687936281E-3</v>
      </c>
      <c r="G59" s="468">
        <v>62.140207380452701</v>
      </c>
      <c r="H59" s="468">
        <v>-1.1205488808599711</v>
      </c>
      <c r="I59" s="469">
        <v>2.1587564586628858</v>
      </c>
      <c r="J59" s="469">
        <v>4.3936288921017308E-2</v>
      </c>
      <c r="K59" s="462">
        <v>2.0775425518274729E-2</v>
      </c>
      <c r="L59" s="463">
        <v>3114075262.834137</v>
      </c>
      <c r="M59" s="463">
        <v>71912588.411575317</v>
      </c>
      <c r="N59" s="462">
        <v>2.3638640042556294E-2</v>
      </c>
      <c r="O59" s="461">
        <v>724471667.8863647</v>
      </c>
      <c r="P59" s="461">
        <v>2307101.6020342112</v>
      </c>
      <c r="Q59" s="462">
        <v>3.1947034093692426E-3</v>
      </c>
    </row>
    <row r="60" spans="1:17" x14ac:dyDescent="0.25">
      <c r="A60" s="485" t="s">
        <v>112</v>
      </c>
      <c r="B60" s="485" t="s">
        <v>451</v>
      </c>
      <c r="C60" s="247" t="s">
        <v>174</v>
      </c>
      <c r="D60" s="465">
        <v>25984896.02047728</v>
      </c>
      <c r="E60" s="465">
        <v>-5824234.488333717</v>
      </c>
      <c r="F60" s="466">
        <v>-0.1830994558848576</v>
      </c>
      <c r="G60" s="470">
        <v>1.119355988037277</v>
      </c>
      <c r="H60" s="470">
        <v>-0.27951346848230774</v>
      </c>
      <c r="I60" s="471">
        <v>2.1907479995327304</v>
      </c>
      <c r="J60" s="471">
        <v>7.9331830251564206E-2</v>
      </c>
      <c r="K60" s="466">
        <v>3.7572806065311513E-2</v>
      </c>
      <c r="L60" s="467">
        <v>56926358.974926606</v>
      </c>
      <c r="M60" s="467">
        <v>-10235953.512151778</v>
      </c>
      <c r="N60" s="466">
        <v>-0.15240621016617187</v>
      </c>
      <c r="O60" s="465">
        <v>8756834.2398849316</v>
      </c>
      <c r="P60" s="465">
        <v>-1945469.7528268769</v>
      </c>
      <c r="Q60" s="466">
        <v>-0.18178046093175149</v>
      </c>
    </row>
    <row r="61" spans="1:17" x14ac:dyDescent="0.25">
      <c r="A61" s="485" t="s">
        <v>112</v>
      </c>
      <c r="B61" s="485" t="s">
        <v>451</v>
      </c>
      <c r="C61" s="246" t="s">
        <v>175</v>
      </c>
      <c r="D61" s="461">
        <v>112687.82497228682</v>
      </c>
      <c r="E61" s="461">
        <v>39563.416055075824</v>
      </c>
      <c r="F61" s="462">
        <v>0.54104254162065357</v>
      </c>
      <c r="G61" s="468">
        <v>4.8542734811108544E-3</v>
      </c>
      <c r="H61" s="468">
        <v>1.6384829038739038E-3</v>
      </c>
      <c r="I61" s="469">
        <v>1.8886941073021304</v>
      </c>
      <c r="J61" s="469">
        <v>-7.1234658488886327E-2</v>
      </c>
      <c r="K61" s="462">
        <v>-3.6345534456267037E-2</v>
      </c>
      <c r="L61" s="463">
        <v>212832.83098985197</v>
      </c>
      <c r="M61" s="463">
        <v>69514.198471545009</v>
      </c>
      <c r="N61" s="462">
        <v>0.48503252682560682</v>
      </c>
      <c r="O61" s="461">
        <v>31043.581624269485</v>
      </c>
      <c r="P61" s="461">
        <v>10762.385790944099</v>
      </c>
      <c r="Q61" s="462">
        <v>0.53065834378758403</v>
      </c>
    </row>
    <row r="62" spans="1:17" x14ac:dyDescent="0.25">
      <c r="A62" s="485" t="s">
        <v>112</v>
      </c>
      <c r="B62" s="485" t="s">
        <v>451</v>
      </c>
      <c r="C62" s="247" t="s">
        <v>176</v>
      </c>
      <c r="D62" s="465">
        <v>415493858.87713867</v>
      </c>
      <c r="E62" s="465">
        <v>4745540.4148475528</v>
      </c>
      <c r="F62" s="466">
        <v>1.1553401928980066E-2</v>
      </c>
      <c r="G62" s="470">
        <v>17.898302866416394</v>
      </c>
      <c r="H62" s="470">
        <v>-0.16516720720040112</v>
      </c>
      <c r="I62" s="471">
        <v>1.7361303407820192</v>
      </c>
      <c r="J62" s="471">
        <v>2.0197646278110382E-2</v>
      </c>
      <c r="K62" s="466">
        <v>1.1770651810996409E-2</v>
      </c>
      <c r="L62" s="467">
        <v>721351494.80520296</v>
      </c>
      <c r="M62" s="467">
        <v>16535025.943254113</v>
      </c>
      <c r="N62" s="466">
        <v>2.3460044811314987E-2</v>
      </c>
      <c r="O62" s="465">
        <v>103873280.87276347</v>
      </c>
      <c r="P62" s="465">
        <v>1186573.0960472971</v>
      </c>
      <c r="Q62" s="466">
        <v>1.155527450181189E-2</v>
      </c>
    </row>
    <row r="63" spans="1:17" x14ac:dyDescent="0.25">
      <c r="A63" s="485" t="s">
        <v>112</v>
      </c>
      <c r="B63" s="485" t="s">
        <v>451</v>
      </c>
      <c r="C63" s="246" t="s">
        <v>177</v>
      </c>
      <c r="D63" s="461">
        <v>325274876.79714835</v>
      </c>
      <c r="E63" s="461">
        <v>17782291.417855442</v>
      </c>
      <c r="F63" s="462">
        <v>5.7829984407334369E-2</v>
      </c>
      <c r="G63" s="468">
        <v>14.011923727308719</v>
      </c>
      <c r="H63" s="468">
        <v>0.48932883355059253</v>
      </c>
      <c r="I63" s="469">
        <v>4.4171775901870856</v>
      </c>
      <c r="J63" s="469">
        <v>5.5579152156579603E-2</v>
      </c>
      <c r="K63" s="462">
        <v>1.2742840255985727E-2</v>
      </c>
      <c r="L63" s="463">
        <v>1436796896.4392288</v>
      </c>
      <c r="M63" s="463">
        <v>95637716.342942715</v>
      </c>
      <c r="N63" s="462">
        <v>7.1309742916628713E-2</v>
      </c>
      <c r="O63" s="461">
        <v>385668667.8381514</v>
      </c>
      <c r="P63" s="461">
        <v>16947638.774880946</v>
      </c>
      <c r="Q63" s="462">
        <v>4.5963309491558253E-2</v>
      </c>
    </row>
    <row r="64" spans="1:17" x14ac:dyDescent="0.25">
      <c r="A64" s="485" t="s">
        <v>112</v>
      </c>
      <c r="B64" s="485" t="s">
        <v>451</v>
      </c>
      <c r="C64" s="247" t="s">
        <v>178</v>
      </c>
      <c r="D64" s="465">
        <v>95511.280802696856</v>
      </c>
      <c r="E64" s="465">
        <v>-17752.407077225987</v>
      </c>
      <c r="F64" s="466">
        <v>-0.15673520268955313</v>
      </c>
      <c r="G64" s="470">
        <v>4.1143564325736648E-3</v>
      </c>
      <c r="H64" s="470">
        <v>-8.6663836274474253E-4</v>
      </c>
      <c r="I64" s="471">
        <v>2.9997277973754488</v>
      </c>
      <c r="J64" s="471">
        <v>0.23232087611894459</v>
      </c>
      <c r="K64" s="466">
        <v>8.3948939469105033E-2</v>
      </c>
      <c r="L64" s="467">
        <v>286507.84398678184</v>
      </c>
      <c r="M64" s="467">
        <v>-26938.869779153087</v>
      </c>
      <c r="N64" s="466">
        <v>-8.59440172637113E-2</v>
      </c>
      <c r="O64" s="465">
        <v>18151.468413591385</v>
      </c>
      <c r="P64" s="465">
        <v>-3271.128892081666</v>
      </c>
      <c r="Q64" s="466">
        <v>-0.1526952519065192</v>
      </c>
    </row>
    <row r="65" spans="1:17" x14ac:dyDescent="0.25">
      <c r="A65" s="485" t="s">
        <v>112</v>
      </c>
      <c r="B65" s="485" t="s">
        <v>485</v>
      </c>
      <c r="C65" s="246" t="s">
        <v>39</v>
      </c>
      <c r="D65" s="461">
        <v>108482825.28008799</v>
      </c>
      <c r="E65" s="461">
        <v>24537583.727832064</v>
      </c>
      <c r="F65" s="462">
        <v>0.29230464138407908</v>
      </c>
      <c r="G65" s="468">
        <v>4.685338609787296</v>
      </c>
      <c r="H65" s="468">
        <v>0.98177823785405316</v>
      </c>
      <c r="I65" s="469">
        <v>3.2747176101668436</v>
      </c>
      <c r="J65" s="469">
        <v>7.80635752260741E-2</v>
      </c>
      <c r="K65" s="462">
        <v>2.4420401573897733E-2</v>
      </c>
      <c r="L65" s="463">
        <v>355250618.345357</v>
      </c>
      <c r="M65" s="463">
        <v>86906723.223260552</v>
      </c>
      <c r="N65" s="462">
        <v>0.32386323968249026</v>
      </c>
      <c r="O65" s="461">
        <v>71383403.700609624</v>
      </c>
      <c r="P65" s="461">
        <v>16355292.446628802</v>
      </c>
      <c r="Q65" s="462">
        <v>0.2972170418704973</v>
      </c>
    </row>
    <row r="66" spans="1:17" x14ac:dyDescent="0.25">
      <c r="A66" s="485" t="s">
        <v>112</v>
      </c>
      <c r="B66" s="485" t="s">
        <v>452</v>
      </c>
      <c r="C66" s="247" t="s">
        <v>173</v>
      </c>
      <c r="D66" s="465">
        <v>1441194541.0766273</v>
      </c>
      <c r="E66" s="465">
        <v>7750551.3156032562</v>
      </c>
      <c r="F66" s="466">
        <v>5.4069439552328694E-3</v>
      </c>
      <c r="G66" s="470">
        <v>62.244732381250238</v>
      </c>
      <c r="H66" s="470">
        <v>-0.99704592205063136</v>
      </c>
      <c r="I66" s="471">
        <v>2.1557527287035372</v>
      </c>
      <c r="J66" s="471">
        <v>3.8314776669418737E-2</v>
      </c>
      <c r="K66" s="466">
        <v>1.8094875758985815E-2</v>
      </c>
      <c r="L66" s="467">
        <v>3106859064.5185814</v>
      </c>
      <c r="M66" s="467">
        <v>71630358.483383179</v>
      </c>
      <c r="N66" s="466">
        <v>2.3599657693324581E-2</v>
      </c>
      <c r="O66" s="465">
        <v>723716252.7790705</v>
      </c>
      <c r="P66" s="465">
        <v>4057794.6494349241</v>
      </c>
      <c r="Q66" s="466">
        <v>5.6385006020508331E-3</v>
      </c>
    </row>
    <row r="67" spans="1:17" x14ac:dyDescent="0.25">
      <c r="A67" s="485" t="s">
        <v>112</v>
      </c>
      <c r="B67" s="485" t="s">
        <v>452</v>
      </c>
      <c r="C67" s="246" t="s">
        <v>174</v>
      </c>
      <c r="D67" s="461">
        <v>26670063.938460596</v>
      </c>
      <c r="E67" s="461">
        <v>-6223887.5286440663</v>
      </c>
      <c r="F67" s="462">
        <v>-0.1892106983518905</v>
      </c>
      <c r="G67" s="468">
        <v>1.1518715517754989</v>
      </c>
      <c r="H67" s="468">
        <v>-0.29936895783728579</v>
      </c>
      <c r="I67" s="469">
        <v>2.1930865030160103</v>
      </c>
      <c r="J67" s="469">
        <v>8.3932425278955503E-2</v>
      </c>
      <c r="K67" s="462">
        <v>3.9794354601636286E-2</v>
      </c>
      <c r="L67" s="463">
        <v>58489757.258011952</v>
      </c>
      <c r="M67" s="463">
        <v>-10888654.611716628</v>
      </c>
      <c r="N67" s="462">
        <v>-0.15694586137489264</v>
      </c>
      <c r="O67" s="461">
        <v>8992442.5308456607</v>
      </c>
      <c r="P67" s="461">
        <v>-2072161.1904433388</v>
      </c>
      <c r="Q67" s="462">
        <v>-0.18727839176529831</v>
      </c>
    </row>
    <row r="68" spans="1:17" x14ac:dyDescent="0.25">
      <c r="A68" s="485" t="s">
        <v>112</v>
      </c>
      <c r="B68" s="485" t="s">
        <v>452</v>
      </c>
      <c r="C68" s="247" t="s">
        <v>175</v>
      </c>
      <c r="D68" s="465">
        <v>107848.59109851718</v>
      </c>
      <c r="E68" s="465">
        <v>35726.727508015931</v>
      </c>
      <c r="F68" s="466">
        <v>0.49536611686669296</v>
      </c>
      <c r="G68" s="470">
        <v>4.6579462378529531E-3</v>
      </c>
      <c r="H68" s="470">
        <v>1.4760186978925033E-3</v>
      </c>
      <c r="I68" s="471">
        <v>1.878324080447983</v>
      </c>
      <c r="J68" s="471">
        <v>-8.9214527778301633E-2</v>
      </c>
      <c r="K68" s="466">
        <v>-4.5343215835915711E-2</v>
      </c>
      <c r="L68" s="467">
        <v>202574.60570273281</v>
      </c>
      <c r="M68" s="467">
        <v>60672.05459119202</v>
      </c>
      <c r="N68" s="466">
        <v>0.42756140827589129</v>
      </c>
      <c r="O68" s="465">
        <v>29697.718363285065</v>
      </c>
      <c r="P68" s="465">
        <v>9668.0299323797226</v>
      </c>
      <c r="Q68" s="466">
        <v>0.48268498862229819</v>
      </c>
    </row>
    <row r="69" spans="1:17" x14ac:dyDescent="0.25">
      <c r="A69" s="485" t="s">
        <v>112</v>
      </c>
      <c r="B69" s="485" t="s">
        <v>452</v>
      </c>
      <c r="C69" s="246" t="s">
        <v>176</v>
      </c>
      <c r="D69" s="461">
        <v>414899329.65275162</v>
      </c>
      <c r="E69" s="461">
        <v>4327016.498100996</v>
      </c>
      <c r="F69" s="462">
        <v>1.0538987553384135E-2</v>
      </c>
      <c r="G69" s="468">
        <v>17.919369664072669</v>
      </c>
      <c r="H69" s="468">
        <v>-0.19457367202421949</v>
      </c>
      <c r="I69" s="469">
        <v>1.735284385617673</v>
      </c>
      <c r="J69" s="469">
        <v>2.2707322935605845E-2</v>
      </c>
      <c r="K69" s="462">
        <v>1.3259153955994193E-2</v>
      </c>
      <c r="L69" s="463">
        <v>719968328.34965944</v>
      </c>
      <c r="M69" s="463">
        <v>16831602.268686056</v>
      </c>
      <c r="N69" s="462">
        <v>2.3937879567888943E-2</v>
      </c>
      <c r="O69" s="461">
        <v>103724642.60451631</v>
      </c>
      <c r="P69" s="461">
        <v>1082153.229221791</v>
      </c>
      <c r="Q69" s="462">
        <v>1.0542936320114809E-2</v>
      </c>
    </row>
    <row r="70" spans="1:17" x14ac:dyDescent="0.25">
      <c r="A70" s="485" t="s">
        <v>112</v>
      </c>
      <c r="B70" s="485" t="s">
        <v>452</v>
      </c>
      <c r="C70" s="247" t="s">
        <v>177</v>
      </c>
      <c r="D70" s="465">
        <v>323916684.42928362</v>
      </c>
      <c r="E70" s="465">
        <v>18350269.126272619</v>
      </c>
      <c r="F70" s="466">
        <v>6.005329187789113E-2</v>
      </c>
      <c r="G70" s="470">
        <v>13.98985824707661</v>
      </c>
      <c r="H70" s="470">
        <v>0.50864542567500592</v>
      </c>
      <c r="I70" s="471">
        <v>4.4075783726336688</v>
      </c>
      <c r="J70" s="471">
        <v>4.2202975665381004E-2</v>
      </c>
      <c r="K70" s="466">
        <v>9.6676624179195623E-3</v>
      </c>
      <c r="L70" s="467">
        <v>1427688172.8257155</v>
      </c>
      <c r="M70" s="467">
        <v>93776061.322157145</v>
      </c>
      <c r="N70" s="466">
        <v>7.0301529248770894E-2</v>
      </c>
      <c r="O70" s="465">
        <v>384000485.15650743</v>
      </c>
      <c r="P70" s="465">
        <v>17222042.315330327</v>
      </c>
      <c r="Q70" s="466">
        <v>4.6954892392047802E-2</v>
      </c>
    </row>
    <row r="71" spans="1:17" x14ac:dyDescent="0.25">
      <c r="A71" s="485" t="s">
        <v>112</v>
      </c>
      <c r="B71" s="485" t="s">
        <v>452</v>
      </c>
      <c r="C71" s="246" t="s">
        <v>178</v>
      </c>
      <c r="D71" s="461">
        <v>96587.88186952463</v>
      </c>
      <c r="E71" s="461">
        <v>-18617.748486723664</v>
      </c>
      <c r="F71" s="462">
        <v>-0.16160450169972018</v>
      </c>
      <c r="G71" s="468">
        <v>4.1715997992534124E-3</v>
      </c>
      <c r="H71" s="468">
        <v>-9.1113031529855854E-4</v>
      </c>
      <c r="I71" s="469">
        <v>2.9782255490111629</v>
      </c>
      <c r="J71" s="469">
        <v>0.20975063199791721</v>
      </c>
      <c r="K71" s="462">
        <v>7.5763963295793754E-2</v>
      </c>
      <c r="L71" s="463">
        <v>287660.49750869034</v>
      </c>
      <c r="M71" s="463">
        <v>-31283.400431282818</v>
      </c>
      <c r="N71" s="462">
        <v>-9.8084335939139081E-2</v>
      </c>
      <c r="O71" s="461">
        <v>18352.249569177628</v>
      </c>
      <c r="P71" s="461">
        <v>-3432.1614146792854</v>
      </c>
      <c r="Q71" s="462">
        <v>-0.15755126072596817</v>
      </c>
    </row>
    <row r="72" spans="1:17" x14ac:dyDescent="0.25">
      <c r="A72" s="485" t="s">
        <v>113</v>
      </c>
      <c r="B72" s="485" t="s">
        <v>482</v>
      </c>
      <c r="C72" s="247" t="s">
        <v>39</v>
      </c>
      <c r="D72" s="465">
        <v>18383.086147606373</v>
      </c>
      <c r="E72" s="465">
        <v>6095.6415351000869</v>
      </c>
      <c r="F72" s="466">
        <v>0.49608699996872263</v>
      </c>
      <c r="G72" s="470">
        <v>1.8525998096476473</v>
      </c>
      <c r="H72" s="470">
        <v>0.70619126207916105</v>
      </c>
      <c r="I72" s="471">
        <v>4.6715034249320189</v>
      </c>
      <c r="J72" s="471">
        <v>0.72665118937158502</v>
      </c>
      <c r="K72" s="466">
        <v>0.18420238477407805</v>
      </c>
      <c r="L72" s="467">
        <v>85876.649899363518</v>
      </c>
      <c r="M72" s="467">
        <v>37404.496550393087</v>
      </c>
      <c r="N72" s="466">
        <v>0.77166979319245732</v>
      </c>
      <c r="O72" s="465">
        <v>12255.390765070915</v>
      </c>
      <c r="P72" s="465">
        <v>4063.7610234000585</v>
      </c>
      <c r="Q72" s="466">
        <v>0.49608699996872274</v>
      </c>
    </row>
    <row r="73" spans="1:17" x14ac:dyDescent="0.25">
      <c r="A73" s="485" t="s">
        <v>113</v>
      </c>
      <c r="B73" s="485" t="s">
        <v>444</v>
      </c>
      <c r="C73" s="246" t="s">
        <v>173</v>
      </c>
      <c r="D73" s="461">
        <v>885685.65910120751</v>
      </c>
      <c r="E73" s="461">
        <v>-77536.471672480344</v>
      </c>
      <c r="F73" s="462">
        <v>-8.0496979040754396E-2</v>
      </c>
      <c r="G73" s="468">
        <v>89.257106792821958</v>
      </c>
      <c r="H73" s="468">
        <v>-0.61073137445434611</v>
      </c>
      <c r="I73" s="469">
        <v>2.6874408604878193</v>
      </c>
      <c r="J73" s="469">
        <v>7.750856243636095E-2</v>
      </c>
      <c r="K73" s="462">
        <v>2.9697537554605472E-2</v>
      </c>
      <c r="L73" s="463">
        <v>2380227.8298166706</v>
      </c>
      <c r="M73" s="463">
        <v>-133716.71948752273</v>
      </c>
      <c r="N73" s="462">
        <v>-5.319000354424392E-2</v>
      </c>
      <c r="O73" s="461">
        <v>445659.98173105717</v>
      </c>
      <c r="P73" s="461">
        <v>-36041.518673513434</v>
      </c>
      <c r="Q73" s="462">
        <v>-7.4821271354236898E-2</v>
      </c>
    </row>
    <row r="74" spans="1:17" x14ac:dyDescent="0.25">
      <c r="A74" s="485" t="s">
        <v>113</v>
      </c>
      <c r="B74" s="485" t="s">
        <v>444</v>
      </c>
      <c r="C74" s="247" t="s">
        <v>174</v>
      </c>
      <c r="D74" s="465">
        <v>3.1700613085746765</v>
      </c>
      <c r="E74" s="465">
        <v>3.1700613085746765</v>
      </c>
      <c r="F74" s="464"/>
      <c r="G74" s="470">
        <v>3.1947056819953547E-4</v>
      </c>
      <c r="H74" s="470">
        <v>3.1947056819953547E-4</v>
      </c>
      <c r="I74" s="471">
        <v>1.0698056046452915</v>
      </c>
      <c r="J74" s="471">
        <v>1.0698056046452915</v>
      </c>
      <c r="K74" s="464"/>
      <c r="L74" s="467">
        <v>3.3913493549823759</v>
      </c>
      <c r="M74" s="467">
        <v>3.3913493549823759</v>
      </c>
      <c r="N74" s="464"/>
      <c r="O74" s="465">
        <v>1.0003980398178101</v>
      </c>
      <c r="P74" s="465">
        <v>1.0003980398178101</v>
      </c>
      <c r="Q74" s="464"/>
    </row>
    <row r="75" spans="1:17" x14ac:dyDescent="0.25">
      <c r="A75" s="485" t="s">
        <v>113</v>
      </c>
      <c r="B75" s="485" t="s">
        <v>444</v>
      </c>
      <c r="C75" s="246" t="s">
        <v>175</v>
      </c>
      <c r="D75" s="460"/>
      <c r="E75" s="460"/>
      <c r="F75" s="460"/>
      <c r="G75" s="460"/>
      <c r="H75" s="460"/>
      <c r="I75" s="460"/>
      <c r="J75" s="460"/>
      <c r="K75" s="460"/>
      <c r="L75" s="460"/>
      <c r="M75" s="460"/>
      <c r="N75" s="460"/>
      <c r="O75" s="460"/>
      <c r="P75" s="460"/>
      <c r="Q75" s="460"/>
    </row>
    <row r="76" spans="1:17" x14ac:dyDescent="0.25">
      <c r="A76" s="485" t="s">
        <v>113</v>
      </c>
      <c r="B76" s="485" t="s">
        <v>444</v>
      </c>
      <c r="C76" s="247" t="s">
        <v>176</v>
      </c>
      <c r="D76" s="465">
        <v>662.66408634185791</v>
      </c>
      <c r="E76" s="465">
        <v>-28.393250465393066</v>
      </c>
      <c r="F76" s="466">
        <v>-4.1086678272706748E-2</v>
      </c>
      <c r="G76" s="470">
        <v>6.6781570317403324E-2</v>
      </c>
      <c r="H76" s="470">
        <v>2.3064851585735541E-3</v>
      </c>
      <c r="I76" s="471">
        <v>2.0836982804171957</v>
      </c>
      <c r="J76" s="471">
        <v>0.26187580928243226</v>
      </c>
      <c r="K76" s="466">
        <v>0.14374386825919266</v>
      </c>
      <c r="L76" s="467">
        <v>1380.7920172047616</v>
      </c>
      <c r="M76" s="467">
        <v>121.80823216676708</v>
      </c>
      <c r="N76" s="466">
        <v>9.6751231917646244E-2</v>
      </c>
      <c r="O76" s="465">
        <v>165.66602158546448</v>
      </c>
      <c r="P76" s="465">
        <v>-7.0983126163482666</v>
      </c>
      <c r="Q76" s="466">
        <v>-4.1086678272706748E-2</v>
      </c>
    </row>
    <row r="77" spans="1:17" x14ac:dyDescent="0.25">
      <c r="A77" s="485" t="s">
        <v>113</v>
      </c>
      <c r="B77" s="485" t="s">
        <v>444</v>
      </c>
      <c r="C77" s="246" t="s">
        <v>177</v>
      </c>
      <c r="D77" s="461">
        <v>87551.291079940085</v>
      </c>
      <c r="E77" s="461">
        <v>-8068.8192094651167</v>
      </c>
      <c r="F77" s="462">
        <v>-8.4384123643487879E-2</v>
      </c>
      <c r="G77" s="468">
        <v>8.8231923566447623</v>
      </c>
      <c r="H77" s="468">
        <v>-9.8085843351633173E-2</v>
      </c>
      <c r="I77" s="469">
        <v>5.0163500567030903</v>
      </c>
      <c r="J77" s="469">
        <v>-0.20856211884892417</v>
      </c>
      <c r="K77" s="462">
        <v>-3.9916865937921625E-2</v>
      </c>
      <c r="L77" s="463">
        <v>439187.92397328618</v>
      </c>
      <c r="M77" s="463">
        <v>-60418.754505453515</v>
      </c>
      <c r="N77" s="462">
        <v>-0.12093263983064345</v>
      </c>
      <c r="O77" s="461">
        <v>118380.53266775608</v>
      </c>
      <c r="P77" s="461">
        <v>-11859.560143255731</v>
      </c>
      <c r="Q77" s="462">
        <v>-9.1059211394027839E-2</v>
      </c>
    </row>
    <row r="78" spans="1:17" x14ac:dyDescent="0.25">
      <c r="A78" s="485" t="s">
        <v>113</v>
      </c>
      <c r="B78" s="485" t="s">
        <v>444</v>
      </c>
      <c r="C78" s="247" t="s">
        <v>178</v>
      </c>
      <c r="D78" s="464"/>
      <c r="E78" s="464"/>
      <c r="F78" s="464"/>
      <c r="G78" s="464"/>
      <c r="H78" s="464"/>
      <c r="I78" s="464"/>
      <c r="J78" s="464"/>
      <c r="K78" s="464"/>
      <c r="L78" s="464"/>
      <c r="M78" s="464"/>
      <c r="N78" s="464"/>
      <c r="O78" s="464"/>
      <c r="P78" s="464"/>
      <c r="Q78" s="464"/>
    </row>
    <row r="79" spans="1:17" x14ac:dyDescent="0.25">
      <c r="A79" s="485" t="s">
        <v>113</v>
      </c>
      <c r="B79" s="485" t="s">
        <v>488</v>
      </c>
      <c r="C79" s="246" t="s">
        <v>39</v>
      </c>
      <c r="D79" s="461">
        <v>180196.46426001959</v>
      </c>
      <c r="E79" s="461">
        <v>50112.559998944576</v>
      </c>
      <c r="F79" s="462">
        <v>0.38523259494402912</v>
      </c>
      <c r="G79" s="468">
        <v>1.4549257423324222</v>
      </c>
      <c r="H79" s="468">
        <v>0.4885838779854812</v>
      </c>
      <c r="I79" s="469">
        <v>4.4333741712654788</v>
      </c>
      <c r="J79" s="469">
        <v>0.63799993956440249</v>
      </c>
      <c r="K79" s="462">
        <v>0.16809934952803129</v>
      </c>
      <c r="L79" s="463">
        <v>798878.3504037339</v>
      </c>
      <c r="M79" s="463">
        <v>305161.25221217994</v>
      </c>
      <c r="N79" s="462">
        <v>0.6180892930991474</v>
      </c>
      <c r="O79" s="461">
        <v>120130.97617334641</v>
      </c>
      <c r="P79" s="461">
        <v>33408.373332629722</v>
      </c>
      <c r="Q79" s="462">
        <v>0.38523259494402912</v>
      </c>
    </row>
    <row r="80" spans="1:17" x14ac:dyDescent="0.25">
      <c r="A80" s="485" t="s">
        <v>113</v>
      </c>
      <c r="B80" s="485" t="s">
        <v>451</v>
      </c>
      <c r="C80" s="247" t="s">
        <v>173</v>
      </c>
      <c r="D80" s="465">
        <v>11028492.426068196</v>
      </c>
      <c r="E80" s="465">
        <v>-919073.56302053481</v>
      </c>
      <c r="F80" s="466">
        <v>-7.6925590020585841E-2</v>
      </c>
      <c r="G80" s="470">
        <v>89.04524068047894</v>
      </c>
      <c r="H80" s="470">
        <v>0.2914993326429709</v>
      </c>
      <c r="I80" s="471">
        <v>2.6780783775597103</v>
      </c>
      <c r="J80" s="471">
        <v>5.0010171729452324E-2</v>
      </c>
      <c r="K80" s="466">
        <v>1.902925183543824E-2</v>
      </c>
      <c r="L80" s="467">
        <v>29535167.10333427</v>
      </c>
      <c r="M80" s="467">
        <v>-1863851.2096487619</v>
      </c>
      <c r="N80" s="466">
        <v>-5.936017461023891E-2</v>
      </c>
      <c r="O80" s="465">
        <v>5537709.439292226</v>
      </c>
      <c r="P80" s="465">
        <v>-450863.57395527046</v>
      </c>
      <c r="Q80" s="466">
        <v>-7.528731351490614E-2</v>
      </c>
    </row>
    <row r="81" spans="1:17" x14ac:dyDescent="0.25">
      <c r="A81" s="485" t="s">
        <v>113</v>
      </c>
      <c r="B81" s="485" t="s">
        <v>451</v>
      </c>
      <c r="C81" s="246" t="s">
        <v>174</v>
      </c>
      <c r="D81" s="461">
        <v>6.1711442057609558</v>
      </c>
      <c r="E81" s="461">
        <v>-0.2927141507148745</v>
      </c>
      <c r="F81" s="462">
        <v>-4.5284740873323473E-2</v>
      </c>
      <c r="G81" s="468">
        <v>4.98264857830469E-5</v>
      </c>
      <c r="H81" s="468">
        <v>1.8090391161998447E-6</v>
      </c>
      <c r="I81" s="469">
        <v>1.0358585116518781</v>
      </c>
      <c r="J81" s="469">
        <v>-0.69600268708629209</v>
      </c>
      <c r="K81" s="462">
        <v>-0.40188133298060946</v>
      </c>
      <c r="L81" s="463">
        <v>6.3924322521686552</v>
      </c>
      <c r="M81" s="463">
        <v>-4.8020732295513149</v>
      </c>
      <c r="N81" s="462">
        <v>-0.42896698182808024</v>
      </c>
      <c r="O81" s="461">
        <v>2.0007590055465698</v>
      </c>
      <c r="P81" s="461">
        <v>-3.8313031196594238E-2</v>
      </c>
      <c r="Q81" s="462">
        <v>-1.8789444662184851E-2</v>
      </c>
    </row>
    <row r="82" spans="1:17" x14ac:dyDescent="0.25">
      <c r="A82" s="485" t="s">
        <v>113</v>
      </c>
      <c r="B82" s="485" t="s">
        <v>451</v>
      </c>
      <c r="C82" s="247" t="s">
        <v>175</v>
      </c>
      <c r="D82" s="464"/>
      <c r="E82" s="465">
        <v>-3.648218110203743</v>
      </c>
      <c r="F82" s="466">
        <v>-1</v>
      </c>
      <c r="G82" s="464"/>
      <c r="H82" s="470">
        <v>-2.710116912760491E-5</v>
      </c>
      <c r="I82" s="464"/>
      <c r="J82" s="471">
        <v>-0.54896551724137932</v>
      </c>
      <c r="K82" s="466">
        <v>-1</v>
      </c>
      <c r="L82" s="464"/>
      <c r="M82" s="467">
        <v>-2.002745941877365</v>
      </c>
      <c r="N82" s="466">
        <v>-1</v>
      </c>
      <c r="O82" s="464"/>
      <c r="P82" s="465">
        <v>-1.0064049959182739</v>
      </c>
      <c r="Q82" s="466">
        <v>-1</v>
      </c>
    </row>
    <row r="83" spans="1:17" x14ac:dyDescent="0.25">
      <c r="A83" s="485" t="s">
        <v>113</v>
      </c>
      <c r="B83" s="485" t="s">
        <v>451</v>
      </c>
      <c r="C83" s="246" t="s">
        <v>176</v>
      </c>
      <c r="D83" s="461">
        <v>8489.9045308232307</v>
      </c>
      <c r="E83" s="461">
        <v>2382.8480623364449</v>
      </c>
      <c r="F83" s="462">
        <v>0.39017947101557909</v>
      </c>
      <c r="G83" s="468">
        <v>6.8548407442753451E-2</v>
      </c>
      <c r="H83" s="468">
        <v>2.3181500853100355E-2</v>
      </c>
      <c r="I83" s="469">
        <v>1.9993314138971101</v>
      </c>
      <c r="J83" s="469">
        <v>0.13636091367776348</v>
      </c>
      <c r="K83" s="462">
        <v>7.3195422934345084E-2</v>
      </c>
      <c r="L83" s="463">
        <v>16974.132829462291</v>
      </c>
      <c r="M83" s="463">
        <v>5596.8667854976666</v>
      </c>
      <c r="N83" s="462">
        <v>0.4919342453512085</v>
      </c>
      <c r="O83" s="461">
        <v>2122.413579583168</v>
      </c>
      <c r="P83" s="461">
        <v>595.64946246147156</v>
      </c>
      <c r="Q83" s="462">
        <v>0.39013849996973243</v>
      </c>
    </row>
    <row r="84" spans="1:17" x14ac:dyDescent="0.25">
      <c r="A84" s="485" t="s">
        <v>113</v>
      </c>
      <c r="B84" s="485" t="s">
        <v>451</v>
      </c>
      <c r="C84" s="247" t="s">
        <v>177</v>
      </c>
      <c r="D84" s="465">
        <v>1168071.4925774245</v>
      </c>
      <c r="E84" s="465">
        <v>-209578.01584322844</v>
      </c>
      <c r="F84" s="466">
        <v>-0.15212723886751875</v>
      </c>
      <c r="G84" s="470">
        <v>9.4311355686939002</v>
      </c>
      <c r="H84" s="470">
        <v>-0.8028776395198971</v>
      </c>
      <c r="I84" s="471">
        <v>5.2464784324236069</v>
      </c>
      <c r="J84" s="471">
        <v>8.4129365682233725E-2</v>
      </c>
      <c r="K84" s="466">
        <v>1.6296721627028343E-2</v>
      </c>
      <c r="L84" s="467">
        <v>6128261.8933363091</v>
      </c>
      <c r="M84" s="467">
        <v>-983645.76075575966</v>
      </c>
      <c r="N84" s="466">
        <v>-0.13830969250420272</v>
      </c>
      <c r="O84" s="465">
        <v>1613312.2313552527</v>
      </c>
      <c r="P84" s="465">
        <v>-288584.93149938784</v>
      </c>
      <c r="Q84" s="466">
        <v>-0.15173529733134367</v>
      </c>
    </row>
    <row r="85" spans="1:17" x14ac:dyDescent="0.25">
      <c r="A85" s="485" t="s">
        <v>113</v>
      </c>
      <c r="B85" s="485" t="s">
        <v>451</v>
      </c>
      <c r="C85" s="246" t="s">
        <v>178</v>
      </c>
      <c r="D85" s="461">
        <v>12.357348203659058</v>
      </c>
      <c r="E85" s="461">
        <v>-49.774698734283447</v>
      </c>
      <c r="F85" s="462">
        <v>-0.8011115227540857</v>
      </c>
      <c r="G85" s="468">
        <v>9.9774565956663489E-5</v>
      </c>
      <c r="H85" s="468">
        <v>-3.617798316819766E-4</v>
      </c>
      <c r="I85" s="469">
        <v>0.49105193624021387</v>
      </c>
      <c r="J85" s="469">
        <v>8.4127593256981659E-2</v>
      </c>
      <c r="K85" s="462">
        <v>0.20674013414933062</v>
      </c>
      <c r="L85" s="463">
        <v>6.0680997622013093</v>
      </c>
      <c r="M85" s="463">
        <v>-19.214942616224288</v>
      </c>
      <c r="N85" s="462">
        <v>-0.75999329228750923</v>
      </c>
      <c r="O85" s="461">
        <v>2.0595580339431763</v>
      </c>
      <c r="P85" s="461">
        <v>-7.9570997953414917</v>
      </c>
      <c r="Q85" s="462">
        <v>-0.79438670372448394</v>
      </c>
    </row>
    <row r="86" spans="1:17" x14ac:dyDescent="0.25">
      <c r="A86" s="485" t="s">
        <v>113</v>
      </c>
      <c r="B86" s="485" t="s">
        <v>485</v>
      </c>
      <c r="C86" s="247" t="s">
        <v>39</v>
      </c>
      <c r="D86" s="465">
        <v>174100.82272491953</v>
      </c>
      <c r="E86" s="465">
        <v>56085.409600875486</v>
      </c>
      <c r="F86" s="466">
        <v>0.47523800591982879</v>
      </c>
      <c r="G86" s="470">
        <v>1.3967393877693779</v>
      </c>
      <c r="H86" s="470">
        <v>0.52593019623624648</v>
      </c>
      <c r="I86" s="471">
        <v>4.373752185286766</v>
      </c>
      <c r="J86" s="471">
        <v>0.594648754940172</v>
      </c>
      <c r="K86" s="466">
        <v>0.15735180735332105</v>
      </c>
      <c r="L86" s="467">
        <v>761473.85385334073</v>
      </c>
      <c r="M86" s="467">
        <v>315481.40128249541</v>
      </c>
      <c r="N86" s="466">
        <v>0.70736937242762332</v>
      </c>
      <c r="O86" s="465">
        <v>116067.21514994637</v>
      </c>
      <c r="P86" s="465">
        <v>37390.273067250338</v>
      </c>
      <c r="Q86" s="466">
        <v>0.47523800591982901</v>
      </c>
    </row>
    <row r="87" spans="1:17" x14ac:dyDescent="0.25">
      <c r="A87" s="485" t="s">
        <v>113</v>
      </c>
      <c r="B87" s="485" t="s">
        <v>452</v>
      </c>
      <c r="C87" s="246" t="s">
        <v>173</v>
      </c>
      <c r="D87" s="461">
        <v>11106028.897740681</v>
      </c>
      <c r="E87" s="461">
        <v>-919699.39549526945</v>
      </c>
      <c r="F87" s="462">
        <v>-7.6477646348667966E-2</v>
      </c>
      <c r="G87" s="468">
        <v>89.099107978879346</v>
      </c>
      <c r="H87" s="468">
        <v>0.36396351412341232</v>
      </c>
      <c r="I87" s="469">
        <v>2.6714214500970188</v>
      </c>
      <c r="J87" s="469">
        <v>4.0527345614416621E-2</v>
      </c>
      <c r="K87" s="462">
        <v>1.5404400179150055E-2</v>
      </c>
      <c r="L87" s="463">
        <v>29668883.822821803</v>
      </c>
      <c r="M87" s="463">
        <v>-1969533.845962286</v>
      </c>
      <c r="N87" s="462">
        <v>-6.2251338438632418E-2</v>
      </c>
      <c r="O87" s="461">
        <v>5573750.95796574</v>
      </c>
      <c r="P87" s="461">
        <v>-458085.41470023617</v>
      </c>
      <c r="Q87" s="462">
        <v>-7.5944602339696701E-2</v>
      </c>
    </row>
    <row r="88" spans="1:17" x14ac:dyDescent="0.25">
      <c r="A88" s="485" t="s">
        <v>113</v>
      </c>
      <c r="B88" s="485" t="s">
        <v>452</v>
      </c>
      <c r="C88" s="247" t="s">
        <v>174</v>
      </c>
      <c r="D88" s="465">
        <v>3.0010828971862793</v>
      </c>
      <c r="E88" s="465">
        <v>-3.462775459289551</v>
      </c>
      <c r="F88" s="466">
        <v>-0.53571338793653511</v>
      </c>
      <c r="G88" s="470">
        <v>2.4076455371403252E-5</v>
      </c>
      <c r="H88" s="470">
        <v>-2.3618901705990257E-5</v>
      </c>
      <c r="I88" s="471">
        <v>1</v>
      </c>
      <c r="J88" s="471">
        <v>-0.73186119873817024</v>
      </c>
      <c r="K88" s="466">
        <v>-0.42258652094717664</v>
      </c>
      <c r="L88" s="467">
        <v>3.0010828971862793</v>
      </c>
      <c r="M88" s="467">
        <v>-8.1934225845336908</v>
      </c>
      <c r="N88" s="466">
        <v>-0.73191465205078621</v>
      </c>
      <c r="O88" s="465">
        <v>1.0003609657287598</v>
      </c>
      <c r="P88" s="465">
        <v>-1.0387110710144043</v>
      </c>
      <c r="Q88" s="466">
        <v>-0.50940381325293882</v>
      </c>
    </row>
    <row r="89" spans="1:17" x14ac:dyDescent="0.25">
      <c r="A89" s="485" t="s">
        <v>113</v>
      </c>
      <c r="B89" s="485" t="s">
        <v>452</v>
      </c>
      <c r="C89" s="246" t="s">
        <v>175</v>
      </c>
      <c r="D89" s="460"/>
      <c r="E89" s="461">
        <v>-3.648218110203743</v>
      </c>
      <c r="F89" s="462">
        <v>-1</v>
      </c>
      <c r="G89" s="460"/>
      <c r="H89" s="468">
        <v>-2.6919380943435421E-5</v>
      </c>
      <c r="I89" s="460"/>
      <c r="J89" s="469">
        <v>-0.54896551724137932</v>
      </c>
      <c r="K89" s="462">
        <v>-1</v>
      </c>
      <c r="L89" s="460"/>
      <c r="M89" s="463">
        <v>-2.002745941877365</v>
      </c>
      <c r="N89" s="462">
        <v>-1</v>
      </c>
      <c r="O89" s="460"/>
      <c r="P89" s="461">
        <v>-1.0064049959182739</v>
      </c>
      <c r="Q89" s="462">
        <v>-1</v>
      </c>
    </row>
    <row r="90" spans="1:17" x14ac:dyDescent="0.25">
      <c r="A90" s="485" t="s">
        <v>113</v>
      </c>
      <c r="B90" s="485" t="s">
        <v>452</v>
      </c>
      <c r="C90" s="247" t="s">
        <v>176</v>
      </c>
      <c r="D90" s="465">
        <v>8518.2977812886238</v>
      </c>
      <c r="E90" s="465">
        <v>2825.9984133839607</v>
      </c>
      <c r="F90" s="466">
        <v>0.49645990675016299</v>
      </c>
      <c r="G90" s="470">
        <v>6.8338804157594316E-2</v>
      </c>
      <c r="H90" s="470">
        <v>2.6336607331663688E-2</v>
      </c>
      <c r="I90" s="471">
        <v>1.9783676304805291</v>
      </c>
      <c r="J90" s="471">
        <v>0.10834671431611231</v>
      </c>
      <c r="K90" s="466">
        <v>5.7938771368579819E-2</v>
      </c>
      <c r="L90" s="467">
        <v>16852.324597295523</v>
      </c>
      <c r="M90" s="467">
        <v>6207.6057182443146</v>
      </c>
      <c r="N90" s="466">
        <v>0.58316295514960703</v>
      </c>
      <c r="O90" s="465">
        <v>2129.5118921995163</v>
      </c>
      <c r="P90" s="465">
        <v>706.43705022335052</v>
      </c>
      <c r="Q90" s="466">
        <v>0.49641595043754011</v>
      </c>
    </row>
    <row r="91" spans="1:17" x14ac:dyDescent="0.25">
      <c r="A91" s="485" t="s">
        <v>113</v>
      </c>
      <c r="B91" s="485" t="s">
        <v>452</v>
      </c>
      <c r="C91" s="246" t="s">
        <v>177</v>
      </c>
      <c r="D91" s="461">
        <v>1176140.31178689</v>
      </c>
      <c r="E91" s="461">
        <v>-226736.30883703427</v>
      </c>
      <c r="F91" s="462">
        <v>-0.16162241604410951</v>
      </c>
      <c r="G91" s="468">
        <v>9.4356906148093298</v>
      </c>
      <c r="H91" s="468">
        <v>-0.91582045893667186</v>
      </c>
      <c r="I91" s="469">
        <v>5.2618557376367852</v>
      </c>
      <c r="J91" s="469">
        <v>0.14140663452617908</v>
      </c>
      <c r="K91" s="462">
        <v>2.7616060950645206E-2</v>
      </c>
      <c r="L91" s="463">
        <v>6188680.6478417646</v>
      </c>
      <c r="M91" s="463">
        <v>-994677.68600684684</v>
      </c>
      <c r="N91" s="462">
        <v>-0.13846972958592901</v>
      </c>
      <c r="O91" s="461">
        <v>1625171.7914985088</v>
      </c>
      <c r="P91" s="461">
        <v>-304044.6095654564</v>
      </c>
      <c r="Q91" s="462">
        <v>-0.15760005430068677</v>
      </c>
    </row>
    <row r="92" spans="1:17" x14ac:dyDescent="0.25">
      <c r="A92" s="485" t="s">
        <v>113</v>
      </c>
      <c r="B92" s="485" t="s">
        <v>452</v>
      </c>
      <c r="C92" s="247" t="s">
        <v>178</v>
      </c>
      <c r="D92" s="465">
        <v>12.357348203659058</v>
      </c>
      <c r="E92" s="465">
        <v>-49.774698734283447</v>
      </c>
      <c r="F92" s="466">
        <v>-0.8011115227540857</v>
      </c>
      <c r="G92" s="470">
        <v>9.9137928783384793E-5</v>
      </c>
      <c r="H92" s="470">
        <v>-3.5932047194652027E-4</v>
      </c>
      <c r="I92" s="471">
        <v>0.49105193624021387</v>
      </c>
      <c r="J92" s="471">
        <v>8.4127593256981659E-2</v>
      </c>
      <c r="K92" s="466">
        <v>0.20674013414933062</v>
      </c>
      <c r="L92" s="467">
        <v>6.0680997622013093</v>
      </c>
      <c r="M92" s="467">
        <v>-19.214942616224288</v>
      </c>
      <c r="N92" s="466">
        <v>-0.75999329228750923</v>
      </c>
      <c r="O92" s="465">
        <v>2.0595580339431763</v>
      </c>
      <c r="P92" s="465">
        <v>-7.9570997953414917</v>
      </c>
      <c r="Q92" s="466">
        <v>-0.79438670372448394</v>
      </c>
    </row>
    <row r="93" spans="1:17" x14ac:dyDescent="0.25">
      <c r="A93" s="485" t="s">
        <v>114</v>
      </c>
      <c r="B93" s="485" t="s">
        <v>482</v>
      </c>
      <c r="C93" s="246" t="s">
        <v>39</v>
      </c>
      <c r="D93" s="461">
        <v>187.56074119285344</v>
      </c>
      <c r="E93" s="461">
        <v>-1133.7661351191166</v>
      </c>
      <c r="F93" s="462">
        <v>-0.8580512176393742</v>
      </c>
      <c r="G93" s="468">
        <v>7.1189205844737263E-3</v>
      </c>
      <c r="H93" s="468">
        <v>-4.0358694302247894E-2</v>
      </c>
      <c r="I93" s="469">
        <v>2.7836651709073936</v>
      </c>
      <c r="J93" s="469">
        <v>-1.1869650415841124</v>
      </c>
      <c r="K93" s="462">
        <v>-0.29893618344260547</v>
      </c>
      <c r="L93" s="463">
        <v>522.10630268812179</v>
      </c>
      <c r="M93" s="463">
        <v>-4724.3941129732129</v>
      </c>
      <c r="N93" s="462">
        <v>-0.90048484488258462</v>
      </c>
      <c r="O93" s="461">
        <v>141.01014351844788</v>
      </c>
      <c r="P93" s="461">
        <v>-737.97375524044037</v>
      </c>
      <c r="Q93" s="462">
        <v>-0.83957596525084022</v>
      </c>
    </row>
    <row r="94" spans="1:17" x14ac:dyDescent="0.25">
      <c r="A94" s="485" t="s">
        <v>114</v>
      </c>
      <c r="B94" s="485" t="s">
        <v>444</v>
      </c>
      <c r="C94" s="247" t="s">
        <v>173</v>
      </c>
      <c r="D94" s="465">
        <v>1810185.9971715212</v>
      </c>
      <c r="E94" s="465">
        <v>-128663.71771809552</v>
      </c>
      <c r="F94" s="466">
        <v>-6.6360851349131333E-2</v>
      </c>
      <c r="G94" s="470">
        <v>68.706117682379116</v>
      </c>
      <c r="H94" s="470">
        <v>-0.96018649792384281</v>
      </c>
      <c r="I94" s="471">
        <v>2.2818302994489215</v>
      </c>
      <c r="J94" s="471">
        <v>7.2300093405948562E-2</v>
      </c>
      <c r="K94" s="466">
        <v>3.2721930303650441E-2</v>
      </c>
      <c r="L94" s="467">
        <v>4130537.2559841368</v>
      </c>
      <c r="M94" s="467">
        <v>-153409.75404227711</v>
      </c>
      <c r="N94" s="466">
        <v>-3.5810376198218009E-2</v>
      </c>
      <c r="O94" s="465">
        <v>905526.69550490379</v>
      </c>
      <c r="P94" s="465">
        <v>-64246.828856528271</v>
      </c>
      <c r="Q94" s="466">
        <v>-6.6249312074005071E-2</v>
      </c>
    </row>
    <row r="95" spans="1:17" x14ac:dyDescent="0.25">
      <c r="A95" s="485" t="s">
        <v>114</v>
      </c>
      <c r="B95" s="485" t="s">
        <v>444</v>
      </c>
      <c r="C95" s="246" t="s">
        <v>174</v>
      </c>
      <c r="D95" s="461">
        <v>623.58192543878556</v>
      </c>
      <c r="E95" s="461">
        <v>-3985.7362514353522</v>
      </c>
      <c r="F95" s="462">
        <v>-0.86471276195090641</v>
      </c>
      <c r="G95" s="468">
        <v>2.3668227033435699E-2</v>
      </c>
      <c r="H95" s="468">
        <v>-0.14195273869066372</v>
      </c>
      <c r="I95" s="469">
        <v>5.6211175668429609</v>
      </c>
      <c r="J95" s="469">
        <v>2.0494540184565095</v>
      </c>
      <c r="K95" s="462">
        <v>0.5738093722132307</v>
      </c>
      <c r="L95" s="463">
        <v>3505.2273154497148</v>
      </c>
      <c r="M95" s="463">
        <v>-12957.706399806737</v>
      </c>
      <c r="N95" s="462">
        <v>-0.78708367681749414</v>
      </c>
      <c r="O95" s="461">
        <v>201.87913537025452</v>
      </c>
      <c r="P95" s="461">
        <v>-1314.162520647049</v>
      </c>
      <c r="Q95" s="462">
        <v>-0.86683800239328623</v>
      </c>
    </row>
    <row r="96" spans="1:17" x14ac:dyDescent="0.25">
      <c r="A96" s="485" t="s">
        <v>114</v>
      </c>
      <c r="B96" s="485" t="s">
        <v>444</v>
      </c>
      <c r="C96" s="247" t="s">
        <v>175</v>
      </c>
      <c r="D96" s="465">
        <v>10470.70942915976</v>
      </c>
      <c r="E96" s="465">
        <v>10247.585517518222</v>
      </c>
      <c r="F96" s="466">
        <v>45.927778166517534</v>
      </c>
      <c r="G96" s="470">
        <v>0.39741871574630316</v>
      </c>
      <c r="H96" s="470">
        <v>0.38940147842308781</v>
      </c>
      <c r="I96" s="471">
        <v>2.1912482926502039</v>
      </c>
      <c r="J96" s="471">
        <v>-4.2940077769098917E-2</v>
      </c>
      <c r="K96" s="466">
        <v>-1.9219542245240542E-2</v>
      </c>
      <c r="L96" s="467">
        <v>22943.924159482718</v>
      </c>
      <c r="M96" s="467">
        <v>22445.423310930728</v>
      </c>
      <c r="N96" s="466">
        <v>45.025847751570872</v>
      </c>
      <c r="O96" s="465">
        <v>2985.2672311067581</v>
      </c>
      <c r="P96" s="465">
        <v>2922.7170460224152</v>
      </c>
      <c r="Q96" s="466">
        <v>46.725953601598619</v>
      </c>
    </row>
    <row r="97" spans="1:17" x14ac:dyDescent="0.25">
      <c r="A97" s="485" t="s">
        <v>114</v>
      </c>
      <c r="B97" s="485" t="s">
        <v>444</v>
      </c>
      <c r="C97" s="246" t="s">
        <v>176</v>
      </c>
      <c r="D97" s="461">
        <v>154092.26672319078</v>
      </c>
      <c r="E97" s="461">
        <v>12099.10924627725</v>
      </c>
      <c r="F97" s="462">
        <v>8.5209100644475969E-2</v>
      </c>
      <c r="G97" s="468">
        <v>5.8486152406276384</v>
      </c>
      <c r="H97" s="468">
        <v>0.74654960638042667</v>
      </c>
      <c r="I97" s="469">
        <v>1.6869325198623444</v>
      </c>
      <c r="J97" s="469">
        <v>7.5017479502355044E-3</v>
      </c>
      <c r="K97" s="462">
        <v>4.4668396433479784E-3</v>
      </c>
      <c r="L97" s="463">
        <v>259943.25579465271</v>
      </c>
      <c r="M97" s="463">
        <v>21475.57772696219</v>
      </c>
      <c r="N97" s="462">
        <v>9.0056555676556779E-2</v>
      </c>
      <c r="O97" s="461">
        <v>38403.59176158905</v>
      </c>
      <c r="P97" s="461">
        <v>2939.7193618836973</v>
      </c>
      <c r="Q97" s="462">
        <v>8.289335492612819E-2</v>
      </c>
    </row>
    <row r="98" spans="1:17" x14ac:dyDescent="0.25">
      <c r="A98" s="485" t="s">
        <v>114</v>
      </c>
      <c r="B98" s="485" t="s">
        <v>444</v>
      </c>
      <c r="C98" s="247" t="s">
        <v>177</v>
      </c>
      <c r="D98" s="465">
        <v>629630.29836439376</v>
      </c>
      <c r="E98" s="465">
        <v>-37306.196565105347</v>
      </c>
      <c r="F98" s="466">
        <v>-5.5936654912022668E-2</v>
      </c>
      <c r="G98" s="470">
        <v>23.897794725740845</v>
      </c>
      <c r="H98" s="470">
        <v>-6.6414757792443879E-2</v>
      </c>
      <c r="I98" s="471">
        <v>4.1508010078623601</v>
      </c>
      <c r="J98" s="471">
        <v>9.0208167401046424E-2</v>
      </c>
      <c r="K98" s="466">
        <v>2.2215516537924571E-2</v>
      </c>
      <c r="L98" s="467">
        <v>2613470.077031604</v>
      </c>
      <c r="M98" s="467">
        <v>-94687.479321483523</v>
      </c>
      <c r="N98" s="466">
        <v>-3.4963800056372438E-2</v>
      </c>
      <c r="O98" s="465">
        <v>670313.91517519951</v>
      </c>
      <c r="P98" s="465">
        <v>-43776.964283986599</v>
      </c>
      <c r="Q98" s="466">
        <v>-6.1304471942200005E-2</v>
      </c>
    </row>
    <row r="99" spans="1:17" x14ac:dyDescent="0.25">
      <c r="A99" s="485" t="s">
        <v>114</v>
      </c>
      <c r="B99" s="485" t="s">
        <v>444</v>
      </c>
      <c r="C99" s="246" t="s">
        <v>178</v>
      </c>
      <c r="D99" s="461">
        <v>29489.084696139002</v>
      </c>
      <c r="E99" s="461">
        <v>369.87204569157257</v>
      </c>
      <c r="F99" s="462">
        <v>1.2701993358528852E-2</v>
      </c>
      <c r="G99" s="468">
        <v>1.1192664878882019</v>
      </c>
      <c r="H99" s="468">
        <v>7.2961603905747019E-2</v>
      </c>
      <c r="I99" s="469">
        <v>0.9720883967294085</v>
      </c>
      <c r="J99" s="469">
        <v>4.7110606452535286E-2</v>
      </c>
      <c r="K99" s="462">
        <v>5.0931608248057168E-2</v>
      </c>
      <c r="L99" s="463">
        <v>28665.997063287497</v>
      </c>
      <c r="M99" s="463">
        <v>1731.372091274261</v>
      </c>
      <c r="N99" s="462">
        <v>6.4280534556291957E-2</v>
      </c>
      <c r="O99" s="461">
        <v>4914.1918340921402</v>
      </c>
      <c r="P99" s="461">
        <v>58.144009590148926</v>
      </c>
      <c r="Q99" s="462">
        <v>1.1973524909860591E-2</v>
      </c>
    </row>
    <row r="100" spans="1:17" x14ac:dyDescent="0.25">
      <c r="A100" s="485" t="s">
        <v>114</v>
      </c>
      <c r="B100" s="485" t="s">
        <v>488</v>
      </c>
      <c r="C100" s="247" t="s">
        <v>39</v>
      </c>
      <c r="D100" s="465">
        <v>8307.7243684630284</v>
      </c>
      <c r="E100" s="465">
        <v>-7345.4978306420544</v>
      </c>
      <c r="F100" s="466">
        <v>-0.46926426630946355</v>
      </c>
      <c r="G100" s="470">
        <v>2.4524834007536096E-2</v>
      </c>
      <c r="H100" s="470">
        <v>-1.9299584527458582E-2</v>
      </c>
      <c r="I100" s="471">
        <v>3.2069480002338788</v>
      </c>
      <c r="J100" s="471">
        <v>-0.26005725225806131</v>
      </c>
      <c r="K100" s="466">
        <v>-7.5009189002855678E-2</v>
      </c>
      <c r="L100" s="467">
        <v>26642.440049936773</v>
      </c>
      <c r="M100" s="467">
        <v>-27627.363532783984</v>
      </c>
      <c r="N100" s="466">
        <v>-0.50907432326842628</v>
      </c>
      <c r="O100" s="465">
        <v>5773.7778027057648</v>
      </c>
      <c r="P100" s="465">
        <v>-5334.7093969583511</v>
      </c>
      <c r="Q100" s="466">
        <v>-0.48023725472894774</v>
      </c>
    </row>
    <row r="101" spans="1:17" x14ac:dyDescent="0.25">
      <c r="A101" s="485" t="s">
        <v>114</v>
      </c>
      <c r="B101" s="485" t="s">
        <v>451</v>
      </c>
      <c r="C101" s="246" t="s">
        <v>173</v>
      </c>
      <c r="D101" s="461">
        <v>23222644.203747485</v>
      </c>
      <c r="E101" s="461">
        <v>-927505.99402025342</v>
      </c>
      <c r="F101" s="462">
        <v>-3.8405806441153531E-2</v>
      </c>
      <c r="G101" s="468">
        <v>68.554452344973939</v>
      </c>
      <c r="H101" s="468">
        <v>0.9411343655954596</v>
      </c>
      <c r="I101" s="469">
        <v>2.2466945564153233</v>
      </c>
      <c r="J101" s="469">
        <v>6.8222967004334834E-2</v>
      </c>
      <c r="K101" s="462">
        <v>3.1316895449061535E-2</v>
      </c>
      <c r="L101" s="463">
        <v>52174188.318129331</v>
      </c>
      <c r="M101" s="463">
        <v>-436227.76771585643</v>
      </c>
      <c r="N101" s="462">
        <v>-8.2916616170466539E-3</v>
      </c>
      <c r="O101" s="461">
        <v>11615143.405310735</v>
      </c>
      <c r="P101" s="461">
        <v>-465980.97886849381</v>
      </c>
      <c r="Q101" s="462">
        <v>-3.857099422622589E-2</v>
      </c>
    </row>
    <row r="102" spans="1:17" x14ac:dyDescent="0.25">
      <c r="A102" s="485" t="s">
        <v>114</v>
      </c>
      <c r="B102" s="485" t="s">
        <v>451</v>
      </c>
      <c r="C102" s="247" t="s">
        <v>174</v>
      </c>
      <c r="D102" s="465">
        <v>22460.963510856767</v>
      </c>
      <c r="E102" s="465">
        <v>-10840.571454473989</v>
      </c>
      <c r="F102" s="466">
        <v>-0.32552768110418295</v>
      </c>
      <c r="G102" s="470">
        <v>6.6305931362404813E-2</v>
      </c>
      <c r="H102" s="470">
        <v>-2.6928572538130871E-2</v>
      </c>
      <c r="I102" s="471">
        <v>3.7084965490324926</v>
      </c>
      <c r="J102" s="471">
        <v>-0.15575534796538992</v>
      </c>
      <c r="K102" s="466">
        <v>-4.0306727438342065E-2</v>
      </c>
      <c r="L102" s="467">
        <v>83296.405667957064</v>
      </c>
      <c r="M102" s="467">
        <v>-45389.113994763626</v>
      </c>
      <c r="N102" s="466">
        <v>-0.35271345302662316</v>
      </c>
      <c r="O102" s="465">
        <v>7361.9983241558075</v>
      </c>
      <c r="P102" s="465">
        <v>-3551.1382657374033</v>
      </c>
      <c r="Q102" s="466">
        <v>-0.32540033165406873</v>
      </c>
    </row>
    <row r="103" spans="1:17" x14ac:dyDescent="0.25">
      <c r="A103" s="485" t="s">
        <v>114</v>
      </c>
      <c r="B103" s="485" t="s">
        <v>451</v>
      </c>
      <c r="C103" s="246" t="s">
        <v>175</v>
      </c>
      <c r="D103" s="461">
        <v>73223.663718402386</v>
      </c>
      <c r="E103" s="461">
        <v>53224.749844767153</v>
      </c>
      <c r="F103" s="462">
        <v>2.6613820220974036</v>
      </c>
      <c r="G103" s="468">
        <v>0.21616006002010557</v>
      </c>
      <c r="H103" s="468">
        <v>0.16016898286708275</v>
      </c>
      <c r="I103" s="469">
        <v>2.2147035930056598</v>
      </c>
      <c r="J103" s="469">
        <v>5.026414093235454E-2</v>
      </c>
      <c r="K103" s="462">
        <v>2.322270594550787E-2</v>
      </c>
      <c r="L103" s="463">
        <v>162168.71113018395</v>
      </c>
      <c r="M103" s="463">
        <v>118882.27294347167</v>
      </c>
      <c r="N103" s="462">
        <v>2.7464092201507406</v>
      </c>
      <c r="O103" s="461">
        <v>20892.417101264</v>
      </c>
      <c r="P103" s="461">
        <v>15190.346061110497</v>
      </c>
      <c r="Q103" s="462">
        <v>2.6640050525749963</v>
      </c>
    </row>
    <row r="104" spans="1:17" x14ac:dyDescent="0.25">
      <c r="A104" s="485" t="s">
        <v>114</v>
      </c>
      <c r="B104" s="485" t="s">
        <v>451</v>
      </c>
      <c r="C104" s="247" t="s">
        <v>176</v>
      </c>
      <c r="D104" s="465">
        <v>1854236.5242619636</v>
      </c>
      <c r="E104" s="465">
        <v>-24936.644557073945</v>
      </c>
      <c r="F104" s="466">
        <v>-1.3270008837315045E-2</v>
      </c>
      <c r="G104" s="470">
        <v>5.4738025663035348</v>
      </c>
      <c r="H104" s="470">
        <v>0.21267035962176983</v>
      </c>
      <c r="I104" s="471">
        <v>1.6699820249965378</v>
      </c>
      <c r="J104" s="471">
        <v>4.075382340506728E-2</v>
      </c>
      <c r="K104" s="466">
        <v>2.5014189764980703E-2</v>
      </c>
      <c r="L104" s="467">
        <v>3096541.6656095358</v>
      </c>
      <c r="M104" s="467">
        <v>34939.743295550346</v>
      </c>
      <c r="N104" s="466">
        <v>1.1412242408426039E-2</v>
      </c>
      <c r="O104" s="465">
        <v>462599.00738448085</v>
      </c>
      <c r="P104" s="465">
        <v>-5764.0015332987532</v>
      </c>
      <c r="Q104" s="466">
        <v>-1.230669677910156E-2</v>
      </c>
    </row>
    <row r="105" spans="1:17" x14ac:dyDescent="0.25">
      <c r="A105" s="485" t="s">
        <v>114</v>
      </c>
      <c r="B105" s="485" t="s">
        <v>451</v>
      </c>
      <c r="C105" s="246" t="s">
        <v>177</v>
      </c>
      <c r="D105" s="461">
        <v>8388996.2851775922</v>
      </c>
      <c r="E105" s="461">
        <v>-935252.7895141542</v>
      </c>
      <c r="F105" s="462">
        <v>-0.10030328255094076</v>
      </c>
      <c r="G105" s="468">
        <v>24.764752928590493</v>
      </c>
      <c r="H105" s="468">
        <v>-1.3404022130256479</v>
      </c>
      <c r="I105" s="469">
        <v>4.1148529798003555</v>
      </c>
      <c r="J105" s="469">
        <v>0.18904314561067626</v>
      </c>
      <c r="K105" s="462">
        <v>4.8153923291013506E-2</v>
      </c>
      <c r="L105" s="463">
        <v>34519486.361597128</v>
      </c>
      <c r="M105" s="463">
        <v>-2085742.3522617444</v>
      </c>
      <c r="N105" s="462">
        <v>-5.6979355833722052E-2</v>
      </c>
      <c r="O105" s="461">
        <v>8935383.0206495579</v>
      </c>
      <c r="P105" s="461">
        <v>-1025507.4734663125</v>
      </c>
      <c r="Q105" s="462">
        <v>-0.10295339297948347</v>
      </c>
    </row>
    <row r="106" spans="1:17" x14ac:dyDescent="0.25">
      <c r="A106" s="485" t="s">
        <v>114</v>
      </c>
      <c r="B106" s="485" t="s">
        <v>451</v>
      </c>
      <c r="C106" s="247" t="s">
        <v>178</v>
      </c>
      <c r="D106" s="465">
        <v>304873.13463518693</v>
      </c>
      <c r="E106" s="465">
        <v>9361.8550679094042</v>
      </c>
      <c r="F106" s="466">
        <v>3.1680195360455063E-2</v>
      </c>
      <c r="G106" s="470">
        <v>0.90000133474197574</v>
      </c>
      <c r="H106" s="470">
        <v>7.2656662006888917E-2</v>
      </c>
      <c r="I106" s="471">
        <v>0.92721222202575537</v>
      </c>
      <c r="J106" s="471">
        <v>1.314309101515776E-2</v>
      </c>
      <c r="K106" s="466">
        <v>1.4378661929679999E-2</v>
      </c>
      <c r="L106" s="467">
        <v>282682.09660104895</v>
      </c>
      <c r="M106" s="467">
        <v>12564.3580831578</v>
      </c>
      <c r="N106" s="466">
        <v>4.6514376109089199E-2</v>
      </c>
      <c r="O106" s="465">
        <v>50572.113622704455</v>
      </c>
      <c r="P106" s="465">
        <v>1384.5003028306455</v>
      </c>
      <c r="Q106" s="466">
        <v>2.8147336481383022E-2</v>
      </c>
    </row>
    <row r="107" spans="1:17" x14ac:dyDescent="0.25">
      <c r="A107" s="485" t="s">
        <v>114</v>
      </c>
      <c r="B107" s="485" t="s">
        <v>485</v>
      </c>
      <c r="C107" s="246" t="s">
        <v>39</v>
      </c>
      <c r="D107" s="461">
        <v>9441.490503582143</v>
      </c>
      <c r="E107" s="461">
        <v>-5285.4391837231287</v>
      </c>
      <c r="F107" s="462">
        <v>-0.35889620551928203</v>
      </c>
      <c r="G107" s="468">
        <v>2.7750223360371633E-2</v>
      </c>
      <c r="H107" s="468">
        <v>-1.3513335835840239E-2</v>
      </c>
      <c r="I107" s="469">
        <v>3.3222333010883474</v>
      </c>
      <c r="J107" s="469">
        <v>-0.12662221699212539</v>
      </c>
      <c r="K107" s="462">
        <v>-3.6714271249785331E-2</v>
      </c>
      <c r="L107" s="463">
        <v>31366.834162909985</v>
      </c>
      <c r="M107" s="463">
        <v>-19424.218553535935</v>
      </c>
      <c r="N107" s="462">
        <v>-0.38243386412911379</v>
      </c>
      <c r="O107" s="461">
        <v>6511.7515579462051</v>
      </c>
      <c r="P107" s="461">
        <v>-4012.0935368537903</v>
      </c>
      <c r="Q107" s="462">
        <v>-0.38123836874378086</v>
      </c>
    </row>
    <row r="108" spans="1:17" x14ac:dyDescent="0.25">
      <c r="A108" s="485" t="s">
        <v>114</v>
      </c>
      <c r="B108" s="485" t="s">
        <v>452</v>
      </c>
      <c r="C108" s="247" t="s">
        <v>173</v>
      </c>
      <c r="D108" s="465">
        <v>23351307.921465579</v>
      </c>
      <c r="E108" s="465">
        <v>-618308.1980927214</v>
      </c>
      <c r="F108" s="466">
        <v>-2.5795498559870771E-2</v>
      </c>
      <c r="G108" s="470">
        <v>68.633655918165644</v>
      </c>
      <c r="H108" s="470">
        <v>1.4729038360493263</v>
      </c>
      <c r="I108" s="471">
        <v>2.2408851036592137</v>
      </c>
      <c r="J108" s="471">
        <v>6.2766912628383409E-2</v>
      </c>
      <c r="K108" s="466">
        <v>2.8817037058341603E-2</v>
      </c>
      <c r="L108" s="467">
        <v>52327598.072171614</v>
      </c>
      <c r="M108" s="467">
        <v>118941.17013586313</v>
      </c>
      <c r="N108" s="466">
        <v>2.2781886605327574E-3</v>
      </c>
      <c r="O108" s="465">
        <v>11679390.234167265</v>
      </c>
      <c r="P108" s="465">
        <v>-311774.16729528271</v>
      </c>
      <c r="Q108" s="466">
        <v>-2.6000324643806569E-2</v>
      </c>
    </row>
    <row r="109" spans="1:17" x14ac:dyDescent="0.25">
      <c r="A109" s="485" t="s">
        <v>114</v>
      </c>
      <c r="B109" s="485" t="s">
        <v>452</v>
      </c>
      <c r="C109" s="246" t="s">
        <v>174</v>
      </c>
      <c r="D109" s="461">
        <v>26446.699762292123</v>
      </c>
      <c r="E109" s="461">
        <v>-5062.0632514102836</v>
      </c>
      <c r="F109" s="462">
        <v>-0.16065572771641062</v>
      </c>
      <c r="G109" s="468">
        <v>7.7731564234465755E-2</v>
      </c>
      <c r="H109" s="468">
        <v>-1.0553213069528014E-2</v>
      </c>
      <c r="I109" s="469">
        <v>3.6395509811399438</v>
      </c>
      <c r="J109" s="469">
        <v>-0.14205415638993646</v>
      </c>
      <c r="K109" s="462">
        <v>-3.7564513275102358E-2</v>
      </c>
      <c r="L109" s="463">
        <v>96254.11206776381</v>
      </c>
      <c r="M109" s="463">
        <v>-22899.58802206468</v>
      </c>
      <c r="N109" s="462">
        <v>-0.19218528677498864</v>
      </c>
      <c r="O109" s="461">
        <v>8676.1608448028564</v>
      </c>
      <c r="P109" s="461">
        <v>-1659.0885675037971</v>
      </c>
      <c r="Q109" s="462">
        <v>-0.1605271920702992</v>
      </c>
    </row>
    <row r="110" spans="1:17" x14ac:dyDescent="0.25">
      <c r="A110" s="485" t="s">
        <v>114</v>
      </c>
      <c r="B110" s="485" t="s">
        <v>452</v>
      </c>
      <c r="C110" s="247" t="s">
        <v>175</v>
      </c>
      <c r="D110" s="465">
        <v>62976.078200884163</v>
      </c>
      <c r="E110" s="465">
        <v>42356.011522449553</v>
      </c>
      <c r="F110" s="466">
        <v>2.0541161278953268</v>
      </c>
      <c r="G110" s="470">
        <v>0.18509791814880491</v>
      </c>
      <c r="H110" s="470">
        <v>0.1273223084269178</v>
      </c>
      <c r="I110" s="471">
        <v>2.2186724199235943</v>
      </c>
      <c r="J110" s="471">
        <v>6.4961539442510929E-2</v>
      </c>
      <c r="K110" s="466">
        <v>3.0162609118639081E-2</v>
      </c>
      <c r="L110" s="467">
        <v>139723.28781925319</v>
      </c>
      <c r="M110" s="467">
        <v>95313.625857663137</v>
      </c>
      <c r="N110" s="466">
        <v>2.1462362388639655</v>
      </c>
      <c r="O110" s="465">
        <v>17969.700055241585</v>
      </c>
      <c r="P110" s="465">
        <v>12089.814683198929</v>
      </c>
      <c r="Q110" s="466">
        <v>2.0561310158668893</v>
      </c>
    </row>
    <row r="111" spans="1:17" x14ac:dyDescent="0.25">
      <c r="A111" s="485" t="s">
        <v>114</v>
      </c>
      <c r="B111" s="485" t="s">
        <v>452</v>
      </c>
      <c r="C111" s="246" t="s">
        <v>176</v>
      </c>
      <c r="D111" s="461">
        <v>1842137.4150156863</v>
      </c>
      <c r="E111" s="461">
        <v>-20126.22776113986</v>
      </c>
      <c r="F111" s="462">
        <v>-1.0807399821826297E-2</v>
      </c>
      <c r="G111" s="468">
        <v>5.4143701895148713</v>
      </c>
      <c r="H111" s="468">
        <v>0.19647157152156858</v>
      </c>
      <c r="I111" s="469">
        <v>1.6692924549585726</v>
      </c>
      <c r="J111" s="469">
        <v>4.1004992299656928E-2</v>
      </c>
      <c r="K111" s="462">
        <v>2.5182895060002326E-2</v>
      </c>
      <c r="L111" s="463">
        <v>3075066.0878825737</v>
      </c>
      <c r="M111" s="463">
        <v>42765.546183546074</v>
      </c>
      <c r="N111" s="462">
        <v>1.410333362259142E-2</v>
      </c>
      <c r="O111" s="461">
        <v>459659.28802259715</v>
      </c>
      <c r="P111" s="461">
        <v>-4389.1256250268198</v>
      </c>
      <c r="Q111" s="462">
        <v>-9.4583355872857496E-3</v>
      </c>
    </row>
    <row r="112" spans="1:17" x14ac:dyDescent="0.25">
      <c r="A112" s="485" t="s">
        <v>114</v>
      </c>
      <c r="B112" s="485" t="s">
        <v>452</v>
      </c>
      <c r="C112" s="247" t="s">
        <v>177</v>
      </c>
      <c r="D112" s="465">
        <v>8426302.4817427024</v>
      </c>
      <c r="E112" s="465">
        <v>-1087467.3272734117</v>
      </c>
      <c r="F112" s="466">
        <v>-0.11430456581394566</v>
      </c>
      <c r="G112" s="470">
        <v>24.766404825773748</v>
      </c>
      <c r="H112" s="470">
        <v>-1.8903397930227861</v>
      </c>
      <c r="I112" s="471">
        <v>4.1078722151165685</v>
      </c>
      <c r="J112" s="471">
        <v>0.22232457415735896</v>
      </c>
      <c r="K112" s="466">
        <v>5.7218336950431672E-2</v>
      </c>
      <c r="L112" s="467">
        <v>34614173.84091863</v>
      </c>
      <c r="M112" s="467">
        <v>-2352031.9971328825</v>
      </c>
      <c r="N112" s="466">
        <v>-6.3626546025229241E-2</v>
      </c>
      <c r="O112" s="465">
        <v>8979159.9849335495</v>
      </c>
      <c r="P112" s="465">
        <v>-1170053.3878707048</v>
      </c>
      <c r="Q112" s="466">
        <v>-0.11528513047188167</v>
      </c>
    </row>
    <row r="113" spans="1:17" x14ac:dyDescent="0.25">
      <c r="A113" s="485" t="s">
        <v>114</v>
      </c>
      <c r="B113" s="485" t="s">
        <v>452</v>
      </c>
      <c r="C113" s="246" t="s">
        <v>178</v>
      </c>
      <c r="D113" s="461">
        <v>304503.26258949534</v>
      </c>
      <c r="E113" s="461">
        <v>27092.419881464564</v>
      </c>
      <c r="F113" s="462">
        <v>9.7661719408634579E-2</v>
      </c>
      <c r="G113" s="468">
        <v>0.89498936080213298</v>
      </c>
      <c r="H113" s="468">
        <v>0.11770862593034115</v>
      </c>
      <c r="I113" s="469">
        <v>0.92265259202995087</v>
      </c>
      <c r="J113" s="469">
        <v>9.5210206990351542E-3</v>
      </c>
      <c r="K113" s="462">
        <v>1.0426778569443164E-2</v>
      </c>
      <c r="L113" s="463">
        <v>280950.72450977465</v>
      </c>
      <c r="M113" s="463">
        <v>27638.125803557021</v>
      </c>
      <c r="N113" s="462">
        <v>0.10910679510106275</v>
      </c>
      <c r="O113" s="461">
        <v>50513.969613114306</v>
      </c>
      <c r="P113" s="461">
        <v>4346.2056221550738</v>
      </c>
      <c r="Q113" s="462">
        <v>9.4139400448463695E-2</v>
      </c>
    </row>
    <row r="114" spans="1:17" x14ac:dyDescent="0.25">
      <c r="A114" s="485" t="s">
        <v>115</v>
      </c>
      <c r="B114" s="485" t="s">
        <v>482</v>
      </c>
      <c r="C114" s="247" t="s">
        <v>39</v>
      </c>
      <c r="D114" s="465">
        <v>2560107.6270517549</v>
      </c>
      <c r="E114" s="465">
        <v>861339.83031790517</v>
      </c>
      <c r="F114" s="466">
        <v>0.50703800247094832</v>
      </c>
      <c r="G114" s="470">
        <v>1.6712405457922244</v>
      </c>
      <c r="H114" s="470">
        <v>0.50095221584489091</v>
      </c>
      <c r="I114" s="471">
        <v>3.3799061257560812</v>
      </c>
      <c r="J114" s="471">
        <v>0.1391222601039237</v>
      </c>
      <c r="K114" s="466">
        <v>4.2928583290736518E-2</v>
      </c>
      <c r="L114" s="467">
        <v>8652923.4512670916</v>
      </c>
      <c r="M114" s="467">
        <v>3147584.184122568</v>
      </c>
      <c r="N114" s="466">
        <v>0.57173300888232781</v>
      </c>
      <c r="O114" s="465">
        <v>1789929.438215673</v>
      </c>
      <c r="P114" s="465">
        <v>641125.93925959268</v>
      </c>
      <c r="Q114" s="466">
        <v>0.55808146462139518</v>
      </c>
    </row>
    <row r="115" spans="1:17" x14ac:dyDescent="0.25">
      <c r="A115" s="485" t="s">
        <v>115</v>
      </c>
      <c r="B115" s="485" t="s">
        <v>444</v>
      </c>
      <c r="C115" s="246" t="s">
        <v>173</v>
      </c>
      <c r="D115" s="461">
        <v>76102297.141781732</v>
      </c>
      <c r="E115" s="461">
        <v>4238875.0729506463</v>
      </c>
      <c r="F115" s="462">
        <v>5.8985154768870236E-2</v>
      </c>
      <c r="G115" s="468">
        <v>49.679647553623013</v>
      </c>
      <c r="H115" s="468">
        <v>0.17263172784033287</v>
      </c>
      <c r="I115" s="469">
        <v>2.0300461436495745</v>
      </c>
      <c r="J115" s="469">
        <v>7.9873581191700849E-2</v>
      </c>
      <c r="K115" s="462">
        <v>4.0957186419971606E-2</v>
      </c>
      <c r="L115" s="463">
        <v>154491174.83554804</v>
      </c>
      <c r="M115" s="463">
        <v>14345100.872584015</v>
      </c>
      <c r="N115" s="462">
        <v>0.10235820716872134</v>
      </c>
      <c r="O115" s="461">
        <v>38550710.726281762</v>
      </c>
      <c r="P115" s="461">
        <v>2415119.3888828531</v>
      </c>
      <c r="Q115" s="462">
        <v>6.6834920904789513E-2</v>
      </c>
    </row>
    <row r="116" spans="1:17" x14ac:dyDescent="0.25">
      <c r="A116" s="485" t="s">
        <v>115</v>
      </c>
      <c r="B116" s="485" t="s">
        <v>444</v>
      </c>
      <c r="C116" s="247" t="s">
        <v>174</v>
      </c>
      <c r="D116" s="465">
        <v>3694865.9943825225</v>
      </c>
      <c r="E116" s="465">
        <v>81670.121918948833</v>
      </c>
      <c r="F116" s="466">
        <v>2.2603292155114734E-2</v>
      </c>
      <c r="G116" s="470">
        <v>2.4120118216249287</v>
      </c>
      <c r="H116" s="470">
        <v>-7.7134117854215756E-2</v>
      </c>
      <c r="I116" s="471">
        <v>2.8793406229371774</v>
      </c>
      <c r="J116" s="471">
        <v>-9.2473698431498441E-2</v>
      </c>
      <c r="K116" s="466">
        <v>-3.1116916614396511E-2</v>
      </c>
      <c r="L116" s="467">
        <v>10638777.753934765</v>
      </c>
      <c r="M116" s="467">
        <v>-98969.485762670636</v>
      </c>
      <c r="N116" s="466">
        <v>-9.2169692164833783E-3</v>
      </c>
      <c r="O116" s="465">
        <v>1216233.9253866673</v>
      </c>
      <c r="P116" s="465">
        <v>-534.67045116424561</v>
      </c>
      <c r="Q116" s="466">
        <v>-4.394183520130112E-4</v>
      </c>
    </row>
    <row r="117" spans="1:17" x14ac:dyDescent="0.25">
      <c r="A117" s="485" t="s">
        <v>115</v>
      </c>
      <c r="B117" s="485" t="s">
        <v>444</v>
      </c>
      <c r="C117" s="246" t="s">
        <v>175</v>
      </c>
      <c r="D117" s="461">
        <v>4066526.5524493521</v>
      </c>
      <c r="E117" s="461">
        <v>251789.4619502821</v>
      </c>
      <c r="F117" s="462">
        <v>6.6004407637261647E-2</v>
      </c>
      <c r="G117" s="468">
        <v>2.6546321659220768</v>
      </c>
      <c r="H117" s="468">
        <v>2.6643627752403365E-2</v>
      </c>
      <c r="I117" s="469">
        <v>1.8827631491635108</v>
      </c>
      <c r="J117" s="469">
        <v>6.4824644940606468E-3</v>
      </c>
      <c r="K117" s="462">
        <v>3.4549545529232377E-3</v>
      </c>
      <c r="L117" s="463">
        <v>7656306.3380465768</v>
      </c>
      <c r="M117" s="463">
        <v>498788.81805103552</v>
      </c>
      <c r="N117" s="462">
        <v>6.9687404418864243E-2</v>
      </c>
      <c r="O117" s="461">
        <v>1140710.3503562212</v>
      </c>
      <c r="P117" s="461">
        <v>73941.903301119804</v>
      </c>
      <c r="Q117" s="462">
        <v>6.9313920471909596E-2</v>
      </c>
    </row>
    <row r="118" spans="1:17" x14ac:dyDescent="0.25">
      <c r="A118" s="485" t="s">
        <v>115</v>
      </c>
      <c r="B118" s="485" t="s">
        <v>444</v>
      </c>
      <c r="C118" s="247" t="s">
        <v>176</v>
      </c>
      <c r="D118" s="465">
        <v>49743172.923172683</v>
      </c>
      <c r="E118" s="465">
        <v>2531950.1938836798</v>
      </c>
      <c r="F118" s="466">
        <v>5.3630260931854724E-2</v>
      </c>
      <c r="G118" s="470">
        <v>32.472387718049447</v>
      </c>
      <c r="H118" s="470">
        <v>-5.1623573464048889E-2</v>
      </c>
      <c r="I118" s="471">
        <v>1.5609915212412651</v>
      </c>
      <c r="J118" s="471">
        <v>8.061947767171862E-2</v>
      </c>
      <c r="K118" s="466">
        <v>5.4458930119569766E-2</v>
      </c>
      <c r="L118" s="467">
        <v>77648671.172710627</v>
      </c>
      <c r="M118" s="467">
        <v>7758496.9015360475</v>
      </c>
      <c r="N118" s="466">
        <v>0.11100983768380662</v>
      </c>
      <c r="O118" s="465">
        <v>12369594.081261039</v>
      </c>
      <c r="P118" s="465">
        <v>629368.14805185422</v>
      </c>
      <c r="Q118" s="466">
        <v>5.3607839545198321E-2</v>
      </c>
    </row>
    <row r="119" spans="1:17" x14ac:dyDescent="0.25">
      <c r="A119" s="485" t="s">
        <v>115</v>
      </c>
      <c r="B119" s="485" t="s">
        <v>444</v>
      </c>
      <c r="C119" s="246" t="s">
        <v>177</v>
      </c>
      <c r="D119" s="461">
        <v>11142877.348093471</v>
      </c>
      <c r="E119" s="461">
        <v>749881.07370400615</v>
      </c>
      <c r="F119" s="462">
        <v>7.2152539451194778E-2</v>
      </c>
      <c r="G119" s="468">
        <v>7.2740802863703502</v>
      </c>
      <c r="H119" s="468">
        <v>0.11430113557115273</v>
      </c>
      <c r="I119" s="469">
        <v>4.1105836405221412</v>
      </c>
      <c r="J119" s="469">
        <v>0.37960333247831946</v>
      </c>
      <c r="K119" s="462">
        <v>0.10174359046063904</v>
      </c>
      <c r="L119" s="463">
        <v>45803729.335417762</v>
      </c>
      <c r="M119" s="463">
        <v>7027664.8940978646</v>
      </c>
      <c r="N119" s="462">
        <v>0.18123718833645125</v>
      </c>
      <c r="O119" s="461">
        <v>13235579.262883008</v>
      </c>
      <c r="P119" s="461">
        <v>967901.66304593161</v>
      </c>
      <c r="Q119" s="462">
        <v>7.8898524612253107E-2</v>
      </c>
    </row>
    <row r="120" spans="1:17" x14ac:dyDescent="0.25">
      <c r="A120" s="485" t="s">
        <v>115</v>
      </c>
      <c r="B120" s="485" t="s">
        <v>444</v>
      </c>
      <c r="C120" s="247" t="s">
        <v>178</v>
      </c>
      <c r="D120" s="465">
        <v>5876217.3094437327</v>
      </c>
      <c r="E120" s="465">
        <v>-687497.48960097693</v>
      </c>
      <c r="F120" s="466">
        <v>-0.10474213317449992</v>
      </c>
      <c r="G120" s="470">
        <v>3.8359999086202201</v>
      </c>
      <c r="H120" s="470">
        <v>-0.68577101568939636</v>
      </c>
      <c r="I120" s="471">
        <v>1.8300531807974496</v>
      </c>
      <c r="J120" s="471">
        <v>5.9928967819865564E-2</v>
      </c>
      <c r="K120" s="466">
        <v>3.3855798017166872E-2</v>
      </c>
      <c r="L120" s="467">
        <v>10753790.178204535</v>
      </c>
      <c r="M120" s="467">
        <v>-864800.3146638032</v>
      </c>
      <c r="N120" s="466">
        <v>-7.4432463661976075E-2</v>
      </c>
      <c r="O120" s="465">
        <v>925758.48583656549</v>
      </c>
      <c r="P120" s="465">
        <v>-134407.90969157219</v>
      </c>
      <c r="Q120" s="466">
        <v>-0.12678001326821425</v>
      </c>
    </row>
    <row r="121" spans="1:17" x14ac:dyDescent="0.25">
      <c r="A121" s="485" t="s">
        <v>115</v>
      </c>
      <c r="B121" s="485" t="s">
        <v>488</v>
      </c>
      <c r="C121" s="246" t="s">
        <v>39</v>
      </c>
      <c r="D121" s="461">
        <v>28197216.845569219</v>
      </c>
      <c r="E121" s="461">
        <v>7381184.6489034109</v>
      </c>
      <c r="F121" s="462">
        <v>0.35459133513858065</v>
      </c>
      <c r="G121" s="468">
        <v>1.5053592392329553</v>
      </c>
      <c r="H121" s="468">
        <v>0.32764828598115581</v>
      </c>
      <c r="I121" s="469">
        <v>3.2877484764735252</v>
      </c>
      <c r="J121" s="469">
        <v>2.7387457376306656E-2</v>
      </c>
      <c r="K121" s="462">
        <v>8.4001302971933277E-3</v>
      </c>
      <c r="L121" s="463">
        <v>92705356.724813819</v>
      </c>
      <c r="M121" s="463">
        <v>24837576.778531969</v>
      </c>
      <c r="N121" s="462">
        <v>0.36597007885319371</v>
      </c>
      <c r="O121" s="461">
        <v>19059488.706537675</v>
      </c>
      <c r="P121" s="461">
        <v>4920241.0041560512</v>
      </c>
      <c r="Q121" s="462">
        <v>0.34798463876739938</v>
      </c>
    </row>
    <row r="122" spans="1:17" x14ac:dyDescent="0.25">
      <c r="A122" s="485" t="s">
        <v>115</v>
      </c>
      <c r="B122" s="485" t="s">
        <v>451</v>
      </c>
      <c r="C122" s="247" t="s">
        <v>173</v>
      </c>
      <c r="D122" s="465">
        <v>917795034.33002269</v>
      </c>
      <c r="E122" s="465">
        <v>20017194.70567739</v>
      </c>
      <c r="F122" s="466">
        <v>2.2296378705508178E-2</v>
      </c>
      <c r="G122" s="470">
        <v>48.998141987475165</v>
      </c>
      <c r="H122" s="470">
        <v>-1.7955340273844058</v>
      </c>
      <c r="I122" s="471">
        <v>2.0084949287201139</v>
      </c>
      <c r="J122" s="471">
        <v>5.7372998685473631E-2</v>
      </c>
      <c r="K122" s="466">
        <v>2.9405132402184127E-2</v>
      </c>
      <c r="L122" s="467">
        <v>1843386672.0563536</v>
      </c>
      <c r="M122" s="467">
        <v>91712640.866171122</v>
      </c>
      <c r="N122" s="466">
        <v>5.2357139075617037E-2</v>
      </c>
      <c r="O122" s="465">
        <v>461813676.98108703</v>
      </c>
      <c r="P122" s="465">
        <v>10258489.303313196</v>
      </c>
      <c r="Q122" s="466">
        <v>2.2718129662223197E-2</v>
      </c>
    </row>
    <row r="123" spans="1:17" x14ac:dyDescent="0.25">
      <c r="A123" s="485" t="s">
        <v>115</v>
      </c>
      <c r="B123" s="485" t="s">
        <v>451</v>
      </c>
      <c r="C123" s="246" t="s">
        <v>174</v>
      </c>
      <c r="D123" s="461">
        <v>52206022.546063989</v>
      </c>
      <c r="E123" s="461">
        <v>6693458.3998147547</v>
      </c>
      <c r="F123" s="462">
        <v>0.14706836508499321</v>
      </c>
      <c r="G123" s="468">
        <v>2.7871126009966649</v>
      </c>
      <c r="H123" s="468">
        <v>0.21214323127219359</v>
      </c>
      <c r="I123" s="469">
        <v>3.0724280634837475</v>
      </c>
      <c r="J123" s="469">
        <v>-8.1613637289925656E-3</v>
      </c>
      <c r="K123" s="462">
        <v>-2.6492864180141058E-3</v>
      </c>
      <c r="L123" s="463">
        <v>160399248.75339225</v>
      </c>
      <c r="M123" s="463">
        <v>20193724.839115232</v>
      </c>
      <c r="N123" s="462">
        <v>0.14402945244483994</v>
      </c>
      <c r="O123" s="461">
        <v>17606908.37001501</v>
      </c>
      <c r="P123" s="461">
        <v>2115730.7995203957</v>
      </c>
      <c r="Q123" s="462">
        <v>0.13657649910037425</v>
      </c>
    </row>
    <row r="124" spans="1:17" x14ac:dyDescent="0.25">
      <c r="A124" s="485" t="s">
        <v>115</v>
      </c>
      <c r="B124" s="485" t="s">
        <v>451</v>
      </c>
      <c r="C124" s="247" t="s">
        <v>175</v>
      </c>
      <c r="D124" s="465">
        <v>50337556.472344391</v>
      </c>
      <c r="E124" s="465">
        <v>9671386.8688941523</v>
      </c>
      <c r="F124" s="466">
        <v>0.23782389546896501</v>
      </c>
      <c r="G124" s="470">
        <v>2.6873611722414155</v>
      </c>
      <c r="H124" s="470">
        <v>0.38658680197262063</v>
      </c>
      <c r="I124" s="471">
        <v>1.8569460712340913</v>
      </c>
      <c r="J124" s="471">
        <v>2.2555711643478693E-2</v>
      </c>
      <c r="K124" s="466">
        <v>1.2296026047865042E-2</v>
      </c>
      <c r="L124" s="467">
        <v>93474127.726844117</v>
      </c>
      <c r="M124" s="467">
        <v>18876498.244798198</v>
      </c>
      <c r="N124" s="466">
        <v>0.25304421033032121</v>
      </c>
      <c r="O124" s="465">
        <v>14087423.540134728</v>
      </c>
      <c r="P124" s="465">
        <v>2703378.5015565082</v>
      </c>
      <c r="Q124" s="466">
        <v>0.23747081923826785</v>
      </c>
    </row>
    <row r="125" spans="1:17" x14ac:dyDescent="0.25">
      <c r="A125" s="485" t="s">
        <v>115</v>
      </c>
      <c r="B125" s="485" t="s">
        <v>451</v>
      </c>
      <c r="C125" s="246" t="s">
        <v>176</v>
      </c>
      <c r="D125" s="461">
        <v>604660118.79631233</v>
      </c>
      <c r="E125" s="461">
        <v>45516430.805416703</v>
      </c>
      <c r="F125" s="462">
        <v>8.1403817628641156E-2</v>
      </c>
      <c r="G125" s="468">
        <v>32.28087017987928</v>
      </c>
      <c r="H125" s="468">
        <v>0.64613597275403123</v>
      </c>
      <c r="I125" s="469">
        <v>1.5462327306908263</v>
      </c>
      <c r="J125" s="469">
        <v>8.379578498702589E-2</v>
      </c>
      <c r="K125" s="462">
        <v>5.7298733619382827E-2</v>
      </c>
      <c r="L125" s="463">
        <v>934945266.62626147</v>
      </c>
      <c r="M125" s="463">
        <v>117232879.35129726</v>
      </c>
      <c r="N125" s="462">
        <v>0.14336688690992827</v>
      </c>
      <c r="O125" s="461">
        <v>150382530.93901443</v>
      </c>
      <c r="P125" s="461">
        <v>11340659.461393625</v>
      </c>
      <c r="Q125" s="462">
        <v>8.1562908646687318E-2</v>
      </c>
    </row>
    <row r="126" spans="1:17" x14ac:dyDescent="0.25">
      <c r="A126" s="485" t="s">
        <v>115</v>
      </c>
      <c r="B126" s="485" t="s">
        <v>451</v>
      </c>
      <c r="C126" s="247" t="s">
        <v>177</v>
      </c>
      <c r="D126" s="465">
        <v>146707230.84692746</v>
      </c>
      <c r="E126" s="465">
        <v>14345887.800086588</v>
      </c>
      <c r="F126" s="466">
        <v>0.10838427194720873</v>
      </c>
      <c r="G126" s="470">
        <v>7.8322299192591132</v>
      </c>
      <c r="H126" s="470">
        <v>0.34360759101579408</v>
      </c>
      <c r="I126" s="471">
        <v>4.0175589225159136</v>
      </c>
      <c r="J126" s="471">
        <v>0.23838704751718121</v>
      </c>
      <c r="K126" s="466">
        <v>6.3079175915295244E-2</v>
      </c>
      <c r="L126" s="467">
        <v>589404944.28667533</v>
      </c>
      <c r="M126" s="467">
        <v>89188679.306995273</v>
      </c>
      <c r="N126" s="466">
        <v>0.17830023841911322</v>
      </c>
      <c r="O126" s="465">
        <v>173532283.51961911</v>
      </c>
      <c r="P126" s="465">
        <v>15704142.404242575</v>
      </c>
      <c r="Q126" s="466">
        <v>9.9501535615010711E-2</v>
      </c>
    </row>
    <row r="127" spans="1:17" x14ac:dyDescent="0.25">
      <c r="A127" s="485" t="s">
        <v>115</v>
      </c>
      <c r="B127" s="485" t="s">
        <v>451</v>
      </c>
      <c r="C127" s="246" t="s">
        <v>178</v>
      </c>
      <c r="D127" s="461">
        <v>73218936.843389839</v>
      </c>
      <c r="E127" s="461">
        <v>1997329.3300478458</v>
      </c>
      <c r="F127" s="462">
        <v>2.8043867581529731E-2</v>
      </c>
      <c r="G127" s="468">
        <v>3.9089249009102374</v>
      </c>
      <c r="H127" s="468">
        <v>-0.12058785561300978</v>
      </c>
      <c r="I127" s="469">
        <v>1.8107844630433247</v>
      </c>
      <c r="J127" s="469">
        <v>0.1043504215076283</v>
      </c>
      <c r="K127" s="462">
        <v>6.1151160236887138E-2</v>
      </c>
      <c r="L127" s="463">
        <v>132583713.23656078</v>
      </c>
      <c r="M127" s="463">
        <v>11048737.682899475</v>
      </c>
      <c r="N127" s="462">
        <v>9.0909942858557038E-2</v>
      </c>
      <c r="O127" s="461">
        <v>11624429.059892952</v>
      </c>
      <c r="P127" s="461">
        <v>362120.62688049115</v>
      </c>
      <c r="Q127" s="462">
        <v>3.2153321766524426E-2</v>
      </c>
    </row>
    <row r="128" spans="1:17" x14ac:dyDescent="0.25">
      <c r="A128" s="485" t="s">
        <v>115</v>
      </c>
      <c r="B128" s="485" t="s">
        <v>485</v>
      </c>
      <c r="C128" s="247" t="s">
        <v>39</v>
      </c>
      <c r="D128" s="465">
        <v>27335877.015251532</v>
      </c>
      <c r="E128" s="465">
        <v>6942928.7830372341</v>
      </c>
      <c r="F128" s="466">
        <v>0.34045733377921494</v>
      </c>
      <c r="G128" s="470">
        <v>1.4656567136161023</v>
      </c>
      <c r="H128" s="470">
        <v>0.30591181158176628</v>
      </c>
      <c r="I128" s="471">
        <v>3.2761989853380218</v>
      </c>
      <c r="J128" s="471">
        <v>1.2482739195404324E-2</v>
      </c>
      <c r="K128" s="466">
        <v>3.8247011241120178E-3</v>
      </c>
      <c r="L128" s="467">
        <v>89557772.540692016</v>
      </c>
      <c r="M128" s="467">
        <v>23000976.088468842</v>
      </c>
      <c r="N128" s="466">
        <v>0.34558418245054445</v>
      </c>
      <c r="O128" s="465">
        <v>18418362.767278023</v>
      </c>
      <c r="P128" s="465">
        <v>4557906.0960571021</v>
      </c>
      <c r="Q128" s="466">
        <v>0.32884241870045189</v>
      </c>
    </row>
    <row r="129" spans="1:17" x14ac:dyDescent="0.25">
      <c r="A129" s="485" t="s">
        <v>115</v>
      </c>
      <c r="B129" s="485" t="s">
        <v>452</v>
      </c>
      <c r="C129" s="246" t="s">
        <v>173</v>
      </c>
      <c r="D129" s="461">
        <v>913556159.25707448</v>
      </c>
      <c r="E129" s="461">
        <v>16414441.104528904</v>
      </c>
      <c r="F129" s="462">
        <v>1.8296374778257577E-2</v>
      </c>
      <c r="G129" s="468">
        <v>48.981772830387889</v>
      </c>
      <c r="H129" s="468">
        <v>-2.0385858829321819</v>
      </c>
      <c r="I129" s="469">
        <v>2.002111805224092</v>
      </c>
      <c r="J129" s="469">
        <v>5.1989154745706756E-2</v>
      </c>
      <c r="K129" s="462">
        <v>2.6659428181582977E-2</v>
      </c>
      <c r="L129" s="463">
        <v>1829041571.1837695</v>
      </c>
      <c r="M129" s="463">
        <v>79505185.925394773</v>
      </c>
      <c r="N129" s="462">
        <v>4.544357384922481E-2</v>
      </c>
      <c r="O129" s="461">
        <v>459398557.59220439</v>
      </c>
      <c r="P129" s="461">
        <v>8152414.8104545474</v>
      </c>
      <c r="Q129" s="462">
        <v>1.8066447638085525E-2</v>
      </c>
    </row>
    <row r="130" spans="1:17" x14ac:dyDescent="0.25">
      <c r="A130" s="485" t="s">
        <v>115</v>
      </c>
      <c r="B130" s="485" t="s">
        <v>452</v>
      </c>
      <c r="C130" s="247" t="s">
        <v>174</v>
      </c>
      <c r="D130" s="465">
        <v>52124352.424145035</v>
      </c>
      <c r="E130" s="465">
        <v>7148718.7149900645</v>
      </c>
      <c r="F130" s="466">
        <v>0.15894648113729443</v>
      </c>
      <c r="G130" s="470">
        <v>2.7947304207842314</v>
      </c>
      <c r="H130" s="470">
        <v>0.23697068364334672</v>
      </c>
      <c r="I130" s="471">
        <v>3.07914076194468</v>
      </c>
      <c r="J130" s="471">
        <v>1.5779914337556988E-3</v>
      </c>
      <c r="K130" s="466">
        <v>5.127406169830054E-4</v>
      </c>
      <c r="L130" s="467">
        <v>160498218.23915496</v>
      </c>
      <c r="M130" s="467">
        <v>22082882.35572347</v>
      </c>
      <c r="N130" s="466">
        <v>0.15954072007108297</v>
      </c>
      <c r="O130" s="465">
        <v>17607443.040466174</v>
      </c>
      <c r="P130" s="465">
        <v>2295988.0950682405</v>
      </c>
      <c r="Q130" s="466">
        <v>0.14995231369297998</v>
      </c>
    </row>
    <row r="131" spans="1:17" x14ac:dyDescent="0.25">
      <c r="A131" s="485" t="s">
        <v>115</v>
      </c>
      <c r="B131" s="485" t="s">
        <v>452</v>
      </c>
      <c r="C131" s="246" t="s">
        <v>175</v>
      </c>
      <c r="D131" s="461">
        <v>50085767.010394111</v>
      </c>
      <c r="E131" s="461">
        <v>10220852.474976383</v>
      </c>
      <c r="F131" s="462">
        <v>0.25638716636143122</v>
      </c>
      <c r="G131" s="468">
        <v>2.6854284073066004</v>
      </c>
      <c r="H131" s="468">
        <v>0.41831475232993842</v>
      </c>
      <c r="I131" s="469">
        <v>1.8563225534611112</v>
      </c>
      <c r="J131" s="469">
        <v>3.0452007485858745E-2</v>
      </c>
      <c r="K131" s="462">
        <v>1.6678075865227023E-2</v>
      </c>
      <c r="L131" s="463">
        <v>92975338.908793077</v>
      </c>
      <c r="M131" s="463">
        <v>20187165.640753135</v>
      </c>
      <c r="N131" s="462">
        <v>0.27734128683810477</v>
      </c>
      <c r="O131" s="461">
        <v>14013481.636833608</v>
      </c>
      <c r="P131" s="461">
        <v>2851206.6530500203</v>
      </c>
      <c r="Q131" s="462">
        <v>0.25543239681805163</v>
      </c>
    </row>
    <row r="132" spans="1:17" x14ac:dyDescent="0.25">
      <c r="A132" s="485" t="s">
        <v>115</v>
      </c>
      <c r="B132" s="485" t="s">
        <v>452</v>
      </c>
      <c r="C132" s="247" t="s">
        <v>176</v>
      </c>
      <c r="D132" s="465">
        <v>602128168.60242867</v>
      </c>
      <c r="E132" s="465">
        <v>47573130.089879155</v>
      </c>
      <c r="F132" s="466">
        <v>8.578612903325479E-2</v>
      </c>
      <c r="G132" s="470">
        <v>32.284063623681675</v>
      </c>
      <c r="H132" s="470">
        <v>0.74657470893878042</v>
      </c>
      <c r="I132" s="471">
        <v>1.5398495172162028</v>
      </c>
      <c r="J132" s="471">
        <v>7.9387386100907342E-2</v>
      </c>
      <c r="K132" s="466">
        <v>5.4357716238956792E-2</v>
      </c>
      <c r="L132" s="467">
        <v>927186769.72472608</v>
      </c>
      <c r="M132" s="467">
        <v>117280136.35796332</v>
      </c>
      <c r="N132" s="466">
        <v>0.14480698333143979</v>
      </c>
      <c r="O132" s="465">
        <v>149753162.79096267</v>
      </c>
      <c r="P132" s="465">
        <v>11852376.335663021</v>
      </c>
      <c r="Q132" s="466">
        <v>8.594857680166279E-2</v>
      </c>
    </row>
    <row r="133" spans="1:17" x14ac:dyDescent="0.25">
      <c r="A133" s="485" t="s">
        <v>115</v>
      </c>
      <c r="B133" s="485" t="s">
        <v>452</v>
      </c>
      <c r="C133" s="246" t="s">
        <v>177</v>
      </c>
      <c r="D133" s="461">
        <v>145957349.77322486</v>
      </c>
      <c r="E133" s="461">
        <v>14947329.592971444</v>
      </c>
      <c r="F133" s="462">
        <v>0.11409302565105926</v>
      </c>
      <c r="G133" s="468">
        <v>7.8257364663071254</v>
      </c>
      <c r="H133" s="468">
        <v>0.37520987793228233</v>
      </c>
      <c r="I133" s="469">
        <v>3.9900510683252537</v>
      </c>
      <c r="J133" s="469">
        <v>0.20704188681382574</v>
      </c>
      <c r="K133" s="462">
        <v>5.4729416948204754E-2</v>
      </c>
      <c r="L133" s="463">
        <v>582377279.3925786</v>
      </c>
      <c r="M133" s="463">
        <v>86765170.18068248</v>
      </c>
      <c r="N133" s="462">
        <v>0.17506668737100314</v>
      </c>
      <c r="O133" s="461">
        <v>172564381.8565726</v>
      </c>
      <c r="P133" s="461">
        <v>16393100.456011355</v>
      </c>
      <c r="Q133" s="462">
        <v>0.10496872606151544</v>
      </c>
    </row>
    <row r="134" spans="1:17" x14ac:dyDescent="0.25">
      <c r="A134" s="485" t="s">
        <v>115</v>
      </c>
      <c r="B134" s="485" t="s">
        <v>452</v>
      </c>
      <c r="C134" s="247" t="s">
        <v>178</v>
      </c>
      <c r="D134" s="465">
        <v>73906434.332990825</v>
      </c>
      <c r="E134" s="465">
        <v>3447235.8021514416</v>
      </c>
      <c r="F134" s="466">
        <v>4.8925276955039676E-2</v>
      </c>
      <c r="G134" s="470">
        <v>3.9626115379118696</v>
      </c>
      <c r="H134" s="470">
        <v>-4.4395951494847097E-2</v>
      </c>
      <c r="I134" s="471">
        <v>1.8056413457854374</v>
      </c>
      <c r="J134" s="471">
        <v>0.11433385803689156</v>
      </c>
      <c r="K134" s="466">
        <v>6.7600870252807671E-2</v>
      </c>
      <c r="L134" s="467">
        <v>133448513.55122462</v>
      </c>
      <c r="M134" s="467">
        <v>14280343.495254621</v>
      </c>
      <c r="N134" s="466">
        <v>0.11983353850736768</v>
      </c>
      <c r="O134" s="465">
        <v>11758836.969584525</v>
      </c>
      <c r="P134" s="465">
        <v>670511.09689793736</v>
      </c>
      <c r="Q134" s="466">
        <v>6.0470002829694926E-2</v>
      </c>
    </row>
  </sheetData>
  <mergeCells count="24">
    <mergeCell ref="A51:A71"/>
    <mergeCell ref="B51:B57"/>
    <mergeCell ref="B58:B64"/>
    <mergeCell ref="B65:B71"/>
    <mergeCell ref="A9:A29"/>
    <mergeCell ref="B9:B15"/>
    <mergeCell ref="B16:B22"/>
    <mergeCell ref="B23:B29"/>
    <mergeCell ref="A30:A50"/>
    <mergeCell ref="B30:B36"/>
    <mergeCell ref="B37:B43"/>
    <mergeCell ref="B44:B50"/>
    <mergeCell ref="A114:A134"/>
    <mergeCell ref="B114:B120"/>
    <mergeCell ref="B121:B127"/>
    <mergeCell ref="B128:B134"/>
    <mergeCell ref="A72:A92"/>
    <mergeCell ref="B72:B78"/>
    <mergeCell ref="B79:B85"/>
    <mergeCell ref="B86:B92"/>
    <mergeCell ref="A93:A113"/>
    <mergeCell ref="B93:B99"/>
    <mergeCell ref="B100:B106"/>
    <mergeCell ref="B107:B113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8:Q80"/>
  <sheetViews>
    <sheetView workbookViewId="0">
      <selection activeCell="B21" sqref="B21:B92"/>
    </sheetView>
  </sheetViews>
  <sheetFormatPr defaultRowHeight="12.5" x14ac:dyDescent="0.25"/>
  <cols>
    <col min="1" max="1" width="30.54296875" bestFit="1" customWidth="1"/>
    <col min="2" max="2" width="39" customWidth="1"/>
    <col min="3" max="3" width="18.81640625" customWidth="1"/>
    <col min="4" max="4" width="13" customWidth="1"/>
    <col min="5" max="5" width="11" customWidth="1"/>
    <col min="6" max="6" width="10" customWidth="1"/>
    <col min="7" max="7" width="12.90625" customWidth="1"/>
    <col min="8" max="8" width="18.36328125" customWidth="1"/>
    <col min="9" max="9" width="7.26953125" customWidth="1"/>
    <col min="10" max="11" width="10" customWidth="1"/>
    <col min="12" max="12" width="14.08984375" customWidth="1"/>
    <col min="13" max="13" width="12.453125" customWidth="1"/>
    <col min="14" max="14" width="11" customWidth="1"/>
    <col min="15" max="15" width="13" customWidth="1"/>
    <col min="16" max="16" width="11" customWidth="1"/>
    <col min="17" max="17" width="9.6328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13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5" t="s">
        <v>49</v>
      </c>
      <c r="M8" s="255" t="s">
        <v>50</v>
      </c>
      <c r="N8" s="255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85" t="s">
        <v>109</v>
      </c>
      <c r="B9" s="485" t="s">
        <v>482</v>
      </c>
      <c r="C9" s="246" t="s">
        <v>44</v>
      </c>
      <c r="D9" s="461">
        <v>348491988.86475807</v>
      </c>
      <c r="E9" s="461">
        <v>13847059.848989487</v>
      </c>
      <c r="F9" s="462">
        <v>4.1378364494317525E-2</v>
      </c>
      <c r="G9" s="468">
        <v>100.00000000000003</v>
      </c>
      <c r="H9" s="468">
        <v>-4.2632564145606011E-14</v>
      </c>
      <c r="I9" s="469">
        <v>2.2669384875337708</v>
      </c>
      <c r="J9" s="469">
        <v>8.4186205586305629E-2</v>
      </c>
      <c r="K9" s="462">
        <v>3.8568831782960812E-2</v>
      </c>
      <c r="L9" s="463">
        <v>790009902.15471029</v>
      </c>
      <c r="M9" s="463">
        <v>59562919.703393936</v>
      </c>
      <c r="N9" s="462">
        <v>8.1543111456913647E-2</v>
      </c>
      <c r="O9" s="461">
        <v>177156429.86833936</v>
      </c>
      <c r="P9" s="461">
        <v>9107473.8306570351</v>
      </c>
      <c r="Q9" s="462">
        <v>5.4195360955499351E-2</v>
      </c>
    </row>
    <row r="10" spans="1:17" x14ac:dyDescent="0.25">
      <c r="A10" s="485" t="s">
        <v>109</v>
      </c>
      <c r="B10" s="485" t="s">
        <v>444</v>
      </c>
      <c r="C10" s="247" t="s">
        <v>179</v>
      </c>
      <c r="D10" s="465">
        <v>316248542.05125511</v>
      </c>
      <c r="E10" s="465">
        <v>11573038.104804039</v>
      </c>
      <c r="F10" s="466">
        <v>3.7984800073845401E-2</v>
      </c>
      <c r="G10" s="470">
        <v>90.747722230706486</v>
      </c>
      <c r="H10" s="470">
        <v>-0.29668858482237681</v>
      </c>
      <c r="I10" s="471">
        <v>2.2830353952963738</v>
      </c>
      <c r="J10" s="471">
        <v>9.8358495790358713E-2</v>
      </c>
      <c r="K10" s="466">
        <v>4.5021987376073276E-2</v>
      </c>
      <c r="L10" s="467">
        <v>722006615.21388912</v>
      </c>
      <c r="M10" s="467">
        <v>56389079.896723747</v>
      </c>
      <c r="N10" s="466">
        <v>8.4716938639326056E-2</v>
      </c>
      <c r="O10" s="465">
        <v>161555535.60274792</v>
      </c>
      <c r="P10" s="465">
        <v>8194295.8943728209</v>
      </c>
      <c r="Q10" s="466">
        <v>5.3431335779201637E-2</v>
      </c>
    </row>
    <row r="11" spans="1:17" x14ac:dyDescent="0.25">
      <c r="A11" s="485" t="s">
        <v>109</v>
      </c>
      <c r="B11" s="485" t="s">
        <v>444</v>
      </c>
      <c r="C11" s="246" t="s">
        <v>180</v>
      </c>
      <c r="D11" s="461">
        <v>31982044.068093348</v>
      </c>
      <c r="E11" s="461">
        <v>2286619.2699980922</v>
      </c>
      <c r="F11" s="462">
        <v>7.7002409817177028E-2</v>
      </c>
      <c r="G11" s="468">
        <v>9.1772680836301443</v>
      </c>
      <c r="H11" s="468">
        <v>0.30355680838891175</v>
      </c>
      <c r="I11" s="469">
        <v>2.0936308741781828</v>
      </c>
      <c r="J11" s="469">
        <v>-5.043050176622943E-2</v>
      </c>
      <c r="K11" s="462">
        <v>-2.3521015924283368E-2</v>
      </c>
      <c r="L11" s="463">
        <v>66958594.880287439</v>
      </c>
      <c r="M11" s="463">
        <v>3289781.5284295008</v>
      </c>
      <c r="N11" s="462">
        <v>5.1670218985375528E-2</v>
      </c>
      <c r="O11" s="461">
        <v>15325966.386558592</v>
      </c>
      <c r="P11" s="461">
        <v>948442.09096242487</v>
      </c>
      <c r="Q11" s="462">
        <v>6.596699622708567E-2</v>
      </c>
    </row>
    <row r="12" spans="1:17" x14ac:dyDescent="0.25">
      <c r="A12" s="485" t="s">
        <v>109</v>
      </c>
      <c r="B12" s="485" t="s">
        <v>444</v>
      </c>
      <c r="C12" s="247" t="s">
        <v>181</v>
      </c>
      <c r="D12" s="465">
        <v>261402.7454109106</v>
      </c>
      <c r="E12" s="465">
        <v>-12597.525812017935</v>
      </c>
      <c r="F12" s="466">
        <v>-4.597632606636546E-2</v>
      </c>
      <c r="G12" s="470">
        <v>7.5009685663780135E-2</v>
      </c>
      <c r="H12" s="470">
        <v>-6.8682235663991009E-3</v>
      </c>
      <c r="I12" s="471">
        <v>3.9964846539449566</v>
      </c>
      <c r="J12" s="471">
        <v>-0.23940086949964012</v>
      </c>
      <c r="K12" s="466">
        <v>-5.6517313363313171E-2</v>
      </c>
      <c r="L12" s="467">
        <v>1044692.0605337847</v>
      </c>
      <c r="M12" s="467">
        <v>-115941.72175931151</v>
      </c>
      <c r="N12" s="466">
        <v>-9.9895181002092021E-2</v>
      </c>
      <c r="O12" s="465">
        <v>274927.87903285027</v>
      </c>
      <c r="P12" s="465">
        <v>-35264.154678209743</v>
      </c>
      <c r="Q12" s="466">
        <v>-0.11368491400735926</v>
      </c>
    </row>
    <row r="13" spans="1:17" x14ac:dyDescent="0.25">
      <c r="A13" s="485" t="s">
        <v>109</v>
      </c>
      <c r="B13" s="485" t="s">
        <v>488</v>
      </c>
      <c r="C13" s="246" t="s">
        <v>44</v>
      </c>
      <c r="D13" s="461">
        <v>4240796968.152534</v>
      </c>
      <c r="E13" s="461">
        <v>150201198.70008135</v>
      </c>
      <c r="F13" s="462">
        <v>3.6718660841960085E-2</v>
      </c>
      <c r="G13" s="468">
        <v>99.999999999999986</v>
      </c>
      <c r="H13" s="468">
        <v>-7.1054273576010019E-14</v>
      </c>
      <c r="I13" s="469">
        <v>2.2803722189359368</v>
      </c>
      <c r="J13" s="469">
        <v>7.1865100207631372E-2</v>
      </c>
      <c r="K13" s="462">
        <v>3.25401261323588E-2</v>
      </c>
      <c r="L13" s="463">
        <v>9670595592.3227863</v>
      </c>
      <c r="M13" s="463">
        <v>636485715.64715385</v>
      </c>
      <c r="N13" s="462">
        <v>7.0453616829527374E-2</v>
      </c>
      <c r="O13" s="461">
        <v>2173005980.8496623</v>
      </c>
      <c r="P13" s="461">
        <v>81577284.780681133</v>
      </c>
      <c r="Q13" s="462">
        <v>3.9005530015922898E-2</v>
      </c>
    </row>
    <row r="14" spans="1:17" x14ac:dyDescent="0.25">
      <c r="A14" s="485" t="s">
        <v>109</v>
      </c>
      <c r="B14" s="485" t="s">
        <v>451</v>
      </c>
      <c r="C14" s="247" t="s">
        <v>179</v>
      </c>
      <c r="D14" s="465">
        <v>3857860706.9442964</v>
      </c>
      <c r="E14" s="465">
        <v>132608664.36866236</v>
      </c>
      <c r="F14" s="466">
        <v>3.5597232845747777E-2</v>
      </c>
      <c r="G14" s="470">
        <v>90.97018168792313</v>
      </c>
      <c r="H14" s="470">
        <v>-9.8509831167760353E-2</v>
      </c>
      <c r="I14" s="471">
        <v>2.2941168796913858</v>
      </c>
      <c r="J14" s="471">
        <v>8.1359525122807863E-2</v>
      </c>
      <c r="K14" s="466">
        <v>3.6768389880087217E-2</v>
      </c>
      <c r="L14" s="467">
        <v>8850383367.2990532</v>
      </c>
      <c r="M14" s="467">
        <v>607304512.46820259</v>
      </c>
      <c r="N14" s="466">
        <v>7.3674475661759831E-2</v>
      </c>
      <c r="O14" s="465">
        <v>1984931431.6338584</v>
      </c>
      <c r="P14" s="465">
        <v>73775343.21123147</v>
      </c>
      <c r="Q14" s="466">
        <v>3.8602468766495132E-2</v>
      </c>
    </row>
    <row r="15" spans="1:17" x14ac:dyDescent="0.25">
      <c r="A15" s="485" t="s">
        <v>109</v>
      </c>
      <c r="B15" s="485" t="s">
        <v>451</v>
      </c>
      <c r="C15" s="246" t="s">
        <v>180</v>
      </c>
      <c r="D15" s="461">
        <v>378958857.21669847</v>
      </c>
      <c r="E15" s="461">
        <v>17871570.218420088</v>
      </c>
      <c r="F15" s="462">
        <v>4.949376746821136E-2</v>
      </c>
      <c r="G15" s="468">
        <v>8.936029243149278</v>
      </c>
      <c r="H15" s="468">
        <v>0.10877503986700354</v>
      </c>
      <c r="I15" s="469">
        <v>2.1218506522008855</v>
      </c>
      <c r="J15" s="469">
        <v>-1.9807356051734892E-2</v>
      </c>
      <c r="K15" s="462">
        <v>-9.2486083097346253E-3</v>
      </c>
      <c r="L15" s="463">
        <v>804094098.34255385</v>
      </c>
      <c r="M15" s="463">
        <v>30768618.464478731</v>
      </c>
      <c r="N15" s="462">
        <v>3.97874106893902E-2</v>
      </c>
      <c r="O15" s="461">
        <v>183974495.60363683</v>
      </c>
      <c r="P15" s="461">
        <v>8184040.4723215997</v>
      </c>
      <c r="Q15" s="462">
        <v>4.6555658930447233E-2</v>
      </c>
    </row>
    <row r="16" spans="1:17" x14ac:dyDescent="0.25">
      <c r="A16" s="485" t="s">
        <v>109</v>
      </c>
      <c r="B16" s="485" t="s">
        <v>451</v>
      </c>
      <c r="C16" s="247" t="s">
        <v>181</v>
      </c>
      <c r="D16" s="465">
        <v>3977403.9915320086</v>
      </c>
      <c r="E16" s="465">
        <v>-279035.88701509824</v>
      </c>
      <c r="F16" s="466">
        <v>-6.555616782500974E-2</v>
      </c>
      <c r="G16" s="470">
        <v>9.3789068927407987E-2</v>
      </c>
      <c r="H16" s="470">
        <v>-1.026520869965894E-2</v>
      </c>
      <c r="I16" s="471">
        <v>4.0524238210387651</v>
      </c>
      <c r="J16" s="471">
        <v>-0.10728299308645184</v>
      </c>
      <c r="K16" s="466">
        <v>-2.57909987122526E-2</v>
      </c>
      <c r="L16" s="467">
        <v>16118126.68117898</v>
      </c>
      <c r="M16" s="467">
        <v>-1587415.2855277322</v>
      </c>
      <c r="N16" s="466">
        <v>-8.9656407497307272E-2</v>
      </c>
      <c r="O16" s="465">
        <v>4100053.6121669104</v>
      </c>
      <c r="P16" s="465">
        <v>-382098.90287201107</v>
      </c>
      <c r="Q16" s="466">
        <v>-8.5248973922676316E-2</v>
      </c>
    </row>
    <row r="17" spans="1:17" x14ac:dyDescent="0.25">
      <c r="A17" s="485" t="s">
        <v>109</v>
      </c>
      <c r="B17" s="485" t="s">
        <v>485</v>
      </c>
      <c r="C17" s="246" t="s">
        <v>44</v>
      </c>
      <c r="D17" s="461">
        <v>4226949908.3035297</v>
      </c>
      <c r="E17" s="461">
        <v>152698896.67458105</v>
      </c>
      <c r="F17" s="462">
        <v>3.7479010556477635E-2</v>
      </c>
      <c r="G17" s="468">
        <v>100.00000000000003</v>
      </c>
      <c r="H17" s="468">
        <v>2.8421709430404007E-14</v>
      </c>
      <c r="I17" s="469">
        <v>2.2737512582628945</v>
      </c>
      <c r="J17" s="469">
        <v>6.6131365223746741E-2</v>
      </c>
      <c r="K17" s="462">
        <v>2.9955956381923231E-2</v>
      </c>
      <c r="L17" s="463">
        <v>9611032672.6193771</v>
      </c>
      <c r="M17" s="463">
        <v>616635090.1124382</v>
      </c>
      <c r="N17" s="462">
        <v>6.8557686543868374E-2</v>
      </c>
      <c r="O17" s="461">
        <v>2163898507.0190043</v>
      </c>
      <c r="P17" s="461">
        <v>81225365.702939034</v>
      </c>
      <c r="Q17" s="462">
        <v>3.9000534501353289E-2</v>
      </c>
    </row>
    <row r="18" spans="1:17" x14ac:dyDescent="0.25">
      <c r="A18" s="485" t="s">
        <v>109</v>
      </c>
      <c r="B18" s="485" t="s">
        <v>452</v>
      </c>
      <c r="C18" s="247" t="s">
        <v>179</v>
      </c>
      <c r="D18" s="465">
        <v>3846287668.8394809</v>
      </c>
      <c r="E18" s="465">
        <v>136468257.69664049</v>
      </c>
      <c r="F18" s="466">
        <v>3.6785687542294769E-2</v>
      </c>
      <c r="G18" s="470">
        <v>90.994399088660472</v>
      </c>
      <c r="H18" s="470">
        <v>-6.0850098345241577E-2</v>
      </c>
      <c r="I18" s="471">
        <v>2.2863589633834325</v>
      </c>
      <c r="J18" s="471">
        <v>7.427700516908331E-2</v>
      </c>
      <c r="K18" s="466">
        <v>3.3577872145859215E-2</v>
      </c>
      <c r="L18" s="467">
        <v>8793994287.4023151</v>
      </c>
      <c r="M18" s="467">
        <v>587569699.77985668</v>
      </c>
      <c r="N18" s="466">
        <v>7.1598744801246714E-2</v>
      </c>
      <c r="O18" s="465">
        <v>1976737135.739485</v>
      </c>
      <c r="P18" s="465">
        <v>73864105.681483269</v>
      </c>
      <c r="Q18" s="466">
        <v>3.8817148866328623E-2</v>
      </c>
    </row>
    <row r="19" spans="1:17" x14ac:dyDescent="0.25">
      <c r="A19" s="485" t="s">
        <v>109</v>
      </c>
      <c r="B19" s="485" t="s">
        <v>452</v>
      </c>
      <c r="C19" s="246" t="s">
        <v>180</v>
      </c>
      <c r="D19" s="461">
        <v>376672237.94670033</v>
      </c>
      <c r="E19" s="461">
        <v>16633098.230806768</v>
      </c>
      <c r="F19" s="462">
        <v>4.6198027925330357E-2</v>
      </c>
      <c r="G19" s="468">
        <v>8.9112065701738228</v>
      </c>
      <c r="H19" s="468">
        <v>7.4266021144067551E-2</v>
      </c>
      <c r="I19" s="469">
        <v>2.1259977140323243</v>
      </c>
      <c r="J19" s="469">
        <v>-1.2270392269276176E-2</v>
      </c>
      <c r="K19" s="462">
        <v>-5.7384722865737071E-3</v>
      </c>
      <c r="L19" s="463">
        <v>800804316.81412458</v>
      </c>
      <c r="M19" s="463">
        <v>30944107.339363575</v>
      </c>
      <c r="N19" s="462">
        <v>4.0194449535812832E-2</v>
      </c>
      <c r="O19" s="461">
        <v>183026053.5126743</v>
      </c>
      <c r="P19" s="461">
        <v>7844492.7254497409</v>
      </c>
      <c r="Q19" s="462">
        <v>4.4779214719850899E-2</v>
      </c>
    </row>
    <row r="20" spans="1:17" x14ac:dyDescent="0.25">
      <c r="A20" s="485" t="s">
        <v>109</v>
      </c>
      <c r="B20" s="485" t="s">
        <v>452</v>
      </c>
      <c r="C20" s="247" t="s">
        <v>181</v>
      </c>
      <c r="D20" s="465">
        <v>3990001.5173440264</v>
      </c>
      <c r="E20" s="465">
        <v>-402459.25287666032</v>
      </c>
      <c r="F20" s="466">
        <v>-9.1625007923847646E-2</v>
      </c>
      <c r="G20" s="470">
        <v>9.4394341165623133E-2</v>
      </c>
      <c r="H20" s="470">
        <v>-1.3415922799053723E-2</v>
      </c>
      <c r="I20" s="471">
        <v>4.0686872755238008</v>
      </c>
      <c r="J20" s="471">
        <v>-5.4920505453433854E-2</v>
      </c>
      <c r="K20" s="466">
        <v>-1.3318557042885999E-2</v>
      </c>
      <c r="L20" s="467">
        <v>16234068.402938299</v>
      </c>
      <c r="M20" s="467">
        <v>-1878717.006780982</v>
      </c>
      <c r="N20" s="466">
        <v>-0.10372325207214494</v>
      </c>
      <c r="O20" s="465">
        <v>4135317.7668451206</v>
      </c>
      <c r="P20" s="465">
        <v>-483232.70399396261</v>
      </c>
      <c r="Q20" s="466">
        <v>-0.10462865070870828</v>
      </c>
    </row>
    <row r="21" spans="1:17" x14ac:dyDescent="0.25">
      <c r="A21" s="485" t="s">
        <v>111</v>
      </c>
      <c r="B21" s="485" t="s">
        <v>482</v>
      </c>
      <c r="C21" s="246" t="s">
        <v>44</v>
      </c>
      <c r="D21" s="461">
        <v>345857309.36570704</v>
      </c>
      <c r="E21" s="461">
        <v>13995432.698849738</v>
      </c>
      <c r="F21" s="462">
        <v>4.2172462951805656E-2</v>
      </c>
      <c r="G21" s="468">
        <v>100.00000000000001</v>
      </c>
      <c r="H21" s="468">
        <v>5.6843418860808015E-14</v>
      </c>
      <c r="I21" s="469">
        <v>2.2637957709986494</v>
      </c>
      <c r="J21" s="469">
        <v>8.4674520584954394E-2</v>
      </c>
      <c r="K21" s="462">
        <v>3.885718638597066E-2</v>
      </c>
      <c r="L21" s="463">
        <v>782950314.31105924</v>
      </c>
      <c r="M21" s="463">
        <v>59783046.664141774</v>
      </c>
      <c r="N21" s="462">
        <v>8.2668352591050237E-2</v>
      </c>
      <c r="O21" s="461">
        <v>175533943.31755358</v>
      </c>
      <c r="P21" s="461">
        <v>9211629.1796559691</v>
      </c>
      <c r="Q21" s="462">
        <v>5.5384205224673702E-2</v>
      </c>
    </row>
    <row r="22" spans="1:17" x14ac:dyDescent="0.25">
      <c r="A22" s="485" t="s">
        <v>111</v>
      </c>
      <c r="B22" s="485" t="s">
        <v>444</v>
      </c>
      <c r="C22" s="247" t="s">
        <v>179</v>
      </c>
      <c r="D22" s="465">
        <v>313622175.56864548</v>
      </c>
      <c r="E22" s="465">
        <v>11722069.14779675</v>
      </c>
      <c r="F22" s="466">
        <v>3.8827641655270521E-2</v>
      </c>
      <c r="G22" s="470">
        <v>90.679643620607621</v>
      </c>
      <c r="H22" s="470">
        <v>-0.29197067057350523</v>
      </c>
      <c r="I22" s="471">
        <v>2.2797215304063205</v>
      </c>
      <c r="J22" s="471">
        <v>9.9000041607612665E-2</v>
      </c>
      <c r="K22" s="466">
        <v>4.5397838337507615E-2</v>
      </c>
      <c r="L22" s="467">
        <v>714971226.05671215</v>
      </c>
      <c r="M22" s="467">
        <v>56611176.51415062</v>
      </c>
      <c r="N22" s="466">
        <v>8.5988170991670762E-2</v>
      </c>
      <c r="O22" s="465">
        <v>159937581.91771305</v>
      </c>
      <c r="P22" s="465">
        <v>8298999.2990064919</v>
      </c>
      <c r="Q22" s="466">
        <v>5.4728810805850306E-2</v>
      </c>
    </row>
    <row r="23" spans="1:17" x14ac:dyDescent="0.25">
      <c r="A23" s="485" t="s">
        <v>111</v>
      </c>
      <c r="B23" s="485" t="s">
        <v>444</v>
      </c>
      <c r="C23" s="246" t="s">
        <v>180</v>
      </c>
      <c r="D23" s="461">
        <v>31973731.754662912</v>
      </c>
      <c r="E23" s="461">
        <v>2285959.2085634805</v>
      </c>
      <c r="F23" s="462">
        <v>7.7000024337084333E-2</v>
      </c>
      <c r="G23" s="468">
        <v>9.2447754865444018</v>
      </c>
      <c r="H23" s="468">
        <v>0.29895355475867369</v>
      </c>
      <c r="I23" s="469">
        <v>2.0934184886164773</v>
      </c>
      <c r="J23" s="469">
        <v>-5.0447200770008749E-2</v>
      </c>
      <c r="K23" s="462">
        <v>-2.3530952064653509E-2</v>
      </c>
      <c r="L23" s="463">
        <v>66934401.205275096</v>
      </c>
      <c r="M23" s="463">
        <v>3287804.2493824437</v>
      </c>
      <c r="N23" s="462">
        <v>5.1657188390777674E-2</v>
      </c>
      <c r="O23" s="461">
        <v>15321434.525108635</v>
      </c>
      <c r="P23" s="461">
        <v>947892.60536469519</v>
      </c>
      <c r="Q23" s="462">
        <v>6.5947044274636352E-2</v>
      </c>
    </row>
    <row r="24" spans="1:17" x14ac:dyDescent="0.25">
      <c r="A24" s="485" t="s">
        <v>111</v>
      </c>
      <c r="B24" s="485" t="s">
        <v>444</v>
      </c>
      <c r="C24" s="247" t="s">
        <v>181</v>
      </c>
      <c r="D24" s="465">
        <v>261402.04240024425</v>
      </c>
      <c r="E24" s="465">
        <v>-12595.657509679586</v>
      </c>
      <c r="F24" s="466">
        <v>-4.5969938849196111E-2</v>
      </c>
      <c r="G24" s="470">
        <v>7.5580892848454928E-2</v>
      </c>
      <c r="H24" s="470">
        <v>-6.9828841848976891E-3</v>
      </c>
      <c r="I24" s="471">
        <v>3.9964762305585495</v>
      </c>
      <c r="J24" s="471">
        <v>-0.23940293501391796</v>
      </c>
      <c r="K24" s="466">
        <v>-5.6517885816878187E-2</v>
      </c>
      <c r="L24" s="467">
        <v>1044687.0490720343</v>
      </c>
      <c r="M24" s="467">
        <v>-115934.09939118929</v>
      </c>
      <c r="N24" s="466">
        <v>-9.9889700911186582E-2</v>
      </c>
      <c r="O24" s="465">
        <v>274926.87473189831</v>
      </c>
      <c r="P24" s="465">
        <v>-35262.724715217075</v>
      </c>
      <c r="Q24" s="466">
        <v>-0.11368119620409473</v>
      </c>
    </row>
    <row r="25" spans="1:17" x14ac:dyDescent="0.25">
      <c r="A25" s="485" t="s">
        <v>111</v>
      </c>
      <c r="B25" s="485" t="s">
        <v>488</v>
      </c>
      <c r="C25" s="246" t="s">
        <v>44</v>
      </c>
      <c r="D25" s="461">
        <v>4206921747.8142657</v>
      </c>
      <c r="E25" s="461">
        <v>152044015.7536993</v>
      </c>
      <c r="F25" s="462">
        <v>3.7496572227452868E-2</v>
      </c>
      <c r="G25" s="468">
        <v>100.00000000000003</v>
      </c>
      <c r="H25" s="468">
        <v>7.1054273576010019E-14</v>
      </c>
      <c r="I25" s="469">
        <v>2.27725881282411</v>
      </c>
      <c r="J25" s="469">
        <v>7.2177214491929931E-2</v>
      </c>
      <c r="K25" s="462">
        <v>3.2732219318560081E-2</v>
      </c>
      <c r="L25" s="463">
        <v>9580249625.0714455</v>
      </c>
      <c r="M25" s="463">
        <v>638913354.61776543</v>
      </c>
      <c r="N25" s="462">
        <v>7.1456137571856163E-2</v>
      </c>
      <c r="O25" s="461">
        <v>2151908012.7313776</v>
      </c>
      <c r="P25" s="461">
        <v>83066605.857759237</v>
      </c>
      <c r="Q25" s="462">
        <v>4.0151268039094128E-2</v>
      </c>
    </row>
    <row r="26" spans="1:17" x14ac:dyDescent="0.25">
      <c r="A26" s="485" t="s">
        <v>111</v>
      </c>
      <c r="B26" s="485" t="s">
        <v>451</v>
      </c>
      <c r="C26" s="247" t="s">
        <v>179</v>
      </c>
      <c r="D26" s="465">
        <v>3824110877.4668765</v>
      </c>
      <c r="E26" s="465">
        <v>134497655.3403368</v>
      </c>
      <c r="F26" s="466">
        <v>3.6453050019919955E-2</v>
      </c>
      <c r="G26" s="470">
        <v>90.900451843529538</v>
      </c>
      <c r="H26" s="470">
        <v>-9.1520440961218696E-2</v>
      </c>
      <c r="I26" s="471">
        <v>2.2908318266196872</v>
      </c>
      <c r="J26" s="471">
        <v>8.1786281120351134E-2</v>
      </c>
      <c r="K26" s="466">
        <v>3.7023356665045144E-2</v>
      </c>
      <c r="L26" s="467">
        <v>8760394906.6236591</v>
      </c>
      <c r="M26" s="467">
        <v>609871253.66957378</v>
      </c>
      <c r="N26" s="466">
        <v>7.4826020957381223E-2</v>
      </c>
      <c r="O26" s="465">
        <v>1963897330.4462311</v>
      </c>
      <c r="P26" s="465">
        <v>75287495.337505817</v>
      </c>
      <c r="Q26" s="466">
        <v>3.9863975045524212E-2</v>
      </c>
    </row>
    <row r="27" spans="1:17" x14ac:dyDescent="0.25">
      <c r="A27" s="485" t="s">
        <v>111</v>
      </c>
      <c r="B27" s="485" t="s">
        <v>451</v>
      </c>
      <c r="C27" s="246" t="s">
        <v>180</v>
      </c>
      <c r="D27" s="461">
        <v>378834533.08611339</v>
      </c>
      <c r="E27" s="461">
        <v>17826429.511648536</v>
      </c>
      <c r="F27" s="462">
        <v>4.9379582716130063E-2</v>
      </c>
      <c r="G27" s="468">
        <v>9.0050292302902832</v>
      </c>
      <c r="H27" s="468">
        <v>0.10197154447909362</v>
      </c>
      <c r="I27" s="469">
        <v>2.121617924741444</v>
      </c>
      <c r="J27" s="469">
        <v>-1.9905209429003534E-2</v>
      </c>
      <c r="K27" s="462">
        <v>-9.2948841464251235E-3</v>
      </c>
      <c r="L27" s="463">
        <v>803742135.90655375</v>
      </c>
      <c r="M27" s="463">
        <v>30634930.478836179</v>
      </c>
      <c r="N27" s="462">
        <v>3.9625721069159563E-2</v>
      </c>
      <c r="O27" s="461">
        <v>183911638.9401525</v>
      </c>
      <c r="P27" s="461">
        <v>8162193.0494765937</v>
      </c>
      <c r="Q27" s="462">
        <v>4.6442212139626585E-2</v>
      </c>
    </row>
    <row r="28" spans="1:17" x14ac:dyDescent="0.25">
      <c r="A28" s="485" t="s">
        <v>111</v>
      </c>
      <c r="B28" s="485" t="s">
        <v>451</v>
      </c>
      <c r="C28" s="247" t="s">
        <v>181</v>
      </c>
      <c r="D28" s="465">
        <v>3976337.2612670218</v>
      </c>
      <c r="E28" s="465">
        <v>-280069.0983017548</v>
      </c>
      <c r="F28" s="466">
        <v>-6.5799426709372985E-2</v>
      </c>
      <c r="G28" s="470">
        <v>9.4518926180002183E-2</v>
      </c>
      <c r="H28" s="470">
        <v>-1.0451103518175603E-2</v>
      </c>
      <c r="I28" s="471">
        <v>4.0521166798862946</v>
      </c>
      <c r="J28" s="471">
        <v>-0.10759237422526446</v>
      </c>
      <c r="K28" s="466">
        <v>-2.5865360491719367E-2</v>
      </c>
      <c r="L28" s="467">
        <v>16112582.541233487</v>
      </c>
      <c r="M28" s="467">
        <v>-1592829.530642774</v>
      </c>
      <c r="N28" s="466">
        <v>-8.9962861309105926E-2</v>
      </c>
      <c r="O28" s="465">
        <v>4099043.3449938586</v>
      </c>
      <c r="P28" s="465">
        <v>-383082.52922336757</v>
      </c>
      <c r="Q28" s="466">
        <v>-8.5468935941088536E-2</v>
      </c>
    </row>
    <row r="29" spans="1:17" x14ac:dyDescent="0.25">
      <c r="A29" s="485" t="s">
        <v>111</v>
      </c>
      <c r="B29" s="485" t="s">
        <v>485</v>
      </c>
      <c r="C29" s="246" t="s">
        <v>44</v>
      </c>
      <c r="D29" s="461">
        <v>4192926315.1154003</v>
      </c>
      <c r="E29" s="461">
        <v>154365219.65989017</v>
      </c>
      <c r="F29" s="462">
        <v>3.822282640061913E-2</v>
      </c>
      <c r="G29" s="468">
        <v>100.00000000000003</v>
      </c>
      <c r="H29" s="468">
        <v>-2.8421709430404007E-14</v>
      </c>
      <c r="I29" s="469">
        <v>2.2706019287976127</v>
      </c>
      <c r="J29" s="469">
        <v>6.6420156673730801E-2</v>
      </c>
      <c r="K29" s="462">
        <v>3.0133701999418304E-2</v>
      </c>
      <c r="L29" s="463">
        <v>9520466578.4072952</v>
      </c>
      <c r="M29" s="463">
        <v>618743826.19560242</v>
      </c>
      <c r="N29" s="462">
        <v>6.9508323660369159E-2</v>
      </c>
      <c r="O29" s="461">
        <v>2142696383.551722</v>
      </c>
      <c r="P29" s="461">
        <v>82700575.167439938</v>
      </c>
      <c r="Q29" s="462">
        <v>4.0145991963112068E-2</v>
      </c>
    </row>
    <row r="30" spans="1:17" x14ac:dyDescent="0.25">
      <c r="A30" s="485" t="s">
        <v>111</v>
      </c>
      <c r="B30" s="485" t="s">
        <v>452</v>
      </c>
      <c r="C30" s="247" t="s">
        <v>179</v>
      </c>
      <c r="D30" s="465">
        <v>3812388808.3190684</v>
      </c>
      <c r="E30" s="465">
        <v>138182354.64835882</v>
      </c>
      <c r="F30" s="466">
        <v>3.7608761617167148E-2</v>
      </c>
      <c r="G30" s="470">
        <v>90.924297776841385</v>
      </c>
      <c r="H30" s="470">
        <v>-5.3809693296997807E-2</v>
      </c>
      <c r="I30" s="471">
        <v>2.2830262514455102</v>
      </c>
      <c r="J30" s="471">
        <v>7.4668779024462673E-2</v>
      </c>
      <c r="K30" s="466">
        <v>3.3811907699255968E-2</v>
      </c>
      <c r="L30" s="467">
        <v>8703783730.109499</v>
      </c>
      <c r="M30" s="467">
        <v>589822452.92815018</v>
      </c>
      <c r="N30" s="466">
        <v>7.2692293292906177E-2</v>
      </c>
      <c r="O30" s="465">
        <v>1955598331.1472254</v>
      </c>
      <c r="P30" s="465">
        <v>75362823.378581524</v>
      </c>
      <c r="Q30" s="466">
        <v>4.0081587156078027E-2</v>
      </c>
    </row>
    <row r="31" spans="1:17" x14ac:dyDescent="0.25">
      <c r="A31" s="485" t="s">
        <v>111</v>
      </c>
      <c r="B31" s="485" t="s">
        <v>452</v>
      </c>
      <c r="C31" s="246" t="s">
        <v>180</v>
      </c>
      <c r="D31" s="461">
        <v>376548573.87754983</v>
      </c>
      <c r="E31" s="461">
        <v>16586357.391048431</v>
      </c>
      <c r="F31" s="462">
        <v>4.6078051060312937E-2</v>
      </c>
      <c r="G31" s="468">
        <v>8.9805674027731222</v>
      </c>
      <c r="H31" s="468">
        <v>6.7437008594911418E-2</v>
      </c>
      <c r="I31" s="469">
        <v>2.125766467296387</v>
      </c>
      <c r="J31" s="469">
        <v>-1.2371316773986951E-2</v>
      </c>
      <c r="K31" s="462">
        <v>-5.7860241122701037E-3</v>
      </c>
      <c r="L31" s="463">
        <v>800454331.65717161</v>
      </c>
      <c r="M31" s="463">
        <v>30805515.749663353</v>
      </c>
      <c r="N31" s="462">
        <v>4.0025418233561441E-2</v>
      </c>
      <c r="O31" s="461">
        <v>182963746.3347877</v>
      </c>
      <c r="P31" s="461">
        <v>7821969.7213048339</v>
      </c>
      <c r="Q31" s="462">
        <v>4.4660787806024109E-2</v>
      </c>
    </row>
    <row r="32" spans="1:17" x14ac:dyDescent="0.25">
      <c r="A32" s="485" t="s">
        <v>111</v>
      </c>
      <c r="B32" s="485" t="s">
        <v>452</v>
      </c>
      <c r="C32" s="247" t="s">
        <v>181</v>
      </c>
      <c r="D32" s="465">
        <v>3988932.9187767012</v>
      </c>
      <c r="E32" s="465">
        <v>-403492.37952672318</v>
      </c>
      <c r="F32" s="466">
        <v>-9.186095428477116E-2</v>
      </c>
      <c r="G32" s="470">
        <v>9.5134820385387953E-2</v>
      </c>
      <c r="H32" s="470">
        <v>-1.3627315298187836E-2</v>
      </c>
      <c r="I32" s="471">
        <v>4.0683854482069197</v>
      </c>
      <c r="J32" s="471">
        <v>-5.522688273746823E-2</v>
      </c>
      <c r="K32" s="466">
        <v>-1.3392840622537422E-2</v>
      </c>
      <c r="L32" s="467">
        <v>16228516.640624685</v>
      </c>
      <c r="M32" s="467">
        <v>-1884142.482211398</v>
      </c>
      <c r="N32" s="466">
        <v>-0.10402351578713853</v>
      </c>
      <c r="O32" s="465">
        <v>4134306.0697090761</v>
      </c>
      <c r="P32" s="465">
        <v>-484217.93244628748</v>
      </c>
      <c r="Q32" s="466">
        <v>-0.10484257139733681</v>
      </c>
    </row>
    <row r="33" spans="1:17" x14ac:dyDescent="0.25">
      <c r="A33" s="485" t="s">
        <v>112</v>
      </c>
      <c r="B33" s="485" t="s">
        <v>482</v>
      </c>
      <c r="C33" s="246" t="s">
        <v>44</v>
      </c>
      <c r="D33" s="461">
        <v>191678958.59885883</v>
      </c>
      <c r="E33" s="461">
        <v>6046959.3062631488</v>
      </c>
      <c r="F33" s="462">
        <v>3.2574983458169025E-2</v>
      </c>
      <c r="G33" s="468">
        <v>100.00000000000003</v>
      </c>
      <c r="H33" s="468">
        <v>5.6843418860808015E-14</v>
      </c>
      <c r="I33" s="469">
        <v>2.4227920897189104</v>
      </c>
      <c r="J33" s="469">
        <v>7.2591263625466418E-2</v>
      </c>
      <c r="K33" s="462">
        <v>3.0887259854354331E-2</v>
      </c>
      <c r="L33" s="463">
        <v>464398264.65887368</v>
      </c>
      <c r="M33" s="463">
        <v>28125786.572037697</v>
      </c>
      <c r="N33" s="462">
        <v>6.4468395291347069E-2</v>
      </c>
      <c r="O33" s="461">
        <v>105728964.47574914</v>
      </c>
      <c r="P33" s="461">
        <v>4662958.1329653263</v>
      </c>
      <c r="Q33" s="462">
        <v>4.6137749988359615E-2</v>
      </c>
    </row>
    <row r="34" spans="1:17" x14ac:dyDescent="0.25">
      <c r="A34" s="485" t="s">
        <v>112</v>
      </c>
      <c r="B34" s="485" t="s">
        <v>444</v>
      </c>
      <c r="C34" s="247" t="s">
        <v>179</v>
      </c>
      <c r="D34" s="465">
        <v>170741901.9245303</v>
      </c>
      <c r="E34" s="465">
        <v>4739445.1579185426</v>
      </c>
      <c r="F34" s="466">
        <v>2.855045190434671E-2</v>
      </c>
      <c r="G34" s="470">
        <v>89.077018767539812</v>
      </c>
      <c r="H34" s="470">
        <v>-0.34854223444907007</v>
      </c>
      <c r="I34" s="471">
        <v>2.4526163656094098</v>
      </c>
      <c r="J34" s="471">
        <v>8.8498765216856512E-2</v>
      </c>
      <c r="K34" s="466">
        <v>3.7434163682111929E-2</v>
      </c>
      <c r="L34" s="467">
        <v>418764382.95537978</v>
      </c>
      <c r="M34" s="467">
        <v>26315053.20502907</v>
      </c>
      <c r="N34" s="466">
        <v>6.7053377876244297E-2</v>
      </c>
      <c r="O34" s="465">
        <v>95548363.756465554</v>
      </c>
      <c r="P34" s="465">
        <v>4191682.8617206514</v>
      </c>
      <c r="Q34" s="466">
        <v>4.5882608919976302E-2</v>
      </c>
    </row>
    <row r="35" spans="1:17" x14ac:dyDescent="0.25">
      <c r="A35" s="485" t="s">
        <v>112</v>
      </c>
      <c r="B35" s="485" t="s">
        <v>444</v>
      </c>
      <c r="C35" s="246" t="s">
        <v>180</v>
      </c>
      <c r="D35" s="461">
        <v>20733930.302407395</v>
      </c>
      <c r="E35" s="461">
        <v>1331703.1824990995</v>
      </c>
      <c r="F35" s="462">
        <v>6.8636614460236958E-2</v>
      </c>
      <c r="G35" s="468">
        <v>10.817009051994527</v>
      </c>
      <c r="H35" s="468">
        <v>0.36502491464424303</v>
      </c>
      <c r="I35" s="469">
        <v>2.1615151817478777</v>
      </c>
      <c r="J35" s="469">
        <v>-4.6954997439460744E-2</v>
      </c>
      <c r="K35" s="462">
        <v>-2.126132282969698E-2</v>
      </c>
      <c r="L35" s="463">
        <v>44816705.125955947</v>
      </c>
      <c r="M35" s="463">
        <v>1967465.1218186393</v>
      </c>
      <c r="N35" s="462">
        <v>4.5915986412563461E-2</v>
      </c>
      <c r="O35" s="461">
        <v>9963492.4818353653</v>
      </c>
      <c r="P35" s="461">
        <v>517066.18202401139</v>
      </c>
      <c r="Q35" s="462">
        <v>5.4736697838243573E-2</v>
      </c>
    </row>
    <row r="36" spans="1:17" x14ac:dyDescent="0.25">
      <c r="A36" s="485" t="s">
        <v>112</v>
      </c>
      <c r="B36" s="485" t="s">
        <v>444</v>
      </c>
      <c r="C36" s="247" t="s">
        <v>181</v>
      </c>
      <c r="D36" s="465">
        <v>203126.37192113174</v>
      </c>
      <c r="E36" s="465">
        <v>-24189.034154493798</v>
      </c>
      <c r="F36" s="466">
        <v>-0.10641176756161591</v>
      </c>
      <c r="G36" s="470">
        <v>0.10597218046568681</v>
      </c>
      <c r="H36" s="470">
        <v>-1.6482680195124083E-2</v>
      </c>
      <c r="I36" s="471">
        <v>4.0229959793465486</v>
      </c>
      <c r="J36" s="471">
        <v>-0.26139613098811409</v>
      </c>
      <c r="K36" s="466">
        <v>-6.1011252998431999E-2</v>
      </c>
      <c r="L36" s="467">
        <v>817176.57753796456</v>
      </c>
      <c r="M36" s="467">
        <v>-156731.7548099655</v>
      </c>
      <c r="N36" s="466">
        <v>-0.16093070528733588</v>
      </c>
      <c r="O36" s="465">
        <v>217108.23744821548</v>
      </c>
      <c r="P36" s="465">
        <v>-45790.910779341182</v>
      </c>
      <c r="Q36" s="466">
        <v>-0.1741767179089759</v>
      </c>
    </row>
    <row r="37" spans="1:17" x14ac:dyDescent="0.25">
      <c r="A37" s="485" t="s">
        <v>112</v>
      </c>
      <c r="B37" s="485" t="s">
        <v>488</v>
      </c>
      <c r="C37" s="246" t="s">
        <v>44</v>
      </c>
      <c r="D37" s="461">
        <v>2321414840.1564574</v>
      </c>
      <c r="E37" s="461">
        <v>47497830.920103073</v>
      </c>
      <c r="F37" s="462">
        <v>2.0888111011603799E-2</v>
      </c>
      <c r="G37" s="468">
        <v>100.00000000000004</v>
      </c>
      <c r="H37" s="468">
        <v>8.5265128291212022E-14</v>
      </c>
      <c r="I37" s="469">
        <v>2.4540516690194933</v>
      </c>
      <c r="J37" s="469">
        <v>6.675626762574316E-2</v>
      </c>
      <c r="K37" s="462">
        <v>2.7963136688810918E-2</v>
      </c>
      <c r="L37" s="463">
        <v>5696871962.9725752</v>
      </c>
      <c r="M37" s="463">
        <v>268360343.67159653</v>
      </c>
      <c r="N37" s="462">
        <v>4.9435344803803308E-2</v>
      </c>
      <c r="O37" s="461">
        <v>1296528234.8724465</v>
      </c>
      <c r="P37" s="461">
        <v>36367539.619259357</v>
      </c>
      <c r="Q37" s="462">
        <v>2.8859446066084864E-2</v>
      </c>
    </row>
    <row r="38" spans="1:17" x14ac:dyDescent="0.25">
      <c r="A38" s="485" t="s">
        <v>112</v>
      </c>
      <c r="B38" s="485" t="s">
        <v>451</v>
      </c>
      <c r="C38" s="247" t="s">
        <v>179</v>
      </c>
      <c r="D38" s="465">
        <v>2073499765.7090435</v>
      </c>
      <c r="E38" s="465">
        <v>36063440.789279461</v>
      </c>
      <c r="F38" s="466">
        <v>1.7700401405525971E-2</v>
      </c>
      <c r="G38" s="470">
        <v>89.320518239182789</v>
      </c>
      <c r="H38" s="470">
        <v>-0.27977573126391064</v>
      </c>
      <c r="I38" s="471">
        <v>2.4814436921891763</v>
      </c>
      <c r="J38" s="471">
        <v>7.7120890151328947E-2</v>
      </c>
      <c r="K38" s="466">
        <v>3.2075930106374689E-2</v>
      </c>
      <c r="L38" s="467">
        <v>5145272914.3744411</v>
      </c>
      <c r="M38" s="467">
        <v>246618300.66966057</v>
      </c>
      <c r="N38" s="466">
        <v>5.0344088350239243E-2</v>
      </c>
      <c r="O38" s="465">
        <v>1174150098.3061881</v>
      </c>
      <c r="P38" s="465">
        <v>31915235.893540621</v>
      </c>
      <c r="Q38" s="466">
        <v>2.7941045177108961E-2</v>
      </c>
    </row>
    <row r="39" spans="1:17" x14ac:dyDescent="0.25">
      <c r="A39" s="485" t="s">
        <v>112</v>
      </c>
      <c r="B39" s="485" t="s">
        <v>451</v>
      </c>
      <c r="C39" s="246" t="s">
        <v>180</v>
      </c>
      <c r="D39" s="461">
        <v>244674044.47802764</v>
      </c>
      <c r="E39" s="461">
        <v>11291165.741312236</v>
      </c>
      <c r="F39" s="462">
        <v>4.8380437341550057E-2</v>
      </c>
      <c r="G39" s="468">
        <v>10.539867336315353</v>
      </c>
      <c r="H39" s="468">
        <v>0.27639343692744767</v>
      </c>
      <c r="I39" s="469">
        <v>2.1999685648094029</v>
      </c>
      <c r="J39" s="469">
        <v>-1.3758851074539447E-2</v>
      </c>
      <c r="K39" s="462">
        <v>-6.2152417573260845E-3</v>
      </c>
      <c r="L39" s="463">
        <v>538275206.47643852</v>
      </c>
      <c r="M39" s="463">
        <v>21629129.419054091</v>
      </c>
      <c r="N39" s="462">
        <v>4.1864499469821237E-2</v>
      </c>
      <c r="O39" s="461">
        <v>118998558.48260908</v>
      </c>
      <c r="P39" s="461">
        <v>4418389.8521689326</v>
      </c>
      <c r="Q39" s="462">
        <v>3.856155829565705E-2</v>
      </c>
    </row>
    <row r="40" spans="1:17" x14ac:dyDescent="0.25">
      <c r="A40" s="485" t="s">
        <v>112</v>
      </c>
      <c r="B40" s="485" t="s">
        <v>451</v>
      </c>
      <c r="C40" s="247" t="s">
        <v>181</v>
      </c>
      <c r="D40" s="465">
        <v>3241029.9693797356</v>
      </c>
      <c r="E40" s="465">
        <v>143224.38950753538</v>
      </c>
      <c r="F40" s="466">
        <v>4.6234144078675231E-2</v>
      </c>
      <c r="G40" s="470">
        <v>0.13961442450162417</v>
      </c>
      <c r="H40" s="470">
        <v>3.3822943363931157E-3</v>
      </c>
      <c r="I40" s="471">
        <v>4.1109901011640018</v>
      </c>
      <c r="J40" s="471">
        <v>-0.15361857042309257</v>
      </c>
      <c r="K40" s="466">
        <v>-3.6021727256377478E-2</v>
      </c>
      <c r="L40" s="467">
        <v>13323842.121695962</v>
      </c>
      <c r="M40" s="467">
        <v>112913.58288208954</v>
      </c>
      <c r="N40" s="466">
        <v>8.5469830943637332E-3</v>
      </c>
      <c r="O40" s="465">
        <v>3379578.0836492972</v>
      </c>
      <c r="P40" s="465">
        <v>33913.873549829703</v>
      </c>
      <c r="Q40" s="466">
        <v>1.0136663879015352E-2</v>
      </c>
    </row>
    <row r="41" spans="1:17" x14ac:dyDescent="0.25">
      <c r="A41" s="485" t="s">
        <v>112</v>
      </c>
      <c r="B41" s="485" t="s">
        <v>485</v>
      </c>
      <c r="C41" s="246" t="s">
        <v>44</v>
      </c>
      <c r="D41" s="461">
        <v>2315367880.850193</v>
      </c>
      <c r="E41" s="461">
        <v>48758642.118196487</v>
      </c>
      <c r="F41" s="462">
        <v>2.1511710657931234E-2</v>
      </c>
      <c r="G41" s="468">
        <v>100</v>
      </c>
      <c r="H41" s="468">
        <v>0</v>
      </c>
      <c r="I41" s="469">
        <v>2.4483133860866229</v>
      </c>
      <c r="J41" s="469">
        <v>6.1284954098333344E-2</v>
      </c>
      <c r="K41" s="462">
        <v>2.5674161764083252E-2</v>
      </c>
      <c r="L41" s="463">
        <v>5668746176.4005442</v>
      </c>
      <c r="M41" s="463">
        <v>258285479.33993626</v>
      </c>
      <c r="N41" s="462">
        <v>4.7738167561268384E-2</v>
      </c>
      <c r="O41" s="461">
        <v>1291865276.7394817</v>
      </c>
      <c r="P41" s="461">
        <v>36651357.318689585</v>
      </c>
      <c r="Q41" s="462">
        <v>2.9199291651897906E-2</v>
      </c>
    </row>
    <row r="42" spans="1:17" x14ac:dyDescent="0.25">
      <c r="A42" s="485" t="s">
        <v>112</v>
      </c>
      <c r="B42" s="485" t="s">
        <v>452</v>
      </c>
      <c r="C42" s="247" t="s">
        <v>179</v>
      </c>
      <c r="D42" s="465">
        <v>2068760320.5511246</v>
      </c>
      <c r="E42" s="465">
        <v>37536565.957581758</v>
      </c>
      <c r="F42" s="466">
        <v>1.8479778937546442E-2</v>
      </c>
      <c r="G42" s="470">
        <v>89.349098156768278</v>
      </c>
      <c r="H42" s="470">
        <v>-0.26598502050956085</v>
      </c>
      <c r="I42" s="471">
        <v>2.4744083740960918</v>
      </c>
      <c r="J42" s="471">
        <v>7.0320517884232547E-2</v>
      </c>
      <c r="K42" s="466">
        <v>2.9250394365802072E-2</v>
      </c>
      <c r="L42" s="467">
        <v>5118957861.1694183</v>
      </c>
      <c r="M42" s="467">
        <v>235717499.50202465</v>
      </c>
      <c r="N42" s="466">
        <v>4.827071412506477E-2</v>
      </c>
      <c r="O42" s="465">
        <v>1169958415.444468</v>
      </c>
      <c r="P42" s="465">
        <v>32203203.070637703</v>
      </c>
      <c r="Q42" s="466">
        <v>2.8304157801613966E-2</v>
      </c>
    </row>
    <row r="43" spans="1:17" x14ac:dyDescent="0.25">
      <c r="A43" s="485" t="s">
        <v>112</v>
      </c>
      <c r="B43" s="485" t="s">
        <v>452</v>
      </c>
      <c r="C43" s="246" t="s">
        <v>180</v>
      </c>
      <c r="D43" s="461">
        <v>243342341.29552847</v>
      </c>
      <c r="E43" s="461">
        <v>11111504.150202543</v>
      </c>
      <c r="F43" s="462">
        <v>4.7846807455846879E-2</v>
      </c>
      <c r="G43" s="468">
        <v>10.509878076315641</v>
      </c>
      <c r="H43" s="468">
        <v>0.26414038245349758</v>
      </c>
      <c r="I43" s="469">
        <v>2.2039228294565385</v>
      </c>
      <c r="J43" s="469">
        <v>-8.9520567277667773E-3</v>
      </c>
      <c r="K43" s="462">
        <v>-4.0454418745756336E-3</v>
      </c>
      <c r="L43" s="463">
        <v>536307741.35461974</v>
      </c>
      <c r="M43" s="463">
        <v>22409954.038170695</v>
      </c>
      <c r="N43" s="462">
        <v>4.3607804102824534E-2</v>
      </c>
      <c r="O43" s="461">
        <v>118481492.30058508</v>
      </c>
      <c r="P43" s="461">
        <v>4433058.3932675868</v>
      </c>
      <c r="Q43" s="462">
        <v>3.886996288673418E-2</v>
      </c>
    </row>
    <row r="44" spans="1:17" x14ac:dyDescent="0.25">
      <c r="A44" s="485" t="s">
        <v>112</v>
      </c>
      <c r="B44" s="485" t="s">
        <v>452</v>
      </c>
      <c r="C44" s="247" t="s">
        <v>181</v>
      </c>
      <c r="D44" s="465">
        <v>3265219.0035342304</v>
      </c>
      <c r="E44" s="465">
        <v>110572.01040731231</v>
      </c>
      <c r="F44" s="466">
        <v>3.5050517743575552E-2</v>
      </c>
      <c r="G44" s="470">
        <v>0.14102376691583268</v>
      </c>
      <c r="H44" s="470">
        <v>1.8446380558570508E-3</v>
      </c>
      <c r="I44" s="471">
        <v>4.128535899709858</v>
      </c>
      <c r="J44" s="471">
        <v>-9.4614299279379921E-2</v>
      </c>
      <c r="K44" s="466">
        <v>-2.2403725849491397E-2</v>
      </c>
      <c r="L44" s="467">
        <v>13480573.876505921</v>
      </c>
      <c r="M44" s="467">
        <v>158025.79974117503</v>
      </c>
      <c r="N44" s="466">
        <v>1.186152970367438E-2</v>
      </c>
      <c r="O44" s="465">
        <v>3425368.9944286384</v>
      </c>
      <c r="P44" s="465">
        <v>15095.854784389492</v>
      </c>
      <c r="Q44" s="466">
        <v>4.4265823194338779E-3</v>
      </c>
    </row>
    <row r="45" spans="1:17" x14ac:dyDescent="0.25">
      <c r="A45" s="485" t="s">
        <v>113</v>
      </c>
      <c r="B45" s="485" t="s">
        <v>482</v>
      </c>
      <c r="C45" s="246" t="s">
        <v>44</v>
      </c>
      <c r="D45" s="461">
        <v>992285.87047640514</v>
      </c>
      <c r="E45" s="461">
        <v>-79534.872536001494</v>
      </c>
      <c r="F45" s="462">
        <v>-7.4205386539231075E-2</v>
      </c>
      <c r="G45" s="468">
        <v>100.00000000000003</v>
      </c>
      <c r="H45" s="468">
        <v>-1.4210854715202004E-14</v>
      </c>
      <c r="I45" s="469">
        <v>2.929273381329474</v>
      </c>
      <c r="J45" s="469">
        <v>7.1255951747517532E-2</v>
      </c>
      <c r="K45" s="462">
        <v>2.4931951432479602E-2</v>
      </c>
      <c r="L45" s="463">
        <v>2906676.5870558796</v>
      </c>
      <c r="M45" s="463">
        <v>-156605.77786106151</v>
      </c>
      <c r="N45" s="462">
        <v>-5.1123520199976007E-2</v>
      </c>
      <c r="O45" s="461">
        <v>576462.57158350945</v>
      </c>
      <c r="P45" s="461">
        <v>-43843.415707945707</v>
      </c>
      <c r="Q45" s="462">
        <v>-7.0680303924497784E-2</v>
      </c>
    </row>
    <row r="46" spans="1:17" x14ac:dyDescent="0.25">
      <c r="A46" s="485" t="s">
        <v>113</v>
      </c>
      <c r="B46" s="485" t="s">
        <v>444</v>
      </c>
      <c r="C46" s="247" t="s">
        <v>179</v>
      </c>
      <c r="D46" s="465">
        <v>987220.59959212947</v>
      </c>
      <c r="E46" s="465">
        <v>-57701.04135513748</v>
      </c>
      <c r="F46" s="466">
        <v>-5.5220448207799561E-2</v>
      </c>
      <c r="G46" s="470">
        <v>99.489535119365996</v>
      </c>
      <c r="H46" s="470">
        <v>1.999199374373589</v>
      </c>
      <c r="I46" s="471">
        <v>2.9313902778898231</v>
      </c>
      <c r="J46" s="471">
        <v>7.2995026781418115E-2</v>
      </c>
      <c r="K46" s="466">
        <v>2.5537065510136396E-2</v>
      </c>
      <c r="L46" s="467">
        <v>2893928.8677769303</v>
      </c>
      <c r="M46" s="467">
        <v>-92870.18848713953</v>
      </c>
      <c r="N46" s="466">
        <v>-3.1093550901044834E-2</v>
      </c>
      <c r="O46" s="465">
        <v>573924.76869833469</v>
      </c>
      <c r="P46" s="465">
        <v>-32931.353978935396</v>
      </c>
      <c r="Q46" s="466">
        <v>-5.4265505032151579E-2</v>
      </c>
    </row>
    <row r="47" spans="1:17" x14ac:dyDescent="0.25">
      <c r="A47" s="485" t="s">
        <v>113</v>
      </c>
      <c r="B47" s="485" t="s">
        <v>444</v>
      </c>
      <c r="C47" s="246" t="s">
        <v>180</v>
      </c>
      <c r="D47" s="461">
        <v>5065.2708842754364</v>
      </c>
      <c r="E47" s="461">
        <v>-21833.831180863399</v>
      </c>
      <c r="F47" s="462">
        <v>-0.8116936813723602</v>
      </c>
      <c r="G47" s="468">
        <v>0.51046488063400086</v>
      </c>
      <c r="H47" s="468">
        <v>-1.9991993743735625</v>
      </c>
      <c r="I47" s="469">
        <v>2.5166905324892612</v>
      </c>
      <c r="J47" s="469">
        <v>-0.32665005440689532</v>
      </c>
      <c r="K47" s="462">
        <v>-0.11488249276653578</v>
      </c>
      <c r="L47" s="463">
        <v>12747.719278949498</v>
      </c>
      <c r="M47" s="463">
        <v>-63735.589373921975</v>
      </c>
      <c r="N47" s="462">
        <v>-0.83332678065999299</v>
      </c>
      <c r="O47" s="461">
        <v>2537.8028851747513</v>
      </c>
      <c r="P47" s="461">
        <v>-10912.061729010351</v>
      </c>
      <c r="Q47" s="462">
        <v>-0.81131387133085198</v>
      </c>
    </row>
    <row r="48" spans="1:17" x14ac:dyDescent="0.25">
      <c r="A48" s="485" t="s">
        <v>113</v>
      </c>
      <c r="B48" s="485" t="s">
        <v>444</v>
      </c>
      <c r="C48" s="247" t="s">
        <v>181</v>
      </c>
      <c r="D48" s="464"/>
      <c r="E48" s="464"/>
      <c r="F48" s="464"/>
      <c r="G48" s="464"/>
      <c r="H48" s="464"/>
      <c r="I48" s="464"/>
      <c r="J48" s="464"/>
      <c r="K48" s="464"/>
      <c r="L48" s="464"/>
      <c r="M48" s="464"/>
      <c r="N48" s="464"/>
      <c r="O48" s="464"/>
      <c r="P48" s="464"/>
      <c r="Q48" s="464"/>
    </row>
    <row r="49" spans="1:17" x14ac:dyDescent="0.25">
      <c r="A49" s="485" t="s">
        <v>113</v>
      </c>
      <c r="B49" s="485" t="s">
        <v>488</v>
      </c>
      <c r="C49" s="246" t="s">
        <v>44</v>
      </c>
      <c r="D49" s="461">
        <v>12385268.815928899</v>
      </c>
      <c r="E49" s="461">
        <v>-1076209.8864334896</v>
      </c>
      <c r="F49" s="462">
        <v>-7.9947375041690097E-2</v>
      </c>
      <c r="G49" s="468">
        <v>99.999999999999943</v>
      </c>
      <c r="H49" s="468">
        <v>-1.2789769243681803E-13</v>
      </c>
      <c r="I49" s="469">
        <v>2.9453776484462875</v>
      </c>
      <c r="J49" s="469">
        <v>4.702898450958326E-2</v>
      </c>
      <c r="K49" s="462">
        <v>1.6226130794666293E-2</v>
      </c>
      <c r="L49" s="463">
        <v>36479293.940435797</v>
      </c>
      <c r="M49" s="463">
        <v>-2536764.8711686283</v>
      </c>
      <c r="N49" s="462">
        <v>-6.5018480811140422E-2</v>
      </c>
      <c r="O49" s="461">
        <v>7273279.1207174473</v>
      </c>
      <c r="P49" s="461">
        <v>-705453.4844773896</v>
      </c>
      <c r="Q49" s="462">
        <v>-8.8416734760365212E-2</v>
      </c>
    </row>
    <row r="50" spans="1:17" x14ac:dyDescent="0.25">
      <c r="A50" s="485" t="s">
        <v>113</v>
      </c>
      <c r="B50" s="485" t="s">
        <v>451</v>
      </c>
      <c r="C50" s="247" t="s">
        <v>179</v>
      </c>
      <c r="D50" s="465">
        <v>12261046.026785878</v>
      </c>
      <c r="E50" s="465">
        <v>-876109.21464886144</v>
      </c>
      <c r="F50" s="466">
        <v>-6.6689416281357689E-2</v>
      </c>
      <c r="G50" s="470">
        <v>98.997011764627501</v>
      </c>
      <c r="H50" s="470">
        <v>1.4062824554522848</v>
      </c>
      <c r="I50" s="471">
        <v>2.946508163792033</v>
      </c>
      <c r="J50" s="471">
        <v>4.6267239799329118E-2</v>
      </c>
      <c r="K50" s="466">
        <v>1.5952895297965085E-2</v>
      </c>
      <c r="L50" s="467">
        <v>36127272.214554459</v>
      </c>
      <c r="M50" s="467">
        <v>-1973643.0414998233</v>
      </c>
      <c r="N50" s="466">
        <v>-5.180041025881154E-2</v>
      </c>
      <c r="O50" s="465">
        <v>7211144.7431647917</v>
      </c>
      <c r="P50" s="465">
        <v>-605284.45662292372</v>
      </c>
      <c r="Q50" s="466">
        <v>-7.7437464237424744E-2</v>
      </c>
    </row>
    <row r="51" spans="1:17" x14ac:dyDescent="0.25">
      <c r="A51" s="485" t="s">
        <v>113</v>
      </c>
      <c r="B51" s="485" t="s">
        <v>451</v>
      </c>
      <c r="C51" s="246" t="s">
        <v>180</v>
      </c>
      <c r="D51" s="461">
        <v>124222.78914302094</v>
      </c>
      <c r="E51" s="461">
        <v>-199995.9887964637</v>
      </c>
      <c r="F51" s="462">
        <v>-0.61685504481727738</v>
      </c>
      <c r="G51" s="468">
        <v>1.0029882353724604</v>
      </c>
      <c r="H51" s="468">
        <v>-1.4055048069452969</v>
      </c>
      <c r="I51" s="469">
        <v>2.8337934473202431</v>
      </c>
      <c r="J51" s="469">
        <v>1.2803126646867558E-2</v>
      </c>
      <c r="K51" s="462">
        <v>4.5385220052124916E-3</v>
      </c>
      <c r="L51" s="463">
        <v>352021.72588133696</v>
      </c>
      <c r="M51" s="463">
        <v>-562596.30846649967</v>
      </c>
      <c r="N51" s="462">
        <v>-0.61511613300699441</v>
      </c>
      <c r="O51" s="461">
        <v>62134.37755265586</v>
      </c>
      <c r="P51" s="461">
        <v>-100069.92439128297</v>
      </c>
      <c r="Q51" s="462">
        <v>-0.61693754846199589</v>
      </c>
    </row>
    <row r="52" spans="1:17" x14ac:dyDescent="0.25">
      <c r="A52" s="485" t="s">
        <v>113</v>
      </c>
      <c r="B52" s="485" t="s">
        <v>451</v>
      </c>
      <c r="C52" s="247" t="s">
        <v>181</v>
      </c>
      <c r="D52" s="464"/>
      <c r="E52" s="465">
        <v>-104.68298815938505</v>
      </c>
      <c r="F52" s="466">
        <v>-1</v>
      </c>
      <c r="G52" s="464"/>
      <c r="H52" s="470">
        <v>-7.7764850707681937E-4</v>
      </c>
      <c r="I52" s="464"/>
      <c r="J52" s="471">
        <v>-5.0201203800813872</v>
      </c>
      <c r="K52" s="466">
        <v>-1</v>
      </c>
      <c r="L52" s="464"/>
      <c r="M52" s="467">
        <v>-525.52120230674745</v>
      </c>
      <c r="N52" s="466">
        <v>-1</v>
      </c>
      <c r="O52" s="464"/>
      <c r="P52" s="465">
        <v>-99.103463182225823</v>
      </c>
      <c r="Q52" s="466">
        <v>-1</v>
      </c>
    </row>
    <row r="53" spans="1:17" x14ac:dyDescent="0.25">
      <c r="A53" s="485" t="s">
        <v>113</v>
      </c>
      <c r="B53" s="485" t="s">
        <v>485</v>
      </c>
      <c r="C53" s="246" t="s">
        <v>44</v>
      </c>
      <c r="D53" s="461">
        <v>12464803.688464902</v>
      </c>
      <c r="E53" s="461">
        <v>-1087581.1820103563</v>
      </c>
      <c r="F53" s="462">
        <v>-8.025016942809246E-2</v>
      </c>
      <c r="G53" s="468">
        <v>100.00000000000003</v>
      </c>
      <c r="H53" s="468">
        <v>9.9475983006414026E-14</v>
      </c>
      <c r="I53" s="469">
        <v>2.9391477502529946</v>
      </c>
      <c r="J53" s="469">
        <v>4.0879140722356766E-2</v>
      </c>
      <c r="K53" s="462">
        <v>1.4104676353299416E-2</v>
      </c>
      <c r="L53" s="463">
        <v>36635899.718296848</v>
      </c>
      <c r="M53" s="463">
        <v>-2642551.9360795319</v>
      </c>
      <c r="N53" s="462">
        <v>-6.7277395741873663E-2</v>
      </c>
      <c r="O53" s="461">
        <v>7317122.536425394</v>
      </c>
      <c r="P53" s="461">
        <v>-724043.31636408251</v>
      </c>
      <c r="Q53" s="462">
        <v>-9.0042082158137832E-2</v>
      </c>
    </row>
    <row r="54" spans="1:17" x14ac:dyDescent="0.25">
      <c r="A54" s="485" t="s">
        <v>113</v>
      </c>
      <c r="B54" s="485" t="s">
        <v>452</v>
      </c>
      <c r="C54" s="247" t="s">
        <v>179</v>
      </c>
      <c r="D54" s="465">
        <v>12318747.068141015</v>
      </c>
      <c r="E54" s="465">
        <v>-914309.56549081951</v>
      </c>
      <c r="F54" s="466">
        <v>-6.9092847616710126E-2</v>
      </c>
      <c r="G54" s="470">
        <v>98.828247728770521</v>
      </c>
      <c r="H54" s="470">
        <v>1.1844989708608296</v>
      </c>
      <c r="I54" s="471">
        <v>2.9402456437079407</v>
      </c>
      <c r="J54" s="471">
        <v>3.9832281658114699E-2</v>
      </c>
      <c r="K54" s="466">
        <v>1.3733312009693611E-2</v>
      </c>
      <c r="L54" s="467">
        <v>36220142.403041586</v>
      </c>
      <c r="M54" s="467">
        <v>-2161191.8779062778</v>
      </c>
      <c r="N54" s="466">
        <v>-5.6308409240975063E-2</v>
      </c>
      <c r="O54" s="465">
        <v>7244076.0971437274</v>
      </c>
      <c r="P54" s="465">
        <v>-637209.28945246339</v>
      </c>
      <c r="Q54" s="466">
        <v>-8.085093461228722E-2</v>
      </c>
    </row>
    <row r="55" spans="1:17" x14ac:dyDescent="0.25">
      <c r="A55" s="485" t="s">
        <v>113</v>
      </c>
      <c r="B55" s="485" t="s">
        <v>452</v>
      </c>
      <c r="C55" s="246" t="s">
        <v>180</v>
      </c>
      <c r="D55" s="461">
        <v>146056.62032388439</v>
      </c>
      <c r="E55" s="461">
        <v>-173126.59540623656</v>
      </c>
      <c r="F55" s="462">
        <v>-0.54240507293033957</v>
      </c>
      <c r="G55" s="468">
        <v>1.1717522712294877</v>
      </c>
      <c r="H55" s="468">
        <v>-1.1834288926812413</v>
      </c>
      <c r="I55" s="469">
        <v>2.8465489228307912</v>
      </c>
      <c r="J55" s="469">
        <v>3.8046713970635526E-2</v>
      </c>
      <c r="K55" s="462">
        <v>1.3546976694768908E-2</v>
      </c>
      <c r="L55" s="463">
        <v>415757.31525525893</v>
      </c>
      <c r="M55" s="463">
        <v>-480669.45115387335</v>
      </c>
      <c r="N55" s="462">
        <v>-0.53620604511768244</v>
      </c>
      <c r="O55" s="461">
        <v>73046.439281666215</v>
      </c>
      <c r="P55" s="461">
        <v>-86696.735315197409</v>
      </c>
      <c r="Q55" s="462">
        <v>-0.54272575672788459</v>
      </c>
    </row>
    <row r="56" spans="1:17" x14ac:dyDescent="0.25">
      <c r="A56" s="485" t="s">
        <v>113</v>
      </c>
      <c r="B56" s="485" t="s">
        <v>452</v>
      </c>
      <c r="C56" s="247" t="s">
        <v>181</v>
      </c>
      <c r="D56" s="464"/>
      <c r="E56" s="465">
        <v>-145.02111330052884</v>
      </c>
      <c r="F56" s="466">
        <v>-1</v>
      </c>
      <c r="G56" s="464"/>
      <c r="H56" s="470">
        <v>-1.0700781794978872E-3</v>
      </c>
      <c r="I56" s="464"/>
      <c r="J56" s="471">
        <v>-4.7621136237616017</v>
      </c>
      <c r="K56" s="466">
        <v>-1</v>
      </c>
      <c r="L56" s="464"/>
      <c r="M56" s="467">
        <v>-690.60701938152317</v>
      </c>
      <c r="N56" s="466">
        <v>-1</v>
      </c>
      <c r="O56" s="464"/>
      <c r="P56" s="465">
        <v>-137.29159642197192</v>
      </c>
      <c r="Q56" s="466">
        <v>-1</v>
      </c>
    </row>
    <row r="57" spans="1:17" x14ac:dyDescent="0.25">
      <c r="A57" s="485" t="s">
        <v>114</v>
      </c>
      <c r="B57" s="485" t="s">
        <v>482</v>
      </c>
      <c r="C57" s="246" t="s">
        <v>44</v>
      </c>
      <c r="D57" s="461">
        <v>2634679.4990510363</v>
      </c>
      <c r="E57" s="461">
        <v>-148372.84986026818</v>
      </c>
      <c r="F57" s="462">
        <v>-5.3312992807451068E-2</v>
      </c>
      <c r="G57" s="468">
        <v>100.00000000000006</v>
      </c>
      <c r="H57" s="468">
        <v>5.6843418860808015E-14</v>
      </c>
      <c r="I57" s="469">
        <v>2.6794863839013576</v>
      </c>
      <c r="J57" s="469">
        <v>6.3755922616140825E-2</v>
      </c>
      <c r="K57" s="462">
        <v>2.4374041423524541E-2</v>
      </c>
      <c r="L57" s="463">
        <v>7059587.8436513022</v>
      </c>
      <c r="M57" s="463">
        <v>-220126.9607473705</v>
      </c>
      <c r="N57" s="462">
        <v>-3.0238404479027346E-2</v>
      </c>
      <c r="O57" s="461">
        <v>1622486.55078578</v>
      </c>
      <c r="P57" s="461">
        <v>-104155.34899890632</v>
      </c>
      <c r="Q57" s="462">
        <v>-6.0322495945392372E-2</v>
      </c>
    </row>
    <row r="58" spans="1:17" x14ac:dyDescent="0.25">
      <c r="A58" s="485" t="s">
        <v>114</v>
      </c>
      <c r="B58" s="485" t="s">
        <v>444</v>
      </c>
      <c r="C58" s="247" t="s">
        <v>179</v>
      </c>
      <c r="D58" s="465">
        <v>2626366.4826099323</v>
      </c>
      <c r="E58" s="465">
        <v>-149031.04299254576</v>
      </c>
      <c r="F58" s="466">
        <v>-5.3697188102880641E-2</v>
      </c>
      <c r="G58" s="470">
        <v>99.684477127328137</v>
      </c>
      <c r="H58" s="470">
        <v>-4.0471513619237953E-2</v>
      </c>
      <c r="I58" s="471">
        <v>2.6787537854145396</v>
      </c>
      <c r="J58" s="471">
        <v>6.3818192349140102E-2</v>
      </c>
      <c r="K58" s="466">
        <v>2.4405263563041804E-2</v>
      </c>
      <c r="L58" s="467">
        <v>7035389.1571772257</v>
      </c>
      <c r="M58" s="467">
        <v>-222096.61742633302</v>
      </c>
      <c r="N58" s="466">
        <v>-3.0602418568083944E-2</v>
      </c>
      <c r="O58" s="465">
        <v>1617953.6850348711</v>
      </c>
      <c r="P58" s="465">
        <v>-104703.40463364334</v>
      </c>
      <c r="Q58" s="466">
        <v>-6.0780178052610045E-2</v>
      </c>
    </row>
    <row r="59" spans="1:17" x14ac:dyDescent="0.25">
      <c r="A59" s="485" t="s">
        <v>114</v>
      </c>
      <c r="B59" s="485" t="s">
        <v>444</v>
      </c>
      <c r="C59" s="246" t="s">
        <v>180</v>
      </c>
      <c r="D59" s="461">
        <v>8312.3134304368978</v>
      </c>
      <c r="E59" s="461">
        <v>660.06143461487318</v>
      </c>
      <c r="F59" s="462">
        <v>8.6257148219276283E-2</v>
      </c>
      <c r="G59" s="468">
        <v>0.31549618970470017</v>
      </c>
      <c r="H59" s="468">
        <v>4.0537222482416646E-2</v>
      </c>
      <c r="I59" s="469">
        <v>2.9105826211674279</v>
      </c>
      <c r="J59" s="469">
        <v>7.3332277377686772E-3</v>
      </c>
      <c r="K59" s="462">
        <v>2.5258690329409859E-3</v>
      </c>
      <c r="L59" s="463">
        <v>24193.675012326239</v>
      </c>
      <c r="M59" s="463">
        <v>1977.279047085045</v>
      </c>
      <c r="N59" s="462">
        <v>8.9000891511773997E-2</v>
      </c>
      <c r="O59" s="461">
        <v>4531.8614499568939</v>
      </c>
      <c r="P59" s="461">
        <v>549.48559772968292</v>
      </c>
      <c r="Q59" s="462">
        <v>0.13797934150850524</v>
      </c>
    </row>
    <row r="60" spans="1:17" x14ac:dyDescent="0.25">
      <c r="A60" s="485" t="s">
        <v>114</v>
      </c>
      <c r="B60" s="485" t="s">
        <v>444</v>
      </c>
      <c r="C60" s="247" t="s">
        <v>181</v>
      </c>
      <c r="D60" s="465">
        <v>0.70301066637039178</v>
      </c>
      <c r="E60" s="465">
        <v>-1.8683023383378985</v>
      </c>
      <c r="F60" s="466">
        <v>-0.72659467552837009</v>
      </c>
      <c r="G60" s="470">
        <v>2.6682967192920578E-5</v>
      </c>
      <c r="H60" s="470">
        <v>-6.5708863155299624E-5</v>
      </c>
      <c r="I60" s="471">
        <v>7.1285714285714299</v>
      </c>
      <c r="J60" s="471">
        <v>2.2151945470036933</v>
      </c>
      <c r="K60" s="466">
        <v>0.45084971098265919</v>
      </c>
      <c r="L60" s="467">
        <v>5.0114617502689365</v>
      </c>
      <c r="M60" s="467">
        <v>-7.6223681223392488</v>
      </c>
      <c r="N60" s="466">
        <v>-0.60332996400921557</v>
      </c>
      <c r="O60" s="465">
        <v>1.0043009519577026</v>
      </c>
      <c r="P60" s="465">
        <v>-1.4299629926681519</v>
      </c>
      <c r="Q60" s="466">
        <v>-0.58743136537231033</v>
      </c>
    </row>
    <row r="61" spans="1:17" x14ac:dyDescent="0.25">
      <c r="A61" s="485" t="s">
        <v>114</v>
      </c>
      <c r="B61" s="485" t="s">
        <v>488</v>
      </c>
      <c r="C61" s="246" t="s">
        <v>44</v>
      </c>
      <c r="D61" s="461">
        <v>33874742.49941995</v>
      </c>
      <c r="E61" s="461">
        <v>-1843294.8924638927</v>
      </c>
      <c r="F61" s="462">
        <v>-5.1606835847110177E-2</v>
      </c>
      <c r="G61" s="468">
        <v>100.00000000000003</v>
      </c>
      <c r="H61" s="468">
        <v>9.9475983006414026E-14</v>
      </c>
      <c r="I61" s="469">
        <v>2.667031520618413</v>
      </c>
      <c r="J61" s="469">
        <v>6.9643394163041883E-2</v>
      </c>
      <c r="K61" s="462">
        <v>2.6812856135630184E-2</v>
      </c>
      <c r="L61" s="463">
        <v>90345005.998785168</v>
      </c>
      <c r="M61" s="463">
        <v>-2428600.2231829017</v>
      </c>
      <c r="N61" s="462">
        <v>-2.6177706376663713E-2</v>
      </c>
      <c r="O61" s="461">
        <v>21097725.740195598</v>
      </c>
      <c r="P61" s="461">
        <v>-1489563.4551668726</v>
      </c>
      <c r="Q61" s="462">
        <v>-6.59469776245971E-2</v>
      </c>
    </row>
    <row r="62" spans="1:17" x14ac:dyDescent="0.25">
      <c r="A62" s="485" t="s">
        <v>114</v>
      </c>
      <c r="B62" s="485" t="s">
        <v>451</v>
      </c>
      <c r="C62" s="247" t="s">
        <v>179</v>
      </c>
      <c r="D62" s="465">
        <v>33749351.638569884</v>
      </c>
      <c r="E62" s="465">
        <v>-1889468.810522154</v>
      </c>
      <c r="F62" s="466">
        <v>-5.3017153393759182E-2</v>
      </c>
      <c r="G62" s="470">
        <v>99.629839663424136</v>
      </c>
      <c r="H62" s="470">
        <v>-0.14837619451148498</v>
      </c>
      <c r="I62" s="471">
        <v>2.6663475016212943</v>
      </c>
      <c r="J62" s="471">
        <v>6.9314246578823902E-2</v>
      </c>
      <c r="K62" s="466">
        <v>2.6689780134405854E-2</v>
      </c>
      <c r="L62" s="467">
        <v>89987499.422839344</v>
      </c>
      <c r="M62" s="467">
        <v>-2567702.4539403021</v>
      </c>
      <c r="N62" s="466">
        <v>-2.7742389426784777E-2</v>
      </c>
      <c r="O62" s="465">
        <v>21033858.809538193</v>
      </c>
      <c r="P62" s="465">
        <v>-1512394.5043632537</v>
      </c>
      <c r="Q62" s="466">
        <v>-6.7079637725472985E-2</v>
      </c>
    </row>
    <row r="63" spans="1:17" x14ac:dyDescent="0.25">
      <c r="A63" s="485" t="s">
        <v>114</v>
      </c>
      <c r="B63" s="485" t="s">
        <v>451</v>
      </c>
      <c r="C63" s="246" t="s">
        <v>180</v>
      </c>
      <c r="D63" s="461">
        <v>124324.13058508708</v>
      </c>
      <c r="E63" s="461">
        <v>45140.706771587851</v>
      </c>
      <c r="F63" s="462">
        <v>0.5700777334143543</v>
      </c>
      <c r="G63" s="468">
        <v>0.36701129340604127</v>
      </c>
      <c r="H63" s="468">
        <v>0.14532099462301823</v>
      </c>
      <c r="I63" s="469">
        <v>2.8310066142746293</v>
      </c>
      <c r="J63" s="469">
        <v>7.443914287966269E-2</v>
      </c>
      <c r="K63" s="462">
        <v>2.7004288359389443E-2</v>
      </c>
      <c r="L63" s="463">
        <v>351962.43600032426</v>
      </c>
      <c r="M63" s="463">
        <v>133687.98564235069</v>
      </c>
      <c r="N63" s="462">
        <v>0.61247656527413197</v>
      </c>
      <c r="O63" s="461">
        <v>62856.663484353463</v>
      </c>
      <c r="P63" s="461">
        <v>21847.422845024506</v>
      </c>
      <c r="Q63" s="462">
        <v>0.53274390123849902</v>
      </c>
    </row>
    <row r="64" spans="1:17" x14ac:dyDescent="0.25">
      <c r="A64" s="485" t="s">
        <v>114</v>
      </c>
      <c r="B64" s="485" t="s">
        <v>451</v>
      </c>
      <c r="C64" s="247" t="s">
        <v>181</v>
      </c>
      <c r="D64" s="465">
        <v>1066.7302649867058</v>
      </c>
      <c r="E64" s="465">
        <v>1033.2112866566063</v>
      </c>
      <c r="F64" s="466">
        <v>30.824665253260317</v>
      </c>
      <c r="G64" s="470">
        <v>3.1490431698631277E-3</v>
      </c>
      <c r="H64" s="470">
        <v>3.0551998884914698E-3</v>
      </c>
      <c r="I64" s="471">
        <v>5.1973213168037589</v>
      </c>
      <c r="J64" s="471">
        <v>1.3220590944838122</v>
      </c>
      <c r="K64" s="466">
        <v>0.34115345456348356</v>
      </c>
      <c r="L64" s="467">
        <v>5544.1399454951288</v>
      </c>
      <c r="M64" s="467">
        <v>5414.2451150417328</v>
      </c>
      <c r="N64" s="466">
        <v>41.681759744736539</v>
      </c>
      <c r="O64" s="465">
        <v>1010.2671730518341</v>
      </c>
      <c r="P64" s="465">
        <v>983.62635135650635</v>
      </c>
      <c r="Q64" s="466">
        <v>36.921772256334485</v>
      </c>
    </row>
    <row r="65" spans="1:17" x14ac:dyDescent="0.25">
      <c r="A65" s="485" t="s">
        <v>114</v>
      </c>
      <c r="B65" s="485" t="s">
        <v>485</v>
      </c>
      <c r="C65" s="246" t="s">
        <v>44</v>
      </c>
      <c r="D65" s="461">
        <v>34023115.349280216</v>
      </c>
      <c r="E65" s="461">
        <v>-1666800.8241584972</v>
      </c>
      <c r="F65" s="462">
        <v>-4.6702290250795551E-2</v>
      </c>
      <c r="G65" s="468">
        <v>100.00000000000004</v>
      </c>
      <c r="H65" s="468">
        <v>2.8421709430404007E-14</v>
      </c>
      <c r="I65" s="469">
        <v>2.6618706732112507</v>
      </c>
      <c r="J65" s="469">
        <v>6.5203596581040468E-2</v>
      </c>
      <c r="K65" s="462">
        <v>2.5110495360713535E-2</v>
      </c>
      <c r="L65" s="463">
        <v>90565132.959532559</v>
      </c>
      <c r="M65" s="463">
        <v>-2109697.335727796</v>
      </c>
      <c r="N65" s="462">
        <v>-2.2764512532759303E-2</v>
      </c>
      <c r="O65" s="461">
        <v>21201881.08919451</v>
      </c>
      <c r="P65" s="461">
        <v>-1475451.8425900303</v>
      </c>
      <c r="Q65" s="462">
        <v>-6.5062846985945055E-2</v>
      </c>
    </row>
    <row r="66" spans="1:17" x14ac:dyDescent="0.25">
      <c r="A66" s="485" t="s">
        <v>114</v>
      </c>
      <c r="B66" s="485" t="s">
        <v>452</v>
      </c>
      <c r="C66" s="247" t="s">
        <v>179</v>
      </c>
      <c r="D66" s="465">
        <v>33898382.681562416</v>
      </c>
      <c r="E66" s="465">
        <v>-1714574.7905668318</v>
      </c>
      <c r="F66" s="466">
        <v>-4.8144689805912931E-2</v>
      </c>
      <c r="G66" s="470">
        <v>99.633388458295826</v>
      </c>
      <c r="H66" s="470">
        <v>-0.15098004250012309</v>
      </c>
      <c r="I66" s="471">
        <v>2.6611769914713772</v>
      </c>
      <c r="J66" s="471">
        <v>6.4837990042307947E-2</v>
      </c>
      <c r="K66" s="466">
        <v>2.4972852160915816E-2</v>
      </c>
      <c r="L66" s="467">
        <v>90209596.040265709</v>
      </c>
      <c r="M66" s="467">
        <v>-2253714.4008582532</v>
      </c>
      <c r="N66" s="466">
        <v>-2.4374147865853305E-2</v>
      </c>
      <c r="O66" s="465">
        <v>21138562.214171842</v>
      </c>
      <c r="P66" s="465">
        <v>-1498960.0751872808</v>
      </c>
      <c r="Q66" s="466">
        <v>-6.6215730503857942E-2</v>
      </c>
    </row>
    <row r="67" spans="1:17" x14ac:dyDescent="0.25">
      <c r="A67" s="485" t="s">
        <v>114</v>
      </c>
      <c r="B67" s="485" t="s">
        <v>452</v>
      </c>
      <c r="C67" s="246" t="s">
        <v>180</v>
      </c>
      <c r="D67" s="461">
        <v>123664.06915047221</v>
      </c>
      <c r="E67" s="461">
        <v>46740.839758286806</v>
      </c>
      <c r="F67" s="462">
        <v>0.60762971247584141</v>
      </c>
      <c r="G67" s="468">
        <v>0.36347074005699032</v>
      </c>
      <c r="H67" s="468">
        <v>0.14793863003922145</v>
      </c>
      <c r="I67" s="469">
        <v>2.8301280991116635</v>
      </c>
      <c r="J67" s="469">
        <v>8.2017171846505477E-2</v>
      </c>
      <c r="K67" s="462">
        <v>2.9844927667503813E-2</v>
      </c>
      <c r="L67" s="463">
        <v>349985.15695323923</v>
      </c>
      <c r="M67" s="463">
        <v>138591.58970005016</v>
      </c>
      <c r="N67" s="462">
        <v>0.65560930496081293</v>
      </c>
      <c r="O67" s="461">
        <v>62307.17788662378</v>
      </c>
      <c r="P67" s="461">
        <v>22523.004144925515</v>
      </c>
      <c r="Q67" s="462">
        <v>0.56612974523884319</v>
      </c>
    </row>
    <row r="68" spans="1:17" x14ac:dyDescent="0.25">
      <c r="A68" s="485" t="s">
        <v>114</v>
      </c>
      <c r="B68" s="485" t="s">
        <v>452</v>
      </c>
      <c r="C68" s="247" t="s">
        <v>181</v>
      </c>
      <c r="D68" s="465">
        <v>1068.5985673250439</v>
      </c>
      <c r="E68" s="465">
        <v>1033.1266500617864</v>
      </c>
      <c r="F68" s="466">
        <v>29.125199024184656</v>
      </c>
      <c r="G68" s="470">
        <v>3.140801647217915E-3</v>
      </c>
      <c r="H68" s="470">
        <v>3.0414124609534302E-3</v>
      </c>
      <c r="I68" s="471">
        <v>5.1953675434123481</v>
      </c>
      <c r="J68" s="471">
        <v>1.6351742147128276</v>
      </c>
      <c r="K68" s="466">
        <v>0.45929365732229199</v>
      </c>
      <c r="L68" s="467">
        <v>5551.762313617468</v>
      </c>
      <c r="M68" s="467">
        <v>5425.4754304206372</v>
      </c>
      <c r="N68" s="466">
        <v>42.961511861564361</v>
      </c>
      <c r="O68" s="465">
        <v>1011.6971360445023</v>
      </c>
      <c r="P68" s="465">
        <v>985.22845232486725</v>
      </c>
      <c r="Q68" s="466">
        <v>37.222419624667801</v>
      </c>
    </row>
    <row r="69" spans="1:17" x14ac:dyDescent="0.25">
      <c r="A69" s="485" t="s">
        <v>115</v>
      </c>
      <c r="B69" s="485" t="s">
        <v>482</v>
      </c>
      <c r="C69" s="246" t="s">
        <v>44</v>
      </c>
      <c r="D69" s="461">
        <v>153186064.89637163</v>
      </c>
      <c r="E69" s="461">
        <v>8028008.2651226223</v>
      </c>
      <c r="F69" s="462">
        <v>5.5305288948008596E-2</v>
      </c>
      <c r="G69" s="468">
        <v>99.999999999999915</v>
      </c>
      <c r="H69" s="468">
        <v>1.4210854715202004E-14</v>
      </c>
      <c r="I69" s="469">
        <v>2.0605358149167117</v>
      </c>
      <c r="J69" s="469">
        <v>0.10520854075656172</v>
      </c>
      <c r="K69" s="462">
        <v>5.3806103022702827E-2</v>
      </c>
      <c r="L69" s="463">
        <v>315645373.0651294</v>
      </c>
      <c r="M69" s="463">
        <v>31813865.8699646</v>
      </c>
      <c r="N69" s="462">
        <v>0.11208715404554834</v>
      </c>
      <c r="O69" s="461">
        <v>69228516.270220935</v>
      </c>
      <c r="P69" s="461">
        <v>4592514.4623985589</v>
      </c>
      <c r="Q69" s="462">
        <v>7.105195763892011E-2</v>
      </c>
    </row>
    <row r="70" spans="1:17" x14ac:dyDescent="0.25">
      <c r="A70" s="485" t="s">
        <v>115</v>
      </c>
      <c r="B70" s="485" t="s">
        <v>444</v>
      </c>
      <c r="C70" s="247" t="s">
        <v>179</v>
      </c>
      <c r="D70" s="465">
        <v>141893053.04452276</v>
      </c>
      <c r="E70" s="465">
        <v>7040325.0312327743</v>
      </c>
      <c r="F70" s="466">
        <v>5.2207509146859357E-2</v>
      </c>
      <c r="G70" s="470">
        <v>92.627911775468249</v>
      </c>
      <c r="H70" s="470">
        <v>-0.27270369354549473</v>
      </c>
      <c r="I70" s="471">
        <v>2.0671407651051119</v>
      </c>
      <c r="J70" s="471">
        <v>0.11742921970696885</v>
      </c>
      <c r="K70" s="466">
        <v>6.0229022074641855E-2</v>
      </c>
      <c r="L70" s="467">
        <v>293312914.23355502</v>
      </c>
      <c r="M70" s="467">
        <v>30388993.497607946</v>
      </c>
      <c r="N70" s="466">
        <v>0.11558093844236954</v>
      </c>
      <c r="O70" s="465">
        <v>63815293.392549157</v>
      </c>
      <c r="P70" s="465">
        <v>4140247.7912647426</v>
      </c>
      <c r="Q70" s="466">
        <v>6.937988483373074E-2</v>
      </c>
    </row>
    <row r="71" spans="1:17" x14ac:dyDescent="0.25">
      <c r="A71" s="485" t="s">
        <v>115</v>
      </c>
      <c r="B71" s="485" t="s">
        <v>444</v>
      </c>
      <c r="C71" s="246" t="s">
        <v>180</v>
      </c>
      <c r="D71" s="461">
        <v>11234736.181371232</v>
      </c>
      <c r="E71" s="461">
        <v>976089.85724521801</v>
      </c>
      <c r="F71" s="462">
        <v>9.5148017233977117E-2</v>
      </c>
      <c r="G71" s="468">
        <v>7.3340458147882943</v>
      </c>
      <c r="H71" s="468">
        <v>0.26682091373683825</v>
      </c>
      <c r="I71" s="469">
        <v>1.9675538440051099</v>
      </c>
      <c r="J71" s="469">
        <v>-5.229097649247505E-2</v>
      </c>
      <c r="K71" s="462">
        <v>-2.5888610828822614E-2</v>
      </c>
      <c r="L71" s="463">
        <v>22104948.360040259</v>
      </c>
      <c r="M71" s="463">
        <v>1384074.7169377394</v>
      </c>
      <c r="N71" s="462">
        <v>6.6796156415849989E-2</v>
      </c>
      <c r="O71" s="461">
        <v>5355404.2403880954</v>
      </c>
      <c r="P71" s="461">
        <v>441738.48506969213</v>
      </c>
      <c r="Q71" s="462">
        <v>8.9899986500214787E-2</v>
      </c>
    </row>
    <row r="72" spans="1:17" x14ac:dyDescent="0.25">
      <c r="A72" s="485" t="s">
        <v>115</v>
      </c>
      <c r="B72" s="485" t="s">
        <v>444</v>
      </c>
      <c r="C72" s="247" t="s">
        <v>181</v>
      </c>
      <c r="D72" s="465">
        <v>58275.670479112407</v>
      </c>
      <c r="E72" s="465">
        <v>11593.376644814169</v>
      </c>
      <c r="F72" s="466">
        <v>0.2483463363211241</v>
      </c>
      <c r="G72" s="470">
        <v>3.8042409744342663E-2</v>
      </c>
      <c r="H72" s="470">
        <v>5.8827798087565594E-3</v>
      </c>
      <c r="I72" s="471">
        <v>3.9040386779525056</v>
      </c>
      <c r="J72" s="471">
        <v>-9.5610884642736149E-2</v>
      </c>
      <c r="K72" s="466">
        <v>-2.3904815446055574E-2</v>
      </c>
      <c r="L72" s="467">
        <v>227510.47153406986</v>
      </c>
      <c r="M72" s="467">
        <v>40797.655418776354</v>
      </c>
      <c r="N72" s="466">
        <v>0.21850484753860797</v>
      </c>
      <c r="O72" s="465">
        <v>57818.637283682823</v>
      </c>
      <c r="P72" s="465">
        <v>10528.186064124107</v>
      </c>
      <c r="Q72" s="466">
        <v>0.22262815838326758</v>
      </c>
    </row>
    <row r="73" spans="1:17" x14ac:dyDescent="0.25">
      <c r="A73" s="485" t="s">
        <v>115</v>
      </c>
      <c r="B73" s="485" t="s">
        <v>488</v>
      </c>
      <c r="C73" s="246" t="s">
        <v>44</v>
      </c>
      <c r="D73" s="461">
        <v>1873122116.6807268</v>
      </c>
      <c r="E73" s="461">
        <v>105622872.55887699</v>
      </c>
      <c r="F73" s="462">
        <v>5.9758369295005734E-2</v>
      </c>
      <c r="G73" s="468">
        <v>99.999999999999872</v>
      </c>
      <c r="H73" s="468">
        <v>-2.2737367544323206E-13</v>
      </c>
      <c r="I73" s="469">
        <v>2.0537365370645966</v>
      </c>
      <c r="J73" s="469">
        <v>8.8356012069247925E-2</v>
      </c>
      <c r="K73" s="462">
        <v>4.495618581010262E-2</v>
      </c>
      <c r="L73" s="463">
        <v>3846899329.4109826</v>
      </c>
      <c r="M73" s="463">
        <v>373090737.06989956</v>
      </c>
      <c r="N73" s="462">
        <v>0.10740106345884323</v>
      </c>
      <c r="O73" s="461">
        <v>848106741.11630082</v>
      </c>
      <c r="P73" s="461">
        <v>47404762.101063371</v>
      </c>
      <c r="Q73" s="462">
        <v>5.920400266696637E-2</v>
      </c>
    </row>
    <row r="74" spans="1:17" x14ac:dyDescent="0.25">
      <c r="A74" s="485" t="s">
        <v>115</v>
      </c>
      <c r="B74" s="485" t="s">
        <v>451</v>
      </c>
      <c r="C74" s="247" t="s">
        <v>179</v>
      </c>
      <c r="D74" s="465">
        <v>1738350543.5698965</v>
      </c>
      <c r="E74" s="465">
        <v>99310801.604553461</v>
      </c>
      <c r="F74" s="466">
        <v>6.0590844176524765E-2</v>
      </c>
      <c r="G74" s="470">
        <v>92.804976679809059</v>
      </c>
      <c r="H74" s="470">
        <v>7.2844124942122335E-2</v>
      </c>
      <c r="I74" s="471">
        <v>2.0588457802862621</v>
      </c>
      <c r="J74" s="471">
        <v>9.8082998451779702E-2</v>
      </c>
      <c r="K74" s="466">
        <v>5.0022878524863479E-2</v>
      </c>
      <c r="L74" s="467">
        <v>3578995681.2872109</v>
      </c>
      <c r="M74" s="467">
        <v>365227557.29397297</v>
      </c>
      <c r="N74" s="466">
        <v>0.11364465113934942</v>
      </c>
      <c r="O74" s="465">
        <v>782536329.77496541</v>
      </c>
      <c r="P74" s="465">
        <v>43977786.278674364</v>
      </c>
      <c r="Q74" s="466">
        <v>5.9545430306020442E-2</v>
      </c>
    </row>
    <row r="75" spans="1:17" x14ac:dyDescent="0.25">
      <c r="A75" s="485" t="s">
        <v>115</v>
      </c>
      <c r="B75" s="485" t="s">
        <v>451</v>
      </c>
      <c r="C75" s="246" t="s">
        <v>180</v>
      </c>
      <c r="D75" s="461">
        <v>134036265.81894265</v>
      </c>
      <c r="E75" s="461">
        <v>6735259.7591328323</v>
      </c>
      <c r="F75" s="462">
        <v>5.2908142422444057E-2</v>
      </c>
      <c r="G75" s="468">
        <v>7.1557676152189131</v>
      </c>
      <c r="H75" s="468">
        <v>-4.6555468266034516E-2</v>
      </c>
      <c r="I75" s="469">
        <v>1.9779341515105577</v>
      </c>
      <c r="J75" s="469">
        <v>-2.9485257381793417E-2</v>
      </c>
      <c r="K75" s="462">
        <v>-1.4688140032512049E-2</v>
      </c>
      <c r="L75" s="463">
        <v>265114907.70423391</v>
      </c>
      <c r="M75" s="463">
        <v>9568397.3682488501</v>
      </c>
      <c r="N75" s="462">
        <v>3.7442880185170994E-2</v>
      </c>
      <c r="O75" s="461">
        <v>64850946.07999064</v>
      </c>
      <c r="P75" s="461">
        <v>3843873.1216987893</v>
      </c>
      <c r="Q75" s="462">
        <v>6.3007007799352949E-2</v>
      </c>
    </row>
    <row r="76" spans="1:17" x14ac:dyDescent="0.25">
      <c r="A76" s="485" t="s">
        <v>115</v>
      </c>
      <c r="B76" s="485" t="s">
        <v>451</v>
      </c>
      <c r="C76" s="247" t="s">
        <v>181</v>
      </c>
      <c r="D76" s="465">
        <v>735307.2918872867</v>
      </c>
      <c r="E76" s="465">
        <v>-423188.80482113094</v>
      </c>
      <c r="F76" s="466">
        <v>-0.36529152409189647</v>
      </c>
      <c r="G76" s="470">
        <v>3.9255704971883514E-2</v>
      </c>
      <c r="H76" s="470">
        <v>-2.6288656676994974E-2</v>
      </c>
      <c r="I76" s="471">
        <v>3.792619018342346</v>
      </c>
      <c r="J76" s="471">
        <v>-8.6511886482073752E-2</v>
      </c>
      <c r="K76" s="466">
        <v>-2.2301873436258661E-2</v>
      </c>
      <c r="L76" s="467">
        <v>2788740.4195375303</v>
      </c>
      <c r="M76" s="467">
        <v>-1705217.5923225526</v>
      </c>
      <c r="N76" s="466">
        <v>-0.37944671219051962</v>
      </c>
      <c r="O76" s="465">
        <v>719465.26134456135</v>
      </c>
      <c r="P76" s="465">
        <v>-416897.29931001645</v>
      </c>
      <c r="Q76" s="466">
        <v>-0.36686997068072313</v>
      </c>
    </row>
    <row r="77" spans="1:17" x14ac:dyDescent="0.25">
      <c r="A77" s="485" t="s">
        <v>115</v>
      </c>
      <c r="B77" s="485" t="s">
        <v>485</v>
      </c>
      <c r="C77" s="246" t="s">
        <v>44</v>
      </c>
      <c r="D77" s="461">
        <v>1865094108.4155936</v>
      </c>
      <c r="E77" s="461">
        <v>106694636.5625546</v>
      </c>
      <c r="F77" s="462">
        <v>6.0677131829502601E-2</v>
      </c>
      <c r="G77" s="468">
        <v>100.00000000000004</v>
      </c>
      <c r="H77" s="468">
        <v>-2.8421709430404007E-14</v>
      </c>
      <c r="I77" s="469">
        <v>2.0455190150066667</v>
      </c>
      <c r="J77" s="469">
        <v>8.2379433385366907E-2</v>
      </c>
      <c r="K77" s="462">
        <v>4.1963105505382424E-2</v>
      </c>
      <c r="L77" s="463">
        <v>3815085463.5410023</v>
      </c>
      <c r="M77" s="463">
        <v>363101860.04431295</v>
      </c>
      <c r="N77" s="462">
        <v>0.1051864382196105</v>
      </c>
      <c r="O77" s="461">
        <v>843514226.65390205</v>
      </c>
      <c r="P77" s="461">
        <v>46773503.5432024</v>
      </c>
      <c r="Q77" s="462">
        <v>5.8706053533432431E-2</v>
      </c>
    </row>
    <row r="78" spans="1:17" x14ac:dyDescent="0.25">
      <c r="A78" s="485" t="s">
        <v>115</v>
      </c>
      <c r="B78" s="485" t="s">
        <v>452</v>
      </c>
      <c r="C78" s="247" t="s">
        <v>179</v>
      </c>
      <c r="D78" s="465">
        <v>1731310218.5386534</v>
      </c>
      <c r="E78" s="465">
        <v>101560576.09511495</v>
      </c>
      <c r="F78" s="466">
        <v>6.2316673340600807E-2</v>
      </c>
      <c r="G78" s="470">
        <v>92.826963032412905</v>
      </c>
      <c r="H78" s="470">
        <v>0.14326581052539211</v>
      </c>
      <c r="I78" s="471">
        <v>2.0496654209000509</v>
      </c>
      <c r="J78" s="471">
        <v>9.0874022457645198E-2</v>
      </c>
      <c r="K78" s="466">
        <v>4.6392904588975895E-2</v>
      </c>
      <c r="L78" s="467">
        <v>3548606687.789588</v>
      </c>
      <c r="M78" s="467">
        <v>356267106.55659866</v>
      </c>
      <c r="N78" s="466">
        <v>0.11160062941016954</v>
      </c>
      <c r="O78" s="465">
        <v>778396081.98370039</v>
      </c>
      <c r="P78" s="465">
        <v>43797071.975483775</v>
      </c>
      <c r="Q78" s="466">
        <v>5.9620379797399807E-2</v>
      </c>
    </row>
    <row r="79" spans="1:17" x14ac:dyDescent="0.25">
      <c r="A79" s="485" t="s">
        <v>115</v>
      </c>
      <c r="B79" s="485" t="s">
        <v>452</v>
      </c>
      <c r="C79" s="246" t="s">
        <v>180</v>
      </c>
      <c r="D79" s="461">
        <v>133060175.9616975</v>
      </c>
      <c r="E79" s="461">
        <v>5647979.8362521678</v>
      </c>
      <c r="F79" s="462">
        <v>4.4328408174452751E-2</v>
      </c>
      <c r="G79" s="468">
        <v>7.1342338899313145</v>
      </c>
      <c r="H79" s="468">
        <v>-0.11168480857555707</v>
      </c>
      <c r="I79" s="469">
        <v>1.9820418174045844</v>
      </c>
      <c r="J79" s="469">
        <v>-1.8195283710360721E-2</v>
      </c>
      <c r="K79" s="462">
        <v>-9.0965634525119812E-3</v>
      </c>
      <c r="L79" s="463">
        <v>263730832.9872967</v>
      </c>
      <c r="M79" s="463">
        <v>8876231.1626470685</v>
      </c>
      <c r="N79" s="462">
        <v>3.4828608544232913E-2</v>
      </c>
      <c r="O79" s="461">
        <v>64409207.594920926</v>
      </c>
      <c r="P79" s="461">
        <v>3475608.0633524284</v>
      </c>
      <c r="Q79" s="462">
        <v>5.7039270452942541E-2</v>
      </c>
    </row>
    <row r="80" spans="1:17" x14ac:dyDescent="0.25">
      <c r="A80" s="485" t="s">
        <v>115</v>
      </c>
      <c r="B80" s="485" t="s">
        <v>452</v>
      </c>
      <c r="C80" s="247" t="s">
        <v>181</v>
      </c>
      <c r="D80" s="465">
        <v>723713.91524247138</v>
      </c>
      <c r="E80" s="465">
        <v>-513919.36882073071</v>
      </c>
      <c r="F80" s="466">
        <v>-0.41524365532050966</v>
      </c>
      <c r="G80" s="470">
        <v>3.8803077655811709E-2</v>
      </c>
      <c r="H80" s="470">
        <v>-3.1581001950340505E-2</v>
      </c>
      <c r="I80" s="471">
        <v>3.7970014203721649</v>
      </c>
      <c r="J80" s="471">
        <v>-7.2820521817443584E-2</v>
      </c>
      <c r="K80" s="466">
        <v>-1.8817538094851087E-2</v>
      </c>
      <c r="L80" s="467">
        <v>2747942.7641187645</v>
      </c>
      <c r="M80" s="467">
        <v>-2041477.6749331998</v>
      </c>
      <c r="N80" s="466">
        <v>-0.42624733011272181</v>
      </c>
      <c r="O80" s="465">
        <v>708937.07528043725</v>
      </c>
      <c r="P80" s="465">
        <v>-499176.49563425453</v>
      </c>
      <c r="Q80" s="466">
        <v>-0.41318672983394766</v>
      </c>
    </row>
  </sheetData>
  <mergeCells count="24">
    <mergeCell ref="A33:A44"/>
    <mergeCell ref="B33:B36"/>
    <mergeCell ref="B37:B40"/>
    <mergeCell ref="B41:B44"/>
    <mergeCell ref="A9:A20"/>
    <mergeCell ref="B9:B12"/>
    <mergeCell ref="B13:B16"/>
    <mergeCell ref="B17:B20"/>
    <mergeCell ref="A21:A32"/>
    <mergeCell ref="B21:B24"/>
    <mergeCell ref="B25:B28"/>
    <mergeCell ref="B29:B32"/>
    <mergeCell ref="A69:A80"/>
    <mergeCell ref="B69:B72"/>
    <mergeCell ref="B73:B76"/>
    <mergeCell ref="B77:B80"/>
    <mergeCell ref="A45:A56"/>
    <mergeCell ref="B45:B48"/>
    <mergeCell ref="B49:B52"/>
    <mergeCell ref="B53:B56"/>
    <mergeCell ref="A57:A68"/>
    <mergeCell ref="B57:B60"/>
    <mergeCell ref="B61:B64"/>
    <mergeCell ref="B65:B68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8:R62"/>
  <sheetViews>
    <sheetView topLeftCell="A38" zoomScale="80" zoomScaleNormal="80" workbookViewId="0">
      <selection activeCell="B21" sqref="B21:B92"/>
    </sheetView>
  </sheetViews>
  <sheetFormatPr defaultRowHeight="12.5" x14ac:dyDescent="0.25"/>
  <cols>
    <col min="1" max="1" width="30.7265625" bestFit="1" customWidth="1"/>
    <col min="2" max="2" width="40.36328125" bestFit="1" customWidth="1"/>
    <col min="3" max="3" width="23.7265625" bestFit="1" customWidth="1"/>
    <col min="4" max="4" width="16.6328125" bestFit="1" customWidth="1"/>
    <col min="5" max="5" width="13" bestFit="1" customWidth="1"/>
    <col min="6" max="7" width="12.6328125" bestFit="1" customWidth="1"/>
    <col min="8" max="8" width="12.81640625" bestFit="1" customWidth="1"/>
    <col min="9" max="9" width="17.54296875" bestFit="1" customWidth="1"/>
    <col min="10" max="10" width="7.36328125" bestFit="1" customWidth="1"/>
    <col min="11" max="11" width="13.453125" bestFit="1" customWidth="1"/>
    <col min="12" max="12" width="12.54296875" bestFit="1" customWidth="1"/>
    <col min="13" max="13" width="14.1796875" bestFit="1" customWidth="1"/>
    <col min="14" max="14" width="11.453125" bestFit="1" customWidth="1"/>
    <col min="15" max="15" width="11.36328125" bestFit="1" customWidth="1"/>
    <col min="16" max="16" width="11.453125" bestFit="1" customWidth="1"/>
    <col min="17" max="17" width="9.90625" bestFit="1" customWidth="1"/>
    <col min="18" max="18" width="9.81640625" bestFit="1" customWidth="1"/>
    <col min="19" max="100" width="9.1796875" customWidth="1"/>
  </cols>
  <sheetData>
    <row r="8" spans="1:18" ht="37.5" x14ac:dyDescent="0.25">
      <c r="A8" s="245" t="s">
        <v>2</v>
      </c>
      <c r="B8" s="245" t="s">
        <v>10</v>
      </c>
      <c r="C8" s="245" t="s">
        <v>9</v>
      </c>
      <c r="D8" s="245" t="s">
        <v>16</v>
      </c>
      <c r="E8" s="245" t="s">
        <v>43</v>
      </c>
      <c r="F8" s="245" t="s">
        <v>47</v>
      </c>
      <c r="G8" s="245" t="s">
        <v>48</v>
      </c>
      <c r="H8" s="245" t="s">
        <v>101</v>
      </c>
      <c r="I8" s="245" t="s">
        <v>102</v>
      </c>
      <c r="J8" s="245" t="s">
        <v>103</v>
      </c>
      <c r="K8" s="245" t="s">
        <v>104</v>
      </c>
      <c r="L8" s="245" t="s">
        <v>105</v>
      </c>
      <c r="M8" s="245" t="s">
        <v>49</v>
      </c>
      <c r="N8" s="245" t="s">
        <v>50</v>
      </c>
      <c r="O8" s="245" t="s">
        <v>51</v>
      </c>
      <c r="P8" s="245" t="s">
        <v>106</v>
      </c>
      <c r="Q8" s="245" t="s">
        <v>107</v>
      </c>
      <c r="R8" s="245" t="s">
        <v>108</v>
      </c>
    </row>
    <row r="9" spans="1:18" x14ac:dyDescent="0.25">
      <c r="A9" s="485" t="s">
        <v>109</v>
      </c>
      <c r="B9" s="485" t="s">
        <v>482</v>
      </c>
      <c r="C9" s="485" t="s">
        <v>136</v>
      </c>
      <c r="D9" s="246" t="s">
        <v>44</v>
      </c>
      <c r="E9" s="461">
        <v>169821446.01800793</v>
      </c>
      <c r="F9" s="461">
        <v>-1925975.1681472063</v>
      </c>
      <c r="G9" s="462">
        <v>-1.121399759510603E-2</v>
      </c>
      <c r="H9" s="468">
        <v>48.730372991131183</v>
      </c>
      <c r="I9" s="468">
        <v>-2.5919111060117785</v>
      </c>
      <c r="J9" s="469">
        <v>1.921714516886585</v>
      </c>
      <c r="K9" s="469">
        <v>1.801046654568017E-2</v>
      </c>
      <c r="L9" s="462">
        <v>9.4607491865423918E-3</v>
      </c>
      <c r="M9" s="463">
        <v>326348338.09147739</v>
      </c>
      <c r="N9" s="463">
        <v>-607923.25621145964</v>
      </c>
      <c r="O9" s="462">
        <v>-1.8593412271893683E-3</v>
      </c>
      <c r="P9" s="461">
        <v>72286978.886238694</v>
      </c>
      <c r="Q9" s="461">
        <v>-393766.70951086283</v>
      </c>
      <c r="R9" s="462">
        <v>-5.4177582560998201E-3</v>
      </c>
    </row>
    <row r="10" spans="1:18" x14ac:dyDescent="0.25">
      <c r="A10" s="485" t="s">
        <v>109</v>
      </c>
      <c r="B10" s="485" t="s">
        <v>473</v>
      </c>
      <c r="C10" s="485" t="s">
        <v>136</v>
      </c>
      <c r="D10" s="247" t="s">
        <v>471</v>
      </c>
      <c r="E10" s="465">
        <v>164679109.96904013</v>
      </c>
      <c r="F10" s="465">
        <v>-1299024.2698177993</v>
      </c>
      <c r="G10" s="466">
        <v>-7.8264783236349847E-3</v>
      </c>
      <c r="H10" s="470">
        <v>47.254776359564588</v>
      </c>
      <c r="I10" s="470">
        <v>-2.3435052361015352</v>
      </c>
      <c r="J10" s="471">
        <v>1.864879914756711</v>
      </c>
      <c r="K10" s="471">
        <v>9.4232233244939678E-3</v>
      </c>
      <c r="L10" s="466">
        <v>5.0786544186166007E-3</v>
      </c>
      <c r="M10" s="467">
        <v>307106764.56127459</v>
      </c>
      <c r="N10" s="467">
        <v>-858475.2436491251</v>
      </c>
      <c r="O10" s="466">
        <v>-2.7875718837389383E-3</v>
      </c>
      <c r="P10" s="465">
        <v>69154565.077695549</v>
      </c>
      <c r="Q10" s="465">
        <v>-427530.05891056359</v>
      </c>
      <c r="R10" s="466">
        <v>-6.144253892775447E-3</v>
      </c>
    </row>
    <row r="11" spans="1:18" x14ac:dyDescent="0.25">
      <c r="A11" s="485" t="s">
        <v>109</v>
      </c>
      <c r="B11" s="485" t="s">
        <v>473</v>
      </c>
      <c r="C11" s="485" t="s">
        <v>136</v>
      </c>
      <c r="D11" s="246" t="s">
        <v>472</v>
      </c>
      <c r="E11" s="461">
        <v>5142336.0489667859</v>
      </c>
      <c r="F11" s="461">
        <v>-626950.898329271</v>
      </c>
      <c r="G11" s="462">
        <v>-0.10867043086201661</v>
      </c>
      <c r="H11" s="468">
        <v>1.4755966315663032</v>
      </c>
      <c r="I11" s="468">
        <v>-0.24840586991018143</v>
      </c>
      <c r="J11" s="469">
        <v>3.7417962083728207</v>
      </c>
      <c r="K11" s="469">
        <v>0.45005119443036001</v>
      </c>
      <c r="L11" s="462">
        <v>0.13672115930126139</v>
      </c>
      <c r="M11" s="463">
        <v>19241573.530202791</v>
      </c>
      <c r="N11" s="463">
        <v>250551.98743767664</v>
      </c>
      <c r="O11" s="462">
        <v>1.3193181150022326E-2</v>
      </c>
      <c r="P11" s="461">
        <v>3132413.8085431457</v>
      </c>
      <c r="Q11" s="461">
        <v>33763.349399712868</v>
      </c>
      <c r="R11" s="462">
        <v>1.089614651439135E-2</v>
      </c>
    </row>
    <row r="12" spans="1:18" x14ac:dyDescent="0.25">
      <c r="A12" s="485" t="s">
        <v>109</v>
      </c>
      <c r="B12" s="485" t="s">
        <v>488</v>
      </c>
      <c r="C12" s="485" t="s">
        <v>136</v>
      </c>
      <c r="D12" s="247" t="s">
        <v>44</v>
      </c>
      <c r="E12" s="465">
        <v>2070615685.5102241</v>
      </c>
      <c r="F12" s="465">
        <v>21140979.92304945</v>
      </c>
      <c r="G12" s="466">
        <v>1.0315316341995329E-2</v>
      </c>
      <c r="H12" s="470">
        <v>48.826098043837</v>
      </c>
      <c r="I12" s="470">
        <v>-1.2760098420641128</v>
      </c>
      <c r="J12" s="471">
        <v>1.9191965604138115</v>
      </c>
      <c r="K12" s="471">
        <v>2.4628621924505323E-2</v>
      </c>
      <c r="L12" s="466">
        <v>1.2999598179700927E-2</v>
      </c>
      <c r="M12" s="467">
        <v>3973918501.5701084</v>
      </c>
      <c r="N12" s="467">
        <v>91049433.619837284</v>
      </c>
      <c r="O12" s="466">
        <v>2.3449009489238688E-2</v>
      </c>
      <c r="P12" s="465">
        <v>879815113.45869422</v>
      </c>
      <c r="Q12" s="465">
        <v>12293736.271422625</v>
      </c>
      <c r="R12" s="466">
        <v>1.4171104706701399E-2</v>
      </c>
    </row>
    <row r="13" spans="1:18" x14ac:dyDescent="0.25">
      <c r="A13" s="485" t="s">
        <v>109</v>
      </c>
      <c r="B13" s="485" t="s">
        <v>474</v>
      </c>
      <c r="C13" s="485" t="s">
        <v>136</v>
      </c>
      <c r="D13" s="246" t="s">
        <v>471</v>
      </c>
      <c r="E13" s="461">
        <v>2005153594.2496128</v>
      </c>
      <c r="F13" s="461">
        <v>20203424.775708675</v>
      </c>
      <c r="G13" s="462">
        <v>1.0178303257387786E-2</v>
      </c>
      <c r="H13" s="468">
        <v>47.282470943737245</v>
      </c>
      <c r="I13" s="468">
        <v>-1.2422496922399446</v>
      </c>
      <c r="J13" s="469">
        <v>1.8682566565444745</v>
      </c>
      <c r="K13" s="469">
        <v>2.2523156938677014E-2</v>
      </c>
      <c r="L13" s="462">
        <v>1.2202821774371759E-2</v>
      </c>
      <c r="M13" s="463">
        <v>3746141549.8509173</v>
      </c>
      <c r="N13" s="463">
        <v>82452527.004727364</v>
      </c>
      <c r="O13" s="462">
        <v>2.2505329052374897E-2</v>
      </c>
      <c r="P13" s="461">
        <v>842940484.60672724</v>
      </c>
      <c r="Q13" s="461">
        <v>12770333.24431777</v>
      </c>
      <c r="R13" s="462">
        <v>1.5382790170617567E-2</v>
      </c>
    </row>
    <row r="14" spans="1:18" x14ac:dyDescent="0.25">
      <c r="A14" s="485" t="s">
        <v>109</v>
      </c>
      <c r="B14" s="485" t="s">
        <v>474</v>
      </c>
      <c r="C14" s="485" t="s">
        <v>136</v>
      </c>
      <c r="D14" s="247" t="s">
        <v>472</v>
      </c>
      <c r="E14" s="465">
        <v>65462091.260702454</v>
      </c>
      <c r="F14" s="465">
        <v>937555.1473525092</v>
      </c>
      <c r="G14" s="466">
        <v>1.453021135565408E-2</v>
      </c>
      <c r="H14" s="470">
        <v>1.5436271001019042</v>
      </c>
      <c r="I14" s="470">
        <v>-3.3760149823963914E-2</v>
      </c>
      <c r="J14" s="471">
        <v>3.4795245207195391</v>
      </c>
      <c r="K14" s="471">
        <v>8.2676464050850385E-2</v>
      </c>
      <c r="L14" s="466">
        <v>2.4339170510891718E-2</v>
      </c>
      <c r="M14" s="467">
        <v>227776951.71919444</v>
      </c>
      <c r="N14" s="467">
        <v>8596906.6151130497</v>
      </c>
      <c r="O14" s="466">
        <v>3.9223035158290349E-2</v>
      </c>
      <c r="P14" s="465">
        <v>36874628.851967029</v>
      </c>
      <c r="Q14" s="465">
        <v>-476596.97289478034</v>
      </c>
      <c r="R14" s="466">
        <v>-1.2759875007302886E-2</v>
      </c>
    </row>
    <row r="15" spans="1:18" x14ac:dyDescent="0.25">
      <c r="A15" s="485" t="s">
        <v>109</v>
      </c>
      <c r="B15" s="485" t="s">
        <v>485</v>
      </c>
      <c r="C15" s="485" t="s">
        <v>136</v>
      </c>
      <c r="D15" s="246" t="s">
        <v>44</v>
      </c>
      <c r="E15" s="461">
        <v>2072541660.6783745</v>
      </c>
      <c r="F15" s="461">
        <v>28976742.284552813</v>
      </c>
      <c r="G15" s="462">
        <v>1.4179506617938827E-2</v>
      </c>
      <c r="H15" s="468">
        <v>49.031611579002167</v>
      </c>
      <c r="I15" s="468">
        <v>-1.1264398655692958</v>
      </c>
      <c r="J15" s="469">
        <v>1.9177064086255307</v>
      </c>
      <c r="K15" s="469">
        <v>2.5653888364622457E-2</v>
      </c>
      <c r="L15" s="462">
        <v>1.3558761234114614E-2</v>
      </c>
      <c r="M15" s="463">
        <v>3974526424.8263187</v>
      </c>
      <c r="N15" s="463">
        <v>107994270.66251135</v>
      </c>
      <c r="O15" s="462">
        <v>2.7930524396703651E-2</v>
      </c>
      <c r="P15" s="461">
        <v>880208880.16820538</v>
      </c>
      <c r="Q15" s="461">
        <v>15494151.348338127</v>
      </c>
      <c r="R15" s="462">
        <v>1.7918223006891543E-2</v>
      </c>
    </row>
    <row r="16" spans="1:18" x14ac:dyDescent="0.25">
      <c r="A16" s="485" t="s">
        <v>109</v>
      </c>
      <c r="B16" s="485" t="s">
        <v>475</v>
      </c>
      <c r="C16" s="485" t="s">
        <v>136</v>
      </c>
      <c r="D16" s="247" t="s">
        <v>471</v>
      </c>
      <c r="E16" s="465">
        <v>2006452618.5194311</v>
      </c>
      <c r="F16" s="465">
        <v>26695952.392659187</v>
      </c>
      <c r="G16" s="466">
        <v>1.34844614236797E-2</v>
      </c>
      <c r="H16" s="470">
        <v>47.468095483646586</v>
      </c>
      <c r="I16" s="470">
        <v>-1.1238214227011625</v>
      </c>
      <c r="J16" s="471">
        <v>1.8674749607890022</v>
      </c>
      <c r="K16" s="471">
        <v>2.4266854016019135E-2</v>
      </c>
      <c r="L16" s="466">
        <v>1.3165552997976228E-2</v>
      </c>
      <c r="M16" s="467">
        <v>3747000025.0945654</v>
      </c>
      <c r="N16" s="467">
        <v>97896488.651845455</v>
      </c>
      <c r="O16" s="466">
        <v>2.6827544813178568E-2</v>
      </c>
      <c r="P16" s="465">
        <v>843368014.66563773</v>
      </c>
      <c r="Q16" s="465">
        <v>15865233.569148898</v>
      </c>
      <c r="R16" s="466">
        <v>1.9172423261377504E-2</v>
      </c>
    </row>
    <row r="17" spans="1:18" x14ac:dyDescent="0.25">
      <c r="A17" s="485" t="s">
        <v>109</v>
      </c>
      <c r="B17" s="485" t="s">
        <v>475</v>
      </c>
      <c r="C17" s="485" t="s">
        <v>136</v>
      </c>
      <c r="D17" s="246" t="s">
        <v>472</v>
      </c>
      <c r="E17" s="461">
        <v>66089042.159031674</v>
      </c>
      <c r="F17" s="461">
        <v>2280789.8919002637</v>
      </c>
      <c r="G17" s="462">
        <v>3.5744434471450537E-2</v>
      </c>
      <c r="H17" s="468">
        <v>1.5635160953576634</v>
      </c>
      <c r="I17" s="468">
        <v>-2.6184428680475769E-3</v>
      </c>
      <c r="J17" s="469">
        <v>3.4427250312427633</v>
      </c>
      <c r="K17" s="469">
        <v>3.5193716784703177E-2</v>
      </c>
      <c r="L17" s="462">
        <v>1.0328215220026657E-2</v>
      </c>
      <c r="M17" s="463">
        <v>227526399.73175663</v>
      </c>
      <c r="N17" s="463">
        <v>10097782.010666847</v>
      </c>
      <c r="O17" s="462">
        <v>4.6441825903616549E-2</v>
      </c>
      <c r="P17" s="461">
        <v>36840865.502567336</v>
      </c>
      <c r="Q17" s="461">
        <v>-371082.22081086785</v>
      </c>
      <c r="R17" s="462">
        <v>-9.9721257153582814E-3</v>
      </c>
    </row>
    <row r="18" spans="1:18" x14ac:dyDescent="0.25">
      <c r="A18" s="485" t="s">
        <v>111</v>
      </c>
      <c r="B18" s="485" t="s">
        <v>482</v>
      </c>
      <c r="C18" s="485" t="s">
        <v>136</v>
      </c>
      <c r="D18" s="247" t="s">
        <v>44</v>
      </c>
      <c r="E18" s="465">
        <v>168668176.42785615</v>
      </c>
      <c r="F18" s="465">
        <v>-1919064.3353753686</v>
      </c>
      <c r="G18" s="466">
        <v>-1.1249753069392543E-2</v>
      </c>
      <c r="H18" s="470">
        <v>48.768139883233637</v>
      </c>
      <c r="I18" s="470">
        <v>-2.6349445796669215</v>
      </c>
      <c r="J18" s="471">
        <v>1.9157831932542788</v>
      </c>
      <c r="K18" s="471">
        <v>1.787250814754282E-2</v>
      </c>
      <c r="L18" s="466">
        <v>9.4169384722852193E-3</v>
      </c>
      <c r="M18" s="467">
        <v>323131657.63733435</v>
      </c>
      <c r="N18" s="467">
        <v>-627689.35007810593</v>
      </c>
      <c r="O18" s="466">
        <v>-1.9387528295901526E-3</v>
      </c>
      <c r="P18" s="465">
        <v>71599789.311431527</v>
      </c>
      <c r="Q18" s="465">
        <v>-382269.47165870667</v>
      </c>
      <c r="R18" s="466">
        <v>-5.3106215371059662E-3</v>
      </c>
    </row>
    <row r="19" spans="1:18" x14ac:dyDescent="0.25">
      <c r="A19" s="485" t="s">
        <v>111</v>
      </c>
      <c r="B19" s="485" t="s">
        <v>473</v>
      </c>
      <c r="C19" s="485" t="s">
        <v>136</v>
      </c>
      <c r="D19" s="246" t="s">
        <v>471</v>
      </c>
      <c r="E19" s="461">
        <v>163530923.10155907</v>
      </c>
      <c r="F19" s="461">
        <v>-1290400.8868798316</v>
      </c>
      <c r="G19" s="462">
        <v>-7.8290894385143056E-3</v>
      </c>
      <c r="H19" s="468">
        <v>47.282772019903334</v>
      </c>
      <c r="I19" s="468">
        <v>-2.3828676865509237</v>
      </c>
      <c r="J19" s="469">
        <v>1.8584340040833356</v>
      </c>
      <c r="K19" s="469">
        <v>9.2521642157958883E-3</v>
      </c>
      <c r="L19" s="462">
        <v>5.0033825859216946E-3</v>
      </c>
      <c r="M19" s="463">
        <v>303911428.21107447</v>
      </c>
      <c r="N19" s="463">
        <v>-873170.93127083778</v>
      </c>
      <c r="O19" s="462">
        <v>-2.864878782352896E-3</v>
      </c>
      <c r="P19" s="461">
        <v>68472312.439180434</v>
      </c>
      <c r="Q19" s="461">
        <v>-413483.57917904854</v>
      </c>
      <c r="R19" s="462">
        <v>-6.0024504771469386E-3</v>
      </c>
    </row>
    <row r="20" spans="1:18" x14ac:dyDescent="0.25">
      <c r="A20" s="485" t="s">
        <v>111</v>
      </c>
      <c r="B20" s="485" t="s">
        <v>473</v>
      </c>
      <c r="C20" s="485" t="s">
        <v>136</v>
      </c>
      <c r="D20" s="247" t="s">
        <v>472</v>
      </c>
      <c r="E20" s="465">
        <v>5137253.3262960818</v>
      </c>
      <c r="F20" s="465">
        <v>-628663.44849542622</v>
      </c>
      <c r="G20" s="466">
        <v>-0.10903096125908933</v>
      </c>
      <c r="H20" s="470">
        <v>1.4853678633300145</v>
      </c>
      <c r="I20" s="470">
        <v>-0.25207689311595693</v>
      </c>
      <c r="J20" s="471">
        <v>3.7413435167538069</v>
      </c>
      <c r="K20" s="471">
        <v>0.45049687671481431</v>
      </c>
      <c r="L20" s="466">
        <v>0.13689391393500988</v>
      </c>
      <c r="M20" s="467">
        <v>19220229.426259775</v>
      </c>
      <c r="N20" s="467">
        <v>245481.58119267598</v>
      </c>
      <c r="O20" s="466">
        <v>1.2937277649067378E-2</v>
      </c>
      <c r="P20" s="465">
        <v>3127476.8722510934</v>
      </c>
      <c r="Q20" s="465">
        <v>31214.107520368882</v>
      </c>
      <c r="R20" s="466">
        <v>1.0081220455810865E-2</v>
      </c>
    </row>
    <row r="21" spans="1:18" x14ac:dyDescent="0.25">
      <c r="A21" s="485" t="s">
        <v>111</v>
      </c>
      <c r="B21" s="485" t="s">
        <v>488</v>
      </c>
      <c r="C21" s="485" t="s">
        <v>136</v>
      </c>
      <c r="D21" s="246" t="s">
        <v>44</v>
      </c>
      <c r="E21" s="461">
        <v>2056665632.3779178</v>
      </c>
      <c r="F21" s="461">
        <v>20972939.767562151</v>
      </c>
      <c r="G21" s="462">
        <v>1.0302606009096925E-2</v>
      </c>
      <c r="H21" s="468">
        <v>48.887660756857947</v>
      </c>
      <c r="I21" s="468">
        <v>-1.3158922754520219</v>
      </c>
      <c r="J21" s="469">
        <v>1.9130933660313745</v>
      </c>
      <c r="K21" s="469">
        <v>2.4632874067082922E-2</v>
      </c>
      <c r="L21" s="462">
        <v>1.3043891663023839E-2</v>
      </c>
      <c r="M21" s="463">
        <v>3934593377.4469161</v>
      </c>
      <c r="N21" s="463">
        <v>90268153.671850681</v>
      </c>
      <c r="O21" s="462">
        <v>2.3480883748750271E-2</v>
      </c>
      <c r="P21" s="461">
        <v>871280812.64307272</v>
      </c>
      <c r="Q21" s="461">
        <v>12461996.223686695</v>
      </c>
      <c r="R21" s="462">
        <v>1.4510623178522841E-2</v>
      </c>
    </row>
    <row r="22" spans="1:18" x14ac:dyDescent="0.25">
      <c r="A22" s="485" t="s">
        <v>111</v>
      </c>
      <c r="B22" s="485" t="s">
        <v>474</v>
      </c>
      <c r="C22" s="485" t="s">
        <v>136</v>
      </c>
      <c r="D22" s="247" t="s">
        <v>471</v>
      </c>
      <c r="E22" s="465">
        <v>1991270545.0996456</v>
      </c>
      <c r="F22" s="465">
        <v>20047137.893102646</v>
      </c>
      <c r="G22" s="466">
        <v>1.0169896430720561E-2</v>
      </c>
      <c r="H22" s="470">
        <v>47.333196680785022</v>
      </c>
      <c r="I22" s="470">
        <v>-1.2804370083577012</v>
      </c>
      <c r="J22" s="471">
        <v>1.8616391728227604</v>
      </c>
      <c r="K22" s="471">
        <v>2.250449864262416E-2</v>
      </c>
      <c r="L22" s="466">
        <v>1.2236460417264653E-2</v>
      </c>
      <c r="M22" s="467">
        <v>3707027250.4456315</v>
      </c>
      <c r="N22" s="467">
        <v>81681931.696568012</v>
      </c>
      <c r="O22" s="466">
        <v>2.2530800383107397E-2</v>
      </c>
      <c r="P22" s="465">
        <v>834453053.28676093</v>
      </c>
      <c r="Q22" s="465">
        <v>12948406.430393815</v>
      </c>
      <c r="R22" s="466">
        <v>1.5761817635412269E-2</v>
      </c>
    </row>
    <row r="23" spans="1:18" x14ac:dyDescent="0.25">
      <c r="A23" s="485" t="s">
        <v>111</v>
      </c>
      <c r="B23" s="485" t="s">
        <v>474</v>
      </c>
      <c r="C23" s="485" t="s">
        <v>136</v>
      </c>
      <c r="D23" s="246" t="s">
        <v>472</v>
      </c>
      <c r="E23" s="461">
        <v>65395087.278363749</v>
      </c>
      <c r="F23" s="461">
        <v>925801.87446977943</v>
      </c>
      <c r="G23" s="462">
        <v>1.4360355767397115E-2</v>
      </c>
      <c r="H23" s="468">
        <v>1.5544640760751063</v>
      </c>
      <c r="I23" s="468">
        <v>-3.5455267094153253E-2</v>
      </c>
      <c r="J23" s="469">
        <v>3.4798657891933038</v>
      </c>
      <c r="K23" s="469">
        <v>8.3211030976054534E-2</v>
      </c>
      <c r="L23" s="462">
        <v>2.4497936028013707E-2</v>
      </c>
      <c r="M23" s="463">
        <v>227566127.00128826</v>
      </c>
      <c r="N23" s="463">
        <v>8586221.9752859473</v>
      </c>
      <c r="O23" s="462">
        <v>3.9210090872340064E-2</v>
      </c>
      <c r="P23" s="461">
        <v>36827759.356312253</v>
      </c>
      <c r="Q23" s="461">
        <v>-486410.20670700073</v>
      </c>
      <c r="R23" s="462">
        <v>-1.3035536162355456E-2</v>
      </c>
    </row>
    <row r="24" spans="1:18" x14ac:dyDescent="0.25">
      <c r="A24" s="485" t="s">
        <v>111</v>
      </c>
      <c r="B24" s="485" t="s">
        <v>485</v>
      </c>
      <c r="C24" s="485" t="s">
        <v>136</v>
      </c>
      <c r="D24" s="247" t="s">
        <v>44</v>
      </c>
      <c r="E24" s="465">
        <v>2058584696.7132945</v>
      </c>
      <c r="F24" s="465">
        <v>28628286.122331381</v>
      </c>
      <c r="G24" s="466">
        <v>1.4102906827441227E-2</v>
      </c>
      <c r="H24" s="470">
        <v>49.096610386215119</v>
      </c>
      <c r="I24" s="470">
        <v>-1.167737796488403</v>
      </c>
      <c r="J24" s="471">
        <v>1.911614845422638</v>
      </c>
      <c r="K24" s="471">
        <v>2.5711575249007357E-2</v>
      </c>
      <c r="L24" s="466">
        <v>1.3633559926241686E-2</v>
      </c>
      <c r="M24" s="467">
        <v>3935221066.7969928</v>
      </c>
      <c r="N24" s="467">
        <v>106919633.75357008</v>
      </c>
      <c r="O24" s="466">
        <v>2.792873957904906E-2</v>
      </c>
      <c r="P24" s="465">
        <v>871663082.11473227</v>
      </c>
      <c r="Q24" s="465">
        <v>15647330.79077518</v>
      </c>
      <c r="R24" s="466">
        <v>1.8279255687263032E-2</v>
      </c>
    </row>
    <row r="25" spans="1:18" x14ac:dyDescent="0.25">
      <c r="A25" s="485" t="s">
        <v>111</v>
      </c>
      <c r="B25" s="485" t="s">
        <v>475</v>
      </c>
      <c r="C25" s="485" t="s">
        <v>136</v>
      </c>
      <c r="D25" s="246" t="s">
        <v>471</v>
      </c>
      <c r="E25" s="461">
        <v>1992560945.9865265</v>
      </c>
      <c r="F25" s="461">
        <v>26356817.677727699</v>
      </c>
      <c r="G25" s="462">
        <v>1.3404924391242187E-2</v>
      </c>
      <c r="H25" s="468">
        <v>47.521964285501305</v>
      </c>
      <c r="I25" s="468">
        <v>-1.1637948706822741</v>
      </c>
      <c r="J25" s="469">
        <v>1.8608717735060816</v>
      </c>
      <c r="K25" s="469">
        <v>2.4303509221501374E-2</v>
      </c>
      <c r="L25" s="462">
        <v>1.3233109650279512E-2</v>
      </c>
      <c r="M25" s="463">
        <v>3707900421.3769031</v>
      </c>
      <c r="N25" s="463">
        <v>96832318.21963644</v>
      </c>
      <c r="O25" s="462">
        <v>2.6815422875844683E-2</v>
      </c>
      <c r="P25" s="461">
        <v>834866536.86593986</v>
      </c>
      <c r="Q25" s="461">
        <v>16024936.108620405</v>
      </c>
      <c r="R25" s="462">
        <v>1.9570251552680606E-2</v>
      </c>
    </row>
    <row r="26" spans="1:18" x14ac:dyDescent="0.25">
      <c r="A26" s="485" t="s">
        <v>111</v>
      </c>
      <c r="B26" s="485" t="s">
        <v>475</v>
      </c>
      <c r="C26" s="485" t="s">
        <v>136</v>
      </c>
      <c r="D26" s="247" t="s">
        <v>472</v>
      </c>
      <c r="E26" s="465">
        <v>66023750.72685916</v>
      </c>
      <c r="F26" s="465">
        <v>2271468.4446118772</v>
      </c>
      <c r="G26" s="466">
        <v>3.5629602004764609E-2</v>
      </c>
      <c r="H26" s="470">
        <v>1.5746461007159869</v>
      </c>
      <c r="I26" s="470">
        <v>-3.9429258060112993E-3</v>
      </c>
      <c r="J26" s="471">
        <v>3.4430132023326414</v>
      </c>
      <c r="K26" s="471">
        <v>3.5553545838942657E-2</v>
      </c>
      <c r="L26" s="466">
        <v>1.0434032805403049E-2</v>
      </c>
      <c r="M26" s="467">
        <v>227320645.42009541</v>
      </c>
      <c r="N26" s="467">
        <v>10087315.533939779</v>
      </c>
      <c r="O26" s="466">
        <v>4.6435395246328851E-2</v>
      </c>
      <c r="P26" s="465">
        <v>36796545.248791903</v>
      </c>
      <c r="Q26" s="465">
        <v>-377605.31784593314</v>
      </c>
      <c r="R26" s="466">
        <v>-1.0157738968884935E-2</v>
      </c>
    </row>
    <row r="27" spans="1:18" x14ac:dyDescent="0.25">
      <c r="A27" s="485" t="s">
        <v>112</v>
      </c>
      <c r="B27" s="485" t="s">
        <v>482</v>
      </c>
      <c r="C27" s="485" t="s">
        <v>136</v>
      </c>
      <c r="D27" s="246" t="s">
        <v>44</v>
      </c>
      <c r="E27" s="461">
        <v>89203935.547551468</v>
      </c>
      <c r="F27" s="461">
        <v>-2043961.8370962739</v>
      </c>
      <c r="G27" s="462">
        <v>-2.2400097927518559E-2</v>
      </c>
      <c r="H27" s="468">
        <v>46.538199184520465</v>
      </c>
      <c r="I27" s="468">
        <v>-2.6170637724989092</v>
      </c>
      <c r="J27" s="469">
        <v>1.9799328771495797</v>
      </c>
      <c r="K27" s="469">
        <v>5.1362797896252754E-3</v>
      </c>
      <c r="L27" s="462">
        <v>2.6009158596342588E-3</v>
      </c>
      <c r="M27" s="463">
        <v>176617804.76172924</v>
      </c>
      <c r="N27" s="463">
        <v>-3578232.5097233951</v>
      </c>
      <c r="O27" s="462">
        <v>-1.9857442837841324E-2</v>
      </c>
      <c r="P27" s="461">
        <v>39818543.67280972</v>
      </c>
      <c r="Q27" s="461">
        <v>-1001845.2953456193</v>
      </c>
      <c r="R27" s="462">
        <v>-2.4542767001244779E-2</v>
      </c>
    </row>
    <row r="28" spans="1:18" x14ac:dyDescent="0.25">
      <c r="A28" s="485" t="s">
        <v>112</v>
      </c>
      <c r="B28" s="485" t="s">
        <v>473</v>
      </c>
      <c r="C28" s="485" t="s">
        <v>136</v>
      </c>
      <c r="D28" s="247" t="s">
        <v>471</v>
      </c>
      <c r="E28" s="465">
        <v>88089211.508206874</v>
      </c>
      <c r="F28" s="465">
        <v>-1927882.6009732187</v>
      </c>
      <c r="G28" s="466">
        <v>-2.1416849988902385E-2</v>
      </c>
      <c r="H28" s="470">
        <v>45.956641329921808</v>
      </c>
      <c r="I28" s="470">
        <v>-2.5355876242543047</v>
      </c>
      <c r="J28" s="471">
        <v>1.9570545890289985</v>
      </c>
      <c r="K28" s="471">
        <v>4.9111265422752126E-3</v>
      </c>
      <c r="L28" s="466">
        <v>2.5157610783478027E-3</v>
      </c>
      <c r="M28" s="467">
        <v>172395395.62608233</v>
      </c>
      <c r="N28" s="467">
        <v>-3330886.1512057185</v>
      </c>
      <c r="O28" s="466">
        <v>-1.8954968588177475E-2</v>
      </c>
      <c r="P28" s="465">
        <v>38790231.9292593</v>
      </c>
      <c r="Q28" s="465">
        <v>-925907.52757683396</v>
      </c>
      <c r="R28" s="466">
        <v>-2.331313013398794E-2</v>
      </c>
    </row>
    <row r="29" spans="1:18" x14ac:dyDescent="0.25">
      <c r="A29" s="485" t="s">
        <v>112</v>
      </c>
      <c r="B29" s="485" t="s">
        <v>473</v>
      </c>
      <c r="C29" s="485" t="s">
        <v>136</v>
      </c>
      <c r="D29" s="246" t="s">
        <v>472</v>
      </c>
      <c r="E29" s="461">
        <v>1114724.039344524</v>
      </c>
      <c r="F29" s="461">
        <v>-116079.23612312367</v>
      </c>
      <c r="G29" s="462">
        <v>-9.4311770562211891E-2</v>
      </c>
      <c r="H29" s="468">
        <v>0.58155785459863218</v>
      </c>
      <c r="I29" s="468">
        <v>-8.1476148244616242E-2</v>
      </c>
      <c r="J29" s="469">
        <v>3.7878515099842045</v>
      </c>
      <c r="K29" s="469">
        <v>0.15627562514889437</v>
      </c>
      <c r="L29" s="462">
        <v>4.3032454808797527E-2</v>
      </c>
      <c r="M29" s="463">
        <v>4222409.1356468471</v>
      </c>
      <c r="N29" s="463">
        <v>-247346.35851777345</v>
      </c>
      <c r="O29" s="462">
        <v>-5.5337782758070414E-2</v>
      </c>
      <c r="P29" s="461">
        <v>1028311.7435504198</v>
      </c>
      <c r="Q29" s="461">
        <v>-75937.767768788617</v>
      </c>
      <c r="R29" s="462">
        <v>-6.8768667760666161E-2</v>
      </c>
    </row>
    <row r="30" spans="1:18" x14ac:dyDescent="0.25">
      <c r="A30" s="485" t="s">
        <v>112</v>
      </c>
      <c r="B30" s="485" t="s">
        <v>488</v>
      </c>
      <c r="C30" s="485" t="s">
        <v>136</v>
      </c>
      <c r="D30" s="247" t="s">
        <v>44</v>
      </c>
      <c r="E30" s="465">
        <v>1088717069.6613023</v>
      </c>
      <c r="F30" s="465">
        <v>-7451303.0044915676</v>
      </c>
      <c r="G30" s="466">
        <v>-6.7975898505177575E-3</v>
      </c>
      <c r="H30" s="470">
        <v>46.898858869530017</v>
      </c>
      <c r="I30" s="470">
        <v>-1.3073143642907823</v>
      </c>
      <c r="J30" s="471">
        <v>1.9918581531742983</v>
      </c>
      <c r="K30" s="471">
        <v>1.1245185334867625E-2</v>
      </c>
      <c r="L30" s="466">
        <v>5.6776288540282228E-3</v>
      </c>
      <c r="M30" s="467">
        <v>2168569971.7048955</v>
      </c>
      <c r="N30" s="467">
        <v>-2515322.1324214935</v>
      </c>
      <c r="O30" s="466">
        <v>-1.1585551887626441E-3</v>
      </c>
      <c r="P30" s="465">
        <v>487312611.52538562</v>
      </c>
      <c r="Q30" s="465">
        <v>-3405319.6032137871</v>
      </c>
      <c r="R30" s="466">
        <v>-6.9394643790209824E-3</v>
      </c>
    </row>
    <row r="31" spans="1:18" x14ac:dyDescent="0.25">
      <c r="A31" s="485" t="s">
        <v>112</v>
      </c>
      <c r="B31" s="485" t="s">
        <v>474</v>
      </c>
      <c r="C31" s="485" t="s">
        <v>136</v>
      </c>
      <c r="D31" s="246" t="s">
        <v>471</v>
      </c>
      <c r="E31" s="461">
        <v>1073051180.4753039</v>
      </c>
      <c r="F31" s="461">
        <v>-7296795.3630816936</v>
      </c>
      <c r="G31" s="462">
        <v>-6.7541158277444266E-3</v>
      </c>
      <c r="H31" s="468">
        <v>46.224016574434557</v>
      </c>
      <c r="I31" s="468">
        <v>-1.2864234042521332</v>
      </c>
      <c r="J31" s="469">
        <v>1.9698517450694131</v>
      </c>
      <c r="K31" s="469">
        <v>1.3184485779177635E-2</v>
      </c>
      <c r="L31" s="462">
        <v>6.7382360064430144E-3</v>
      </c>
      <c r="M31" s="463">
        <v>2113751740.408071</v>
      </c>
      <c r="N31" s="463">
        <v>-129772.55537629128</v>
      </c>
      <c r="O31" s="462">
        <v>-6.1390647763584125E-5</v>
      </c>
      <c r="P31" s="461">
        <v>474100067.48565686</v>
      </c>
      <c r="Q31" s="461">
        <v>-2670261.6827118993</v>
      </c>
      <c r="R31" s="462">
        <v>-5.6007295742787535E-3</v>
      </c>
    </row>
    <row r="32" spans="1:18" x14ac:dyDescent="0.25">
      <c r="A32" s="485" t="s">
        <v>112</v>
      </c>
      <c r="B32" s="485" t="s">
        <v>474</v>
      </c>
      <c r="C32" s="485" t="s">
        <v>136</v>
      </c>
      <c r="D32" s="247" t="s">
        <v>472</v>
      </c>
      <c r="E32" s="465">
        <v>15665889.185998391</v>
      </c>
      <c r="F32" s="465">
        <v>-154507.64140930027</v>
      </c>
      <c r="G32" s="466">
        <v>-9.7663568806078856E-3</v>
      </c>
      <c r="H32" s="470">
        <v>0.67484229509545812</v>
      </c>
      <c r="I32" s="470">
        <v>-2.0890960038625561E-2</v>
      </c>
      <c r="J32" s="471">
        <v>3.4992096934925914</v>
      </c>
      <c r="K32" s="471">
        <v>-0.116614959828925</v>
      </c>
      <c r="L32" s="466">
        <v>-3.225127626744894E-2</v>
      </c>
      <c r="M32" s="467">
        <v>54818231.296826333</v>
      </c>
      <c r="N32" s="467">
        <v>-2385549.5770438984</v>
      </c>
      <c r="O32" s="466">
        <v>-4.1702655674173791E-2</v>
      </c>
      <c r="P32" s="465">
        <v>13212544.039728925</v>
      </c>
      <c r="Q32" s="465">
        <v>-735057.92050174996</v>
      </c>
      <c r="R32" s="466">
        <v>-5.2701383549491047E-2</v>
      </c>
    </row>
    <row r="33" spans="1:18" x14ac:dyDescent="0.25">
      <c r="A33" s="485" t="s">
        <v>112</v>
      </c>
      <c r="B33" s="485" t="s">
        <v>485</v>
      </c>
      <c r="C33" s="485" t="s">
        <v>136</v>
      </c>
      <c r="D33" s="246" t="s">
        <v>44</v>
      </c>
      <c r="E33" s="461">
        <v>1090761031.498399</v>
      </c>
      <c r="F33" s="461">
        <v>-2133175.3324656487</v>
      </c>
      <c r="G33" s="462">
        <v>-1.9518589440155913E-3</v>
      </c>
      <c r="H33" s="468">
        <v>47.109620916822806</v>
      </c>
      <c r="I33" s="468">
        <v>-1.1075215952345232</v>
      </c>
      <c r="J33" s="469">
        <v>1.991406129746585</v>
      </c>
      <c r="K33" s="469">
        <v>1.0178772023723637E-2</v>
      </c>
      <c r="L33" s="462">
        <v>5.1376092622820863E-3</v>
      </c>
      <c r="M33" s="463">
        <v>2172148204.2146196</v>
      </c>
      <c r="N33" s="463">
        <v>6876302.5444831848</v>
      </c>
      <c r="O33" s="462">
        <v>3.1757224296769821E-3</v>
      </c>
      <c r="P33" s="461">
        <v>488314456.82073146</v>
      </c>
      <c r="Q33" s="461">
        <v>-674276.99824386835</v>
      </c>
      <c r="R33" s="462">
        <v>-1.3789213362397979E-3</v>
      </c>
    </row>
    <row r="34" spans="1:18" x14ac:dyDescent="0.25">
      <c r="A34" s="485" t="s">
        <v>112</v>
      </c>
      <c r="B34" s="485" t="s">
        <v>475</v>
      </c>
      <c r="C34" s="485" t="s">
        <v>136</v>
      </c>
      <c r="D34" s="247" t="s">
        <v>471</v>
      </c>
      <c r="E34" s="465">
        <v>1074979063.076277</v>
      </c>
      <c r="F34" s="465">
        <v>-2113991.2356348038</v>
      </c>
      <c r="G34" s="466">
        <v>-1.9626820794841184E-3</v>
      </c>
      <c r="H34" s="470">
        <v>46.428002736288704</v>
      </c>
      <c r="I34" s="470">
        <v>-1.0920124434988381</v>
      </c>
      <c r="J34" s="471">
        <v>1.9694175442829593</v>
      </c>
      <c r="K34" s="471">
        <v>1.2176815801049345E-2</v>
      </c>
      <c r="L34" s="466">
        <v>6.2214195851595733E-3</v>
      </c>
      <c r="M34" s="467">
        <v>2117082626.559278</v>
      </c>
      <c r="N34" s="467">
        <v>8952232.2950263023</v>
      </c>
      <c r="O34" s="466">
        <v>4.2465268369467615E-3</v>
      </c>
      <c r="P34" s="465">
        <v>475025975.01323378</v>
      </c>
      <c r="Q34" s="465">
        <v>-26496.138414382935</v>
      </c>
      <c r="R34" s="466">
        <v>-5.5775182792228294E-5</v>
      </c>
    </row>
    <row r="35" spans="1:18" x14ac:dyDescent="0.25">
      <c r="A35" s="485" t="s">
        <v>112</v>
      </c>
      <c r="B35" s="485" t="s">
        <v>475</v>
      </c>
      <c r="C35" s="485" t="s">
        <v>136</v>
      </c>
      <c r="D35" s="246" t="s">
        <v>472</v>
      </c>
      <c r="E35" s="461">
        <v>15781968.422121508</v>
      </c>
      <c r="F35" s="461">
        <v>-19184.096832254902</v>
      </c>
      <c r="G35" s="462">
        <v>-1.2140947825953351E-3</v>
      </c>
      <c r="H35" s="468">
        <v>0.68161818053407752</v>
      </c>
      <c r="I35" s="468">
        <v>-1.5509151735747628E-2</v>
      </c>
      <c r="J35" s="469">
        <v>3.4891450915691209</v>
      </c>
      <c r="K35" s="469">
        <v>-0.12714222274816533</v>
      </c>
      <c r="L35" s="462">
        <v>-3.5158219382844677E-2</v>
      </c>
      <c r="M35" s="463">
        <v>55065577.655344121</v>
      </c>
      <c r="N35" s="463">
        <v>-2075929.7505410016</v>
      </c>
      <c r="O35" s="462">
        <v>-3.6329628754721954E-2</v>
      </c>
      <c r="P35" s="461">
        <v>13288481.80749771</v>
      </c>
      <c r="Q35" s="461">
        <v>-647780.85982930474</v>
      </c>
      <c r="R35" s="462">
        <v>-4.6481676995655363E-2</v>
      </c>
    </row>
    <row r="36" spans="1:18" x14ac:dyDescent="0.25">
      <c r="A36" s="485" t="s">
        <v>113</v>
      </c>
      <c r="B36" s="485" t="s">
        <v>482</v>
      </c>
      <c r="C36" s="485" t="s">
        <v>136</v>
      </c>
      <c r="D36" s="247" t="s">
        <v>44</v>
      </c>
      <c r="E36" s="465">
        <v>587371.53313985199</v>
      </c>
      <c r="F36" s="465">
        <v>-41705.721371106338</v>
      </c>
      <c r="G36" s="466">
        <v>-6.6296660818754558E-2</v>
      </c>
      <c r="H36" s="470">
        <v>59.193781813888961</v>
      </c>
      <c r="I36" s="470">
        <v>0.50138771607507238</v>
      </c>
      <c r="J36" s="471">
        <v>2.7251553777318023</v>
      </c>
      <c r="K36" s="471">
        <v>-9.4092884673847799E-2</v>
      </c>
      <c r="L36" s="466">
        <v>-3.3375168100151217E-2</v>
      </c>
      <c r="M36" s="467">
        <v>1600678.6922626412</v>
      </c>
      <c r="N36" s="467">
        <v>-172846.26443629502</v>
      </c>
      <c r="O36" s="466">
        <v>-9.7459166719601142E-2</v>
      </c>
      <c r="P36" s="465">
        <v>302253.46895194054</v>
      </c>
      <c r="Q36" s="465">
        <v>-25622.061838250724</v>
      </c>
      <c r="R36" s="466">
        <v>-7.8145696863991879E-2</v>
      </c>
    </row>
    <row r="37" spans="1:18" x14ac:dyDescent="0.25">
      <c r="A37" s="485" t="s">
        <v>113</v>
      </c>
      <c r="B37" s="485" t="s">
        <v>473</v>
      </c>
      <c r="C37" s="485" t="s">
        <v>136</v>
      </c>
      <c r="D37" s="246" t="s">
        <v>471</v>
      </c>
      <c r="E37" s="461">
        <v>582019.8669320792</v>
      </c>
      <c r="F37" s="461">
        <v>-40135.504091510666</v>
      </c>
      <c r="G37" s="462">
        <v>-6.4510419680984921E-2</v>
      </c>
      <c r="H37" s="468">
        <v>58.654454754318571</v>
      </c>
      <c r="I37" s="468">
        <v>0.60786673298666472</v>
      </c>
      <c r="J37" s="469">
        <v>2.6751426563915888</v>
      </c>
      <c r="K37" s="469">
        <v>-9.1605960270058073E-2</v>
      </c>
      <c r="L37" s="462">
        <v>-3.3109607326953193E-2</v>
      </c>
      <c r="M37" s="463">
        <v>1556986.1728973615</v>
      </c>
      <c r="N37" s="463">
        <v>-164361.33923076931</v>
      </c>
      <c r="O37" s="462">
        <v>-9.548411234380362E-2</v>
      </c>
      <c r="P37" s="461">
        <v>292745.6847577095</v>
      </c>
      <c r="Q37" s="461">
        <v>-23721.641466264729</v>
      </c>
      <c r="R37" s="462">
        <v>-7.4957632275365296E-2</v>
      </c>
    </row>
    <row r="38" spans="1:18" x14ac:dyDescent="0.25">
      <c r="A38" s="485" t="s">
        <v>113</v>
      </c>
      <c r="B38" s="485" t="s">
        <v>473</v>
      </c>
      <c r="C38" s="485" t="s">
        <v>136</v>
      </c>
      <c r="D38" s="247" t="s">
        <v>472</v>
      </c>
      <c r="E38" s="465">
        <v>5351.6662077728151</v>
      </c>
      <c r="F38" s="465">
        <v>-1570.2172795956012</v>
      </c>
      <c r="G38" s="466">
        <v>-0.22684826788273077</v>
      </c>
      <c r="H38" s="470">
        <v>0.53932705957038707</v>
      </c>
      <c r="I38" s="470">
        <v>-0.10647901691159212</v>
      </c>
      <c r="J38" s="471">
        <v>8.1642833594180839</v>
      </c>
      <c r="K38" s="471">
        <v>0.62624191939336438</v>
      </c>
      <c r="L38" s="466">
        <v>8.3077537365105106E-2</v>
      </c>
      <c r="M38" s="467">
        <v>43692.519365279673</v>
      </c>
      <c r="N38" s="467">
        <v>-8484.9252055262696</v>
      </c>
      <c r="O38" s="466">
        <v>-0.16261672596886265</v>
      </c>
      <c r="P38" s="465">
        <v>9507.7841942310333</v>
      </c>
      <c r="Q38" s="465">
        <v>-1900.4203719859433</v>
      </c>
      <c r="R38" s="466">
        <v>-0.1665836513498051</v>
      </c>
    </row>
    <row r="39" spans="1:18" x14ac:dyDescent="0.25">
      <c r="A39" s="485" t="s">
        <v>113</v>
      </c>
      <c r="B39" s="485" t="s">
        <v>488</v>
      </c>
      <c r="C39" s="485" t="s">
        <v>136</v>
      </c>
      <c r="D39" s="246" t="s">
        <v>44</v>
      </c>
      <c r="E39" s="461">
        <v>7294354.0386828994</v>
      </c>
      <c r="F39" s="461">
        <v>-463384.41658160836</v>
      </c>
      <c r="G39" s="462">
        <v>-5.9731894707941505E-2</v>
      </c>
      <c r="H39" s="468">
        <v>58.895403459483312</v>
      </c>
      <c r="I39" s="468">
        <v>1.2662333899048619</v>
      </c>
      <c r="J39" s="469">
        <v>2.7720471614155753</v>
      </c>
      <c r="K39" s="469">
        <v>-6.0413251460525785E-2</v>
      </c>
      <c r="L39" s="462">
        <v>-2.1328895255126171E-2</v>
      </c>
      <c r="M39" s="463">
        <v>20220293.40729117</v>
      </c>
      <c r="N39" s="463">
        <v>-1753193.6606921442</v>
      </c>
      <c r="O39" s="462">
        <v>-7.9786774637451707E-2</v>
      </c>
      <c r="P39" s="461">
        <v>3775288.0248184903</v>
      </c>
      <c r="Q39" s="461">
        <v>-343196.75384153612</v>
      </c>
      <c r="R39" s="462">
        <v>-8.3330829731316197E-2</v>
      </c>
    </row>
    <row r="40" spans="1:18" x14ac:dyDescent="0.25">
      <c r="A40" s="485" t="s">
        <v>113</v>
      </c>
      <c r="B40" s="485" t="s">
        <v>474</v>
      </c>
      <c r="C40" s="485" t="s">
        <v>136</v>
      </c>
      <c r="D40" s="247" t="s">
        <v>471</v>
      </c>
      <c r="E40" s="465">
        <v>7222785.8004081184</v>
      </c>
      <c r="F40" s="465">
        <v>-394018.26434289478</v>
      </c>
      <c r="G40" s="466">
        <v>-5.1730129985400233E-2</v>
      </c>
      <c r="H40" s="470">
        <v>58.317553762892665</v>
      </c>
      <c r="I40" s="470">
        <v>1.7353295276434011</v>
      </c>
      <c r="J40" s="471">
        <v>2.7185329462382137</v>
      </c>
      <c r="K40" s="471">
        <v>-4.8586938683272685E-2</v>
      </c>
      <c r="L40" s="466">
        <v>-1.7558667749825837E-2</v>
      </c>
      <c r="M40" s="467">
        <v>19635381.162031017</v>
      </c>
      <c r="N40" s="467">
        <v>-1441228.8250923157</v>
      </c>
      <c r="O40" s="466">
        <v>-6.8380485570157079E-2</v>
      </c>
      <c r="P40" s="465">
        <v>3648623.4611234628</v>
      </c>
      <c r="Q40" s="465">
        <v>-260097.30826533446</v>
      </c>
      <c r="R40" s="466">
        <v>-6.6542821452555592E-2</v>
      </c>
    </row>
    <row r="41" spans="1:18" x14ac:dyDescent="0.25">
      <c r="A41" s="485" t="s">
        <v>113</v>
      </c>
      <c r="B41" s="485" t="s">
        <v>474</v>
      </c>
      <c r="C41" s="485" t="s">
        <v>136</v>
      </c>
      <c r="D41" s="246" t="s">
        <v>472</v>
      </c>
      <c r="E41" s="461">
        <v>71568.23827478099</v>
      </c>
      <c r="F41" s="461">
        <v>-69366.152238719907</v>
      </c>
      <c r="G41" s="462">
        <v>-0.49218754901469514</v>
      </c>
      <c r="H41" s="468">
        <v>0.57784969659064533</v>
      </c>
      <c r="I41" s="468">
        <v>-0.46909613773859438</v>
      </c>
      <c r="J41" s="469">
        <v>8.1727908826597169</v>
      </c>
      <c r="K41" s="469">
        <v>1.8089993510671123</v>
      </c>
      <c r="L41" s="462">
        <v>0.28426439522515151</v>
      </c>
      <c r="M41" s="463">
        <v>584912.24526014831</v>
      </c>
      <c r="N41" s="463">
        <v>-311964.83559983375</v>
      </c>
      <c r="O41" s="462">
        <v>-0.34783454974755545</v>
      </c>
      <c r="P41" s="461">
        <v>126664.56369502841</v>
      </c>
      <c r="Q41" s="461">
        <v>-83099.445576200829</v>
      </c>
      <c r="R41" s="462">
        <v>-0.39615683293291515</v>
      </c>
    </row>
    <row r="42" spans="1:18" x14ac:dyDescent="0.25">
      <c r="A42" s="485" t="s">
        <v>113</v>
      </c>
      <c r="B42" s="485" t="s">
        <v>485</v>
      </c>
      <c r="C42" s="485" t="s">
        <v>136</v>
      </c>
      <c r="D42" s="247" t="s">
        <v>44</v>
      </c>
      <c r="E42" s="465">
        <v>7336059.7600540062</v>
      </c>
      <c r="F42" s="465">
        <v>-408017.57782890182</v>
      </c>
      <c r="G42" s="466">
        <v>-5.2687694095323499E-2</v>
      </c>
      <c r="H42" s="470">
        <v>58.854194124556443</v>
      </c>
      <c r="I42" s="470">
        <v>1.7123891072426574</v>
      </c>
      <c r="J42" s="471">
        <v>2.7798491749987235</v>
      </c>
      <c r="K42" s="471">
        <v>-4.9017895545660828E-2</v>
      </c>
      <c r="L42" s="466">
        <v>-1.7327747936995808E-2</v>
      </c>
      <c r="M42" s="467">
        <v>20393139.671727464</v>
      </c>
      <c r="N42" s="467">
        <v>-1513825.7011585124</v>
      </c>
      <c r="O42" s="466">
        <v>-6.9102482949653932E-2</v>
      </c>
      <c r="P42" s="465">
        <v>3800910.0866567409</v>
      </c>
      <c r="Q42" s="465">
        <v>-319766.50682708109</v>
      </c>
      <c r="R42" s="466">
        <v>-7.7600486127142251E-2</v>
      </c>
    </row>
    <row r="43" spans="1:18" x14ac:dyDescent="0.25">
      <c r="A43" s="485" t="s">
        <v>113</v>
      </c>
      <c r="B43" s="485" t="s">
        <v>475</v>
      </c>
      <c r="C43" s="485" t="s">
        <v>136</v>
      </c>
      <c r="D43" s="246" t="s">
        <v>471</v>
      </c>
      <c r="E43" s="461">
        <v>7262921.3044996327</v>
      </c>
      <c r="F43" s="461">
        <v>-334417.25255481713</v>
      </c>
      <c r="G43" s="462">
        <v>-4.401768461987212E-2</v>
      </c>
      <c r="H43" s="468">
        <v>58.267434337701097</v>
      </c>
      <c r="I43" s="468">
        <v>2.2083817822668408</v>
      </c>
      <c r="J43" s="469">
        <v>2.7261403051407367</v>
      </c>
      <c r="K43" s="469">
        <v>-3.7245588672839336E-2</v>
      </c>
      <c r="L43" s="462">
        <v>-1.3478243757493829E-2</v>
      </c>
      <c r="M43" s="463">
        <v>19799742.501261786</v>
      </c>
      <c r="N43" s="463">
        <v>-1194635.6978284679</v>
      </c>
      <c r="O43" s="462">
        <v>-5.6902647294418796E-2</v>
      </c>
      <c r="P43" s="461">
        <v>3672345.1025897283</v>
      </c>
      <c r="Q43" s="461">
        <v>-234099.80044098385</v>
      </c>
      <c r="R43" s="462">
        <v>-5.9926558866698384E-2</v>
      </c>
    </row>
    <row r="44" spans="1:18" x14ac:dyDescent="0.25">
      <c r="A44" s="485" t="s">
        <v>113</v>
      </c>
      <c r="B44" s="485" t="s">
        <v>475</v>
      </c>
      <c r="C44" s="485" t="s">
        <v>136</v>
      </c>
      <c r="D44" s="247" t="s">
        <v>472</v>
      </c>
      <c r="E44" s="465">
        <v>73138.45555437656</v>
      </c>
      <c r="F44" s="465">
        <v>-73600.325274086354</v>
      </c>
      <c r="G44" s="466">
        <v>-0.50157378205373571</v>
      </c>
      <c r="H44" s="470">
        <v>0.58675978685536667</v>
      </c>
      <c r="I44" s="470">
        <v>-0.49599267502418565</v>
      </c>
      <c r="J44" s="471">
        <v>8.1133401842823858</v>
      </c>
      <c r="K44" s="471">
        <v>1.8942127754037843</v>
      </c>
      <c r="L44" s="466">
        <v>0.30457854468450873</v>
      </c>
      <c r="M44" s="467">
        <v>593397.1704656746</v>
      </c>
      <c r="N44" s="467">
        <v>-319190.00333004899</v>
      </c>
      <c r="O44" s="466">
        <v>-0.34976384995905879</v>
      </c>
      <c r="P44" s="465">
        <v>128564.98406701437</v>
      </c>
      <c r="Q44" s="465">
        <v>-85666.706386095539</v>
      </c>
      <c r="R44" s="466">
        <v>-0.39987877706097774</v>
      </c>
    </row>
    <row r="45" spans="1:18" x14ac:dyDescent="0.25">
      <c r="A45" s="485" t="s">
        <v>114</v>
      </c>
      <c r="B45" s="485" t="s">
        <v>482</v>
      </c>
      <c r="C45" s="485" t="s">
        <v>136</v>
      </c>
      <c r="D45" s="246" t="s">
        <v>44</v>
      </c>
      <c r="E45" s="461">
        <v>1153269.5901517593</v>
      </c>
      <c r="F45" s="461">
        <v>-6910.8327718554065</v>
      </c>
      <c r="G45" s="462">
        <v>-5.9566879731002059E-3</v>
      </c>
      <c r="H45" s="468">
        <v>43.772671042802216</v>
      </c>
      <c r="I45" s="468">
        <v>2.0853336351008025</v>
      </c>
      <c r="J45" s="469">
        <v>2.7891834499162886</v>
      </c>
      <c r="K45" s="469">
        <v>3.3651381705319228E-2</v>
      </c>
      <c r="L45" s="462">
        <v>1.2212299066861306E-2</v>
      </c>
      <c r="M45" s="463">
        <v>3216680.4541430282</v>
      </c>
      <c r="N45" s="463">
        <v>19766.093866442796</v>
      </c>
      <c r="O45" s="462">
        <v>6.1828662387855473E-3</v>
      </c>
      <c r="P45" s="461">
        <v>687189.57480716705</v>
      </c>
      <c r="Q45" s="461">
        <v>-11497.23785215884</v>
      </c>
      <c r="R45" s="462">
        <v>-1.6455495715452698E-2</v>
      </c>
    </row>
    <row r="46" spans="1:18" x14ac:dyDescent="0.25">
      <c r="A46" s="485" t="s">
        <v>114</v>
      </c>
      <c r="B46" s="485" t="s">
        <v>473</v>
      </c>
      <c r="C46" s="485" t="s">
        <v>136</v>
      </c>
      <c r="D46" s="247" t="s">
        <v>471</v>
      </c>
      <c r="E46" s="465">
        <v>1148186.8674810529</v>
      </c>
      <c r="F46" s="465">
        <v>-8623.3829380127136</v>
      </c>
      <c r="G46" s="466">
        <v>-7.4544489339447078E-3</v>
      </c>
      <c r="H46" s="470">
        <v>43.579754877001506</v>
      </c>
      <c r="I46" s="470">
        <v>2.0135137363490188</v>
      </c>
      <c r="J46" s="471">
        <v>2.7829410357306212</v>
      </c>
      <c r="K46" s="471">
        <v>3.3448920298255747E-2</v>
      </c>
      <c r="L46" s="466">
        <v>1.2165490532056247E-2</v>
      </c>
      <c r="M46" s="467">
        <v>3195336.3502000188</v>
      </c>
      <c r="N46" s="467">
        <v>14695.687621457968</v>
      </c>
      <c r="O46" s="466">
        <v>4.6203545701840156E-3</v>
      </c>
      <c r="P46" s="465">
        <v>682252.63851511478</v>
      </c>
      <c r="Q46" s="465">
        <v>-14046.479731502826</v>
      </c>
      <c r="R46" s="466">
        <v>-2.0173054027231723E-2</v>
      </c>
    </row>
    <row r="47" spans="1:18" x14ac:dyDescent="0.25">
      <c r="A47" s="485" t="s">
        <v>114</v>
      </c>
      <c r="B47" s="485" t="s">
        <v>473</v>
      </c>
      <c r="C47" s="485" t="s">
        <v>136</v>
      </c>
      <c r="D47" s="246" t="s">
        <v>472</v>
      </c>
      <c r="E47" s="461">
        <v>5082.7226707064165</v>
      </c>
      <c r="F47" s="461">
        <v>1712.5501661572112</v>
      </c>
      <c r="G47" s="462">
        <v>0.50814911220287284</v>
      </c>
      <c r="H47" s="468">
        <v>0.19291616580070253</v>
      </c>
      <c r="I47" s="468">
        <v>7.1819898751770597E-2</v>
      </c>
      <c r="J47" s="469">
        <v>4.19934458868339</v>
      </c>
      <c r="K47" s="469">
        <v>-0.62939865103468406</v>
      </c>
      <c r="L47" s="462">
        <v>-0.13034419512258669</v>
      </c>
      <c r="M47" s="463">
        <v>21344.103943009377</v>
      </c>
      <c r="N47" s="463">
        <v>5070.4062449836729</v>
      </c>
      <c r="O47" s="462">
        <v>0.31157063004794572</v>
      </c>
      <c r="P47" s="461">
        <v>4936.936292052269</v>
      </c>
      <c r="Q47" s="461">
        <v>2549.2418793439865</v>
      </c>
      <c r="R47" s="462">
        <v>1.067658350991602</v>
      </c>
    </row>
    <row r="48" spans="1:18" x14ac:dyDescent="0.25">
      <c r="A48" s="485" t="s">
        <v>114</v>
      </c>
      <c r="B48" s="485" t="s">
        <v>488</v>
      </c>
      <c r="C48" s="485" t="s">
        <v>136</v>
      </c>
      <c r="D48" s="247" t="s">
        <v>44</v>
      </c>
      <c r="E48" s="465">
        <v>13949674.107061783</v>
      </c>
      <c r="F48" s="465">
        <v>167661.13024500385</v>
      </c>
      <c r="G48" s="466">
        <v>1.216521349435911E-2</v>
      </c>
      <c r="H48" s="470">
        <v>41.180162793268892</v>
      </c>
      <c r="I48" s="470">
        <v>2.594579756871596</v>
      </c>
      <c r="J48" s="471">
        <v>2.8190139320322523</v>
      </c>
      <c r="K48" s="471">
        <v>2.2336535193131279E-2</v>
      </c>
      <c r="L48" s="466">
        <v>7.9868114993801656E-3</v>
      </c>
      <c r="M48" s="467">
        <v>39324325.655116737</v>
      </c>
      <c r="N48" s="467">
        <v>780481.47990979999</v>
      </c>
      <c r="O48" s="466">
        <v>2.024918626076844E-2</v>
      </c>
      <c r="P48" s="465">
        <v>8534106.8527444266</v>
      </c>
      <c r="Q48" s="465">
        <v>-168453.91514035873</v>
      </c>
      <c r="R48" s="466">
        <v>-1.9356821472825241E-2</v>
      </c>
    </row>
    <row r="49" spans="1:18" x14ac:dyDescent="0.25">
      <c r="A49" s="485" t="s">
        <v>114</v>
      </c>
      <c r="B49" s="485" t="s">
        <v>474</v>
      </c>
      <c r="C49" s="485" t="s">
        <v>136</v>
      </c>
      <c r="D49" s="246" t="s">
        <v>471</v>
      </c>
      <c r="E49" s="461">
        <v>13882670.12472309</v>
      </c>
      <c r="F49" s="461">
        <v>155907.85736225732</v>
      </c>
      <c r="G49" s="462">
        <v>1.1357948387652294E-2</v>
      </c>
      <c r="H49" s="468">
        <v>40.982363555858186</v>
      </c>
      <c r="I49" s="468">
        <v>2.5514662566691158</v>
      </c>
      <c r="J49" s="469">
        <v>2.8174335762365281</v>
      </c>
      <c r="K49" s="469">
        <v>2.407973573907185E-2</v>
      </c>
      <c r="L49" s="462">
        <v>8.6203671693750022E-3</v>
      </c>
      <c r="M49" s="463">
        <v>39113500.937210582</v>
      </c>
      <c r="N49" s="463">
        <v>769796.84008263052</v>
      </c>
      <c r="O49" s="462">
        <v>2.0076225242419664E-2</v>
      </c>
      <c r="P49" s="461">
        <v>8487237.3570896536</v>
      </c>
      <c r="Q49" s="461">
        <v>-178267.1489525605</v>
      </c>
      <c r="R49" s="462">
        <v>-2.057204503537674E-2</v>
      </c>
    </row>
    <row r="50" spans="1:18" x14ac:dyDescent="0.25">
      <c r="A50" s="485" t="s">
        <v>114</v>
      </c>
      <c r="B50" s="485" t="s">
        <v>474</v>
      </c>
      <c r="C50" s="485" t="s">
        <v>136</v>
      </c>
      <c r="D50" s="247" t="s">
        <v>472</v>
      </c>
      <c r="E50" s="465">
        <v>67003.982338697679</v>
      </c>
      <c r="F50" s="465">
        <v>11753.272882754667</v>
      </c>
      <c r="G50" s="466">
        <v>0.21272618937367208</v>
      </c>
      <c r="H50" s="470">
        <v>0.19779923741071978</v>
      </c>
      <c r="I50" s="470">
        <v>4.3113500202500321E-2</v>
      </c>
      <c r="J50" s="471">
        <v>3.1464505623031775</v>
      </c>
      <c r="K50" s="471">
        <v>-0.47594777519811782</v>
      </c>
      <c r="L50" s="466">
        <v>-0.13139023675856235</v>
      </c>
      <c r="M50" s="467">
        <v>210824.71790614747</v>
      </c>
      <c r="N50" s="467">
        <v>10684.639827172417</v>
      </c>
      <c r="O50" s="466">
        <v>5.3385808228556153E-2</v>
      </c>
      <c r="P50" s="465">
        <v>46869.495654778009</v>
      </c>
      <c r="Q50" s="465">
        <v>9813.2338122071742</v>
      </c>
      <c r="R50" s="466">
        <v>0.26481985295488092</v>
      </c>
    </row>
    <row r="51" spans="1:18" x14ac:dyDescent="0.25">
      <c r="A51" s="485" t="s">
        <v>114</v>
      </c>
      <c r="B51" s="485" t="s">
        <v>485</v>
      </c>
      <c r="C51" s="485" t="s">
        <v>136</v>
      </c>
      <c r="D51" s="246" t="s">
        <v>44</v>
      </c>
      <c r="E51" s="461">
        <v>13956584.939833639</v>
      </c>
      <c r="F51" s="461">
        <v>348077.13697602972</v>
      </c>
      <c r="G51" s="462">
        <v>2.5577906264119425E-2</v>
      </c>
      <c r="H51" s="468">
        <v>41.02089064024792</v>
      </c>
      <c r="I51" s="468">
        <v>2.8910510050811666</v>
      </c>
      <c r="J51" s="469">
        <v>2.816201795116132</v>
      </c>
      <c r="K51" s="469">
        <v>6.8767997363008426E-3</v>
      </c>
      <c r="L51" s="462">
        <v>2.4478477027792484E-3</v>
      </c>
      <c r="M51" s="463">
        <v>39304559.561250269</v>
      </c>
      <c r="N51" s="463">
        <v>1073838.4408609197</v>
      </c>
      <c r="O51" s="462">
        <v>2.808836478598925E-2</v>
      </c>
      <c r="P51" s="461">
        <v>8545604.0905965827</v>
      </c>
      <c r="Q51" s="461">
        <v>-153373.40531345829</v>
      </c>
      <c r="R51" s="462">
        <v>-1.7631199228365538E-2</v>
      </c>
    </row>
    <row r="52" spans="1:18" x14ac:dyDescent="0.25">
      <c r="A52" s="485" t="s">
        <v>114</v>
      </c>
      <c r="B52" s="485" t="s">
        <v>475</v>
      </c>
      <c r="C52" s="485" t="s">
        <v>136</v>
      </c>
      <c r="D52" s="247" t="s">
        <v>471</v>
      </c>
      <c r="E52" s="465">
        <v>13891293.507661091</v>
      </c>
      <c r="F52" s="465">
        <v>338755.6896875836</v>
      </c>
      <c r="G52" s="466">
        <v>2.4995738380329219E-2</v>
      </c>
      <c r="H52" s="470">
        <v>40.82898748410755</v>
      </c>
      <c r="I52" s="470">
        <v>2.8559708143187805</v>
      </c>
      <c r="J52" s="471">
        <v>2.8146266744724695</v>
      </c>
      <c r="K52" s="471">
        <v>8.1092681891732354E-3</v>
      </c>
      <c r="L52" s="466">
        <v>2.8894416157968653E-3</v>
      </c>
      <c r="M52" s="467">
        <v>39098805.249589145</v>
      </c>
      <c r="N52" s="467">
        <v>1063371.9641338512</v>
      </c>
      <c r="O52" s="466">
        <v>2.7957403722819782E-2</v>
      </c>
      <c r="P52" s="465">
        <v>8501283.8368211482</v>
      </c>
      <c r="Q52" s="465">
        <v>-159896.50234853104</v>
      </c>
      <c r="R52" s="466">
        <v>-1.8461283114659152E-2</v>
      </c>
    </row>
    <row r="53" spans="1:18" x14ac:dyDescent="0.25">
      <c r="A53" s="485" t="s">
        <v>114</v>
      </c>
      <c r="B53" s="485" t="s">
        <v>475</v>
      </c>
      <c r="C53" s="485" t="s">
        <v>136</v>
      </c>
      <c r="D53" s="246" t="s">
        <v>472</v>
      </c>
      <c r="E53" s="461">
        <v>65291.432172540473</v>
      </c>
      <c r="F53" s="461">
        <v>9321.4472884378993</v>
      </c>
      <c r="G53" s="462">
        <v>0.16654368064847405</v>
      </c>
      <c r="H53" s="468">
        <v>0.19190315614034967</v>
      </c>
      <c r="I53" s="468">
        <v>3.5080190762367541E-2</v>
      </c>
      <c r="J53" s="469">
        <v>3.1513217709397647</v>
      </c>
      <c r="K53" s="469">
        <v>-0.33783112660736103</v>
      </c>
      <c r="L53" s="462">
        <v>-9.6823250951500656E-2</v>
      </c>
      <c r="M53" s="463">
        <v>205754.31166116378</v>
      </c>
      <c r="N53" s="463">
        <v>10466.476727128465</v>
      </c>
      <c r="O53" s="462">
        <v>5.3595129111159698E-2</v>
      </c>
      <c r="P53" s="461">
        <v>44320.253775434023</v>
      </c>
      <c r="Q53" s="461">
        <v>6523.0970350723146</v>
      </c>
      <c r="R53" s="462">
        <v>0.17258168596863327</v>
      </c>
    </row>
    <row r="54" spans="1:18" x14ac:dyDescent="0.25">
      <c r="A54" s="485" t="s">
        <v>115</v>
      </c>
      <c r="B54" s="485" t="s">
        <v>482</v>
      </c>
      <c r="C54" s="485" t="s">
        <v>136</v>
      </c>
      <c r="D54" s="247" t="s">
        <v>44</v>
      </c>
      <c r="E54" s="465">
        <v>78876869.347164884</v>
      </c>
      <c r="F54" s="465">
        <v>166603.22309212387</v>
      </c>
      <c r="G54" s="466">
        <v>2.1166644619077194E-3</v>
      </c>
      <c r="H54" s="470">
        <v>51.490890767723549</v>
      </c>
      <c r="I54" s="470">
        <v>-2.732944926097872</v>
      </c>
      <c r="J54" s="471">
        <v>1.8372074777147733</v>
      </c>
      <c r="K54" s="471">
        <v>3.5793358040037804E-2</v>
      </c>
      <c r="L54" s="466">
        <v>1.9869588924117391E-2</v>
      </c>
      <c r="M54" s="467">
        <v>144913174.18334252</v>
      </c>
      <c r="N54" s="467">
        <v>3123389.4240818322</v>
      </c>
      <c r="O54" s="466">
        <v>2.2028310638773536E-2</v>
      </c>
      <c r="P54" s="465">
        <v>31478992.169669867</v>
      </c>
      <c r="Q54" s="465">
        <v>645197.88552517444</v>
      </c>
      <c r="R54" s="466">
        <v>2.0925024003839422E-2</v>
      </c>
    </row>
    <row r="55" spans="1:18" x14ac:dyDescent="0.25">
      <c r="A55" s="485" t="s">
        <v>115</v>
      </c>
      <c r="B55" s="485" t="s">
        <v>473</v>
      </c>
      <c r="C55" s="485" t="s">
        <v>136</v>
      </c>
      <c r="D55" s="246" t="s">
        <v>471</v>
      </c>
      <c r="E55" s="461">
        <v>74859691.726420105</v>
      </c>
      <c r="F55" s="461">
        <v>677617.21818484366</v>
      </c>
      <c r="G55" s="462">
        <v>9.1345142701505146E-3</v>
      </c>
      <c r="H55" s="468">
        <v>48.868473628499856</v>
      </c>
      <c r="I55" s="468">
        <v>-2.2358716829581198</v>
      </c>
      <c r="J55" s="469">
        <v>1.7360350198480516</v>
      </c>
      <c r="K55" s="469">
        <v>1.9488661484983627E-2</v>
      </c>
      <c r="L55" s="462">
        <v>1.1353414016483885E-2</v>
      </c>
      <c r="M55" s="463">
        <v>129959046.41209476</v>
      </c>
      <c r="N55" s="463">
        <v>2622076.559165746</v>
      </c>
      <c r="O55" s="462">
        <v>2.059163620898297E-2</v>
      </c>
      <c r="P55" s="461">
        <v>29389334.825163424</v>
      </c>
      <c r="Q55" s="461">
        <v>536145.58986403793</v>
      </c>
      <c r="R55" s="462">
        <v>1.8581848456742177E-2</v>
      </c>
    </row>
    <row r="56" spans="1:18" x14ac:dyDescent="0.25">
      <c r="A56" s="485" t="s">
        <v>115</v>
      </c>
      <c r="B56" s="485" t="s">
        <v>473</v>
      </c>
      <c r="C56" s="485" t="s">
        <v>136</v>
      </c>
      <c r="D56" s="247" t="s">
        <v>472</v>
      </c>
      <c r="E56" s="465">
        <v>4017177.6207437846</v>
      </c>
      <c r="F56" s="465">
        <v>-511013.99509270815</v>
      </c>
      <c r="G56" s="466">
        <v>-0.11285167202411078</v>
      </c>
      <c r="H56" s="470">
        <v>2.6224171392230415</v>
      </c>
      <c r="I56" s="470">
        <v>-0.49707324313971046</v>
      </c>
      <c r="J56" s="471">
        <v>3.7225458227258761</v>
      </c>
      <c r="K56" s="471">
        <v>0.53080480722077006</v>
      </c>
      <c r="L56" s="466">
        <v>0.16630572613573036</v>
      </c>
      <c r="M56" s="467">
        <v>14954127.77124765</v>
      </c>
      <c r="N56" s="467">
        <v>501312.86491597444</v>
      </c>
      <c r="O56" s="466">
        <v>3.4686174850018514E-2</v>
      </c>
      <c r="P56" s="465">
        <v>2089657.3445064425</v>
      </c>
      <c r="Q56" s="465">
        <v>109052.29566114326</v>
      </c>
      <c r="R56" s="466">
        <v>5.506009172536503E-2</v>
      </c>
    </row>
    <row r="57" spans="1:18" x14ac:dyDescent="0.25">
      <c r="A57" s="485" t="s">
        <v>115</v>
      </c>
      <c r="B57" s="485" t="s">
        <v>488</v>
      </c>
      <c r="C57" s="485" t="s">
        <v>136</v>
      </c>
      <c r="D57" s="246" t="s">
        <v>44</v>
      </c>
      <c r="E57" s="461">
        <v>960654587.70317662</v>
      </c>
      <c r="F57" s="461">
        <v>28888006.213878393</v>
      </c>
      <c r="G57" s="462">
        <v>3.1003479613644188E-2</v>
      </c>
      <c r="H57" s="468">
        <v>51.286276487168216</v>
      </c>
      <c r="I57" s="468">
        <v>-1.4303843311071844</v>
      </c>
      <c r="J57" s="469">
        <v>1.8173065877682828</v>
      </c>
      <c r="K57" s="469">
        <v>4.5117634360611669E-2</v>
      </c>
      <c r="L57" s="462">
        <v>2.5458704205246725E-2</v>
      </c>
      <c r="M57" s="463">
        <v>1745803910.8028064</v>
      </c>
      <c r="N57" s="463">
        <v>94537467.93304348</v>
      </c>
      <c r="O57" s="462">
        <v>5.7251492235708051E-2</v>
      </c>
      <c r="P57" s="461">
        <v>380193107.0557459</v>
      </c>
      <c r="Q57" s="461">
        <v>16210706.543618619</v>
      </c>
      <c r="R57" s="462">
        <v>4.4537061464537779E-2</v>
      </c>
    </row>
    <row r="58" spans="1:18" x14ac:dyDescent="0.25">
      <c r="A58" s="485" t="s">
        <v>115</v>
      </c>
      <c r="B58" s="485" t="s">
        <v>474</v>
      </c>
      <c r="C58" s="485" t="s">
        <v>136</v>
      </c>
      <c r="D58" s="247" t="s">
        <v>471</v>
      </c>
      <c r="E58" s="465">
        <v>910996957.84917891</v>
      </c>
      <c r="F58" s="465">
        <v>27738330.54577291</v>
      </c>
      <c r="G58" s="466">
        <v>3.1404539608583505E-2</v>
      </c>
      <c r="H58" s="470">
        <v>48.635214422832888</v>
      </c>
      <c r="I58" s="470">
        <v>-1.3370065125280206</v>
      </c>
      <c r="J58" s="471">
        <v>1.72738329561374</v>
      </c>
      <c r="K58" s="471">
        <v>4.0009801908216458E-2</v>
      </c>
      <c r="L58" s="466">
        <v>2.3711289798889583E-2</v>
      </c>
      <c r="M58" s="467">
        <v>1573640927.343606</v>
      </c>
      <c r="N58" s="467">
        <v>83253731.545112848</v>
      </c>
      <c r="O58" s="466">
        <v>5.5860471547132855E-2</v>
      </c>
      <c r="P58" s="465">
        <v>356704556.30285686</v>
      </c>
      <c r="Q58" s="465">
        <v>15878959.384246528</v>
      </c>
      <c r="R58" s="466">
        <v>4.6589691407592393E-2</v>
      </c>
    </row>
    <row r="59" spans="1:18" x14ac:dyDescent="0.25">
      <c r="A59" s="485" t="s">
        <v>115</v>
      </c>
      <c r="B59" s="485" t="s">
        <v>474</v>
      </c>
      <c r="C59" s="485" t="s">
        <v>136</v>
      </c>
      <c r="D59" s="246" t="s">
        <v>472</v>
      </c>
      <c r="E59" s="461">
        <v>49657629.854090571</v>
      </c>
      <c r="F59" s="461">
        <v>1149675.6681177765</v>
      </c>
      <c r="G59" s="462">
        <v>2.3700765934388385E-2</v>
      </c>
      <c r="H59" s="468">
        <v>2.6510620643402842</v>
      </c>
      <c r="I59" s="468">
        <v>-9.3377818578762373E-2</v>
      </c>
      <c r="J59" s="469">
        <v>3.4669996124476681</v>
      </c>
      <c r="K59" s="469">
        <v>0.15044566225460398</v>
      </c>
      <c r="L59" s="462">
        <v>4.5362042805257609E-2</v>
      </c>
      <c r="M59" s="463">
        <v>172162983.45920175</v>
      </c>
      <c r="N59" s="463">
        <v>11283736.387929499</v>
      </c>
      <c r="O59" s="462">
        <v>7.0137923898479032E-2</v>
      </c>
      <c r="P59" s="461">
        <v>23488550.752888307</v>
      </c>
      <c r="Q59" s="461">
        <v>331747.15937097743</v>
      </c>
      <c r="R59" s="462">
        <v>1.4326120530030706E-2</v>
      </c>
    </row>
    <row r="60" spans="1:18" x14ac:dyDescent="0.25">
      <c r="A60" s="485" t="s">
        <v>115</v>
      </c>
      <c r="B60" s="485" t="s">
        <v>485</v>
      </c>
      <c r="C60" s="485" t="s">
        <v>136</v>
      </c>
      <c r="D60" s="247" t="s">
        <v>44</v>
      </c>
      <c r="E60" s="465">
        <v>960487984.48008764</v>
      </c>
      <c r="F60" s="465">
        <v>31169858.057870388</v>
      </c>
      <c r="G60" s="466">
        <v>3.3540568263605547E-2</v>
      </c>
      <c r="H60" s="470">
        <v>51.498097610529008</v>
      </c>
      <c r="I60" s="470">
        <v>-1.3521301845739373</v>
      </c>
      <c r="J60" s="471">
        <v>1.8143699343850046</v>
      </c>
      <c r="K60" s="471">
        <v>4.8427229362606239E-2</v>
      </c>
      <c r="L60" s="466">
        <v>2.7422876871869981E-2</v>
      </c>
      <c r="M60" s="467">
        <v>1742680521.378722</v>
      </c>
      <c r="N60" s="467">
        <v>101557955.37832451</v>
      </c>
      <c r="O60" s="466">
        <v>6.188322400918099E-2</v>
      </c>
      <c r="P60" s="465">
        <v>379547909.17022043</v>
      </c>
      <c r="Q60" s="465">
        <v>16641568.258722723</v>
      </c>
      <c r="R60" s="466">
        <v>4.5856372244488054E-2</v>
      </c>
    </row>
    <row r="61" spans="1:18" x14ac:dyDescent="0.25">
      <c r="A61" s="485" t="s">
        <v>115</v>
      </c>
      <c r="B61" s="485" t="s">
        <v>475</v>
      </c>
      <c r="C61" s="485" t="s">
        <v>136</v>
      </c>
      <c r="D61" s="246" t="s">
        <v>471</v>
      </c>
      <c r="E61" s="461">
        <v>910319340.63099265</v>
      </c>
      <c r="F61" s="461">
        <v>28805605.191159964</v>
      </c>
      <c r="G61" s="462">
        <v>3.2677432050207775E-2</v>
      </c>
      <c r="H61" s="468">
        <v>48.808225629124621</v>
      </c>
      <c r="I61" s="468">
        <v>-1.323371289002047</v>
      </c>
      <c r="J61" s="469">
        <v>1.7257887212365248</v>
      </c>
      <c r="K61" s="469">
        <v>4.4654019512897714E-2</v>
      </c>
      <c r="L61" s="462">
        <v>2.6561833187498312E-2</v>
      </c>
      <c r="M61" s="463">
        <v>1571018850.7844372</v>
      </c>
      <c r="N61" s="463">
        <v>89075520.090513706</v>
      </c>
      <c r="O61" s="462">
        <v>6.0107237736819454E-2</v>
      </c>
      <c r="P61" s="461">
        <v>356168410.7129932</v>
      </c>
      <c r="Q61" s="461">
        <v>16285726.010352969</v>
      </c>
      <c r="R61" s="462">
        <v>4.7915727229826899E-2</v>
      </c>
    </row>
    <row r="62" spans="1:18" x14ac:dyDescent="0.25">
      <c r="A62" s="485" t="s">
        <v>115</v>
      </c>
      <c r="B62" s="485" t="s">
        <v>475</v>
      </c>
      <c r="C62" s="485" t="s">
        <v>136</v>
      </c>
      <c r="D62" s="247" t="s">
        <v>472</v>
      </c>
      <c r="E62" s="465">
        <v>50168643.849183254</v>
      </c>
      <c r="F62" s="465">
        <v>2364252.8667182177</v>
      </c>
      <c r="G62" s="466">
        <v>4.9456813864346499E-2</v>
      </c>
      <c r="H62" s="470">
        <v>2.6898719814091194</v>
      </c>
      <c r="I62" s="470">
        <v>-2.875889557174105E-2</v>
      </c>
      <c r="J62" s="471">
        <v>3.4216924641282747</v>
      </c>
      <c r="K62" s="471">
        <v>9.1888819838298996E-2</v>
      </c>
      <c r="L62" s="466">
        <v>2.7595867400731593E-2</v>
      </c>
      <c r="M62" s="467">
        <v>171661670.59428567</v>
      </c>
      <c r="N62" s="467">
        <v>12482435.287810743</v>
      </c>
      <c r="O62" s="466">
        <v>7.8417484942541346E-2</v>
      </c>
      <c r="P62" s="465">
        <v>23379498.457227163</v>
      </c>
      <c r="Q62" s="465">
        <v>355842.24836943671</v>
      </c>
      <c r="R62" s="466">
        <v>1.5455505639131985E-2</v>
      </c>
    </row>
  </sheetData>
  <mergeCells count="42">
    <mergeCell ref="C57:C59"/>
    <mergeCell ref="C60:C62"/>
    <mergeCell ref="C51:C53"/>
    <mergeCell ref="C42:C44"/>
    <mergeCell ref="C45:C47"/>
    <mergeCell ref="C48:C50"/>
    <mergeCell ref="C54:C56"/>
    <mergeCell ref="A18:A26"/>
    <mergeCell ref="B18:B20"/>
    <mergeCell ref="B21:B23"/>
    <mergeCell ref="C21:C23"/>
    <mergeCell ref="B24:B26"/>
    <mergeCell ref="C24:C26"/>
    <mergeCell ref="C18:C20"/>
    <mergeCell ref="A9:A17"/>
    <mergeCell ref="B9:B11"/>
    <mergeCell ref="C9:C11"/>
    <mergeCell ref="B12:B14"/>
    <mergeCell ref="C12:C14"/>
    <mergeCell ref="B15:B17"/>
    <mergeCell ref="C15:C17"/>
    <mergeCell ref="A36:A44"/>
    <mergeCell ref="B36:B38"/>
    <mergeCell ref="C36:C38"/>
    <mergeCell ref="B39:B41"/>
    <mergeCell ref="C39:C41"/>
    <mergeCell ref="B42:B44"/>
    <mergeCell ref="A27:A35"/>
    <mergeCell ref="B27:B29"/>
    <mergeCell ref="C27:C29"/>
    <mergeCell ref="B30:B32"/>
    <mergeCell ref="C30:C32"/>
    <mergeCell ref="B33:B35"/>
    <mergeCell ref="C33:C35"/>
    <mergeCell ref="A45:A53"/>
    <mergeCell ref="B45:B47"/>
    <mergeCell ref="B48:B50"/>
    <mergeCell ref="B51:B53"/>
    <mergeCell ref="A54:A62"/>
    <mergeCell ref="B54:B56"/>
    <mergeCell ref="B57:B59"/>
    <mergeCell ref="B60:B62"/>
  </mergeCells>
  <pageMargins left="0.7" right="0.7" top="0.75" bottom="0.75" header="0.3" footer="0.3"/>
  <colBreaks count="1" manualBreakCount="1">
    <brk id="5" max="1048575" man="1"/>
  </colBreak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B8BA2-B2D6-4B65-899E-B01B80620F3F}">
  <dimension ref="A1"/>
  <sheetViews>
    <sheetView workbookViewId="0">
      <selection activeCell="D12" sqref="D12"/>
    </sheetView>
  </sheetViews>
  <sheetFormatPr defaultRowHeight="12.5" x14ac:dyDescent="0.25"/>
  <sheetData/>
  <sheetProtection algorithmName="SHA-512" hashValue="WNxg85DwllL+FryYUyrEDS8BMEiYQCoqKypD+izdunInmkSYYzNghQcQZC0dIsftKTOe0pZEbtpfmY17DwW4Pg==" saltValue="LU0X4k1SKT5tvfS9mOGENQ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66F7D-71EC-423E-97F1-21446F69294C}">
  <sheetPr>
    <tabColor rgb="FF002776"/>
    <pageSetUpPr fitToPage="1"/>
  </sheetPr>
  <dimension ref="G2:M22"/>
  <sheetViews>
    <sheetView showGridLines="0" tabSelected="1" zoomScale="90" zoomScaleNormal="90" workbookViewId="0">
      <selection activeCell="H7" sqref="H7"/>
    </sheetView>
  </sheetViews>
  <sheetFormatPr defaultRowHeight="14.5" x14ac:dyDescent="0.35"/>
  <cols>
    <col min="1" max="1" width="8.7265625" style="27"/>
    <col min="2" max="2" width="45" style="27" bestFit="1" customWidth="1"/>
    <col min="3" max="7" width="8.7265625" style="27"/>
    <col min="8" max="8" width="34.81640625" style="27" customWidth="1"/>
    <col min="9" max="16384" width="8.7265625" style="27"/>
  </cols>
  <sheetData>
    <row r="2" spans="7:13" ht="15" thickBot="1" x14ac:dyDescent="0.4"/>
    <row r="3" spans="7:13" ht="24" thickBot="1" x14ac:dyDescent="0.6">
      <c r="G3" s="491" t="s">
        <v>249</v>
      </c>
      <c r="H3" s="492"/>
      <c r="I3" s="492"/>
      <c r="J3" s="493"/>
      <c r="K3" s="28"/>
      <c r="L3" s="28"/>
      <c r="M3" s="28"/>
    </row>
    <row r="4" spans="7:13" ht="15.5" x14ac:dyDescent="0.35">
      <c r="G4" s="411"/>
      <c r="H4" s="411"/>
      <c r="I4" s="411"/>
      <c r="J4" s="411"/>
    </row>
    <row r="5" spans="7:13" ht="15.5" x14ac:dyDescent="0.35">
      <c r="G5" s="411"/>
      <c r="H5" s="411" t="s">
        <v>479</v>
      </c>
      <c r="I5" s="411"/>
      <c r="J5" s="411"/>
    </row>
    <row r="6" spans="7:13" ht="15.5" x14ac:dyDescent="0.35">
      <c r="G6" s="411"/>
      <c r="H6" s="411" t="s">
        <v>480</v>
      </c>
      <c r="I6" s="411"/>
      <c r="J6" s="411"/>
    </row>
    <row r="7" spans="7:13" ht="15.5" x14ac:dyDescent="0.35">
      <c r="G7" s="411"/>
      <c r="H7" s="411" t="s">
        <v>481</v>
      </c>
      <c r="I7" s="411"/>
      <c r="J7" s="411"/>
    </row>
    <row r="8" spans="7:13" x14ac:dyDescent="0.35">
      <c r="I8" s="29"/>
      <c r="J8" s="29"/>
      <c r="K8" s="29"/>
    </row>
    <row r="9" spans="7:13" ht="15" thickBot="1" x14ac:dyDescent="0.4">
      <c r="H9" s="30" t="s">
        <v>250</v>
      </c>
    </row>
    <row r="10" spans="7:13" ht="15.5" x14ac:dyDescent="0.35">
      <c r="H10" s="410" t="s">
        <v>251</v>
      </c>
      <c r="I10" s="411"/>
    </row>
    <row r="11" spans="7:13" ht="15.5" x14ac:dyDescent="0.35">
      <c r="H11" s="410" t="s">
        <v>252</v>
      </c>
      <c r="I11" s="411"/>
    </row>
    <row r="12" spans="7:13" ht="15.5" x14ac:dyDescent="0.35">
      <c r="H12" s="410" t="s">
        <v>253</v>
      </c>
      <c r="I12" s="411"/>
    </row>
    <row r="13" spans="7:13" ht="15.5" x14ac:dyDescent="0.35">
      <c r="H13" s="410" t="s">
        <v>254</v>
      </c>
      <c r="I13" s="411"/>
    </row>
    <row r="14" spans="7:13" ht="15.5" x14ac:dyDescent="0.35">
      <c r="H14" s="410" t="s">
        <v>255</v>
      </c>
      <c r="I14" s="411"/>
    </row>
    <row r="15" spans="7:13" ht="15.5" x14ac:dyDescent="0.35">
      <c r="H15" s="410" t="s">
        <v>256</v>
      </c>
      <c r="I15" s="411"/>
    </row>
    <row r="16" spans="7:13" ht="15.5" hidden="1" x14ac:dyDescent="0.35">
      <c r="H16" s="412" t="s">
        <v>257</v>
      </c>
      <c r="I16" s="411"/>
    </row>
    <row r="17" spans="8:9" ht="15.5" hidden="1" x14ac:dyDescent="0.35">
      <c r="H17" s="412" t="s">
        <v>258</v>
      </c>
      <c r="I17" s="411"/>
    </row>
    <row r="18" spans="8:9" ht="15.5" hidden="1" x14ac:dyDescent="0.35">
      <c r="H18" s="412" t="s">
        <v>259</v>
      </c>
      <c r="I18" s="411"/>
    </row>
    <row r="19" spans="8:9" ht="15.5" x14ac:dyDescent="0.35">
      <c r="H19" s="410" t="s">
        <v>260</v>
      </c>
      <c r="I19" s="411"/>
    </row>
    <row r="20" spans="8:9" ht="15.5" hidden="1" x14ac:dyDescent="0.35">
      <c r="H20" s="412" t="s">
        <v>261</v>
      </c>
      <c r="I20" s="411"/>
    </row>
    <row r="21" spans="8:9" ht="15.5" x14ac:dyDescent="0.35">
      <c r="H21" s="410" t="s">
        <v>262</v>
      </c>
      <c r="I21" s="411"/>
    </row>
    <row r="22" spans="8:9" ht="15.5" x14ac:dyDescent="0.35">
      <c r="H22" s="410" t="s">
        <v>263</v>
      </c>
      <c r="I22" s="411"/>
    </row>
  </sheetData>
  <mergeCells count="1">
    <mergeCell ref="G3:J3"/>
  </mergeCells>
  <hyperlinks>
    <hyperlink ref="H10" location="'TOTAL U.S. MULO+ with C'!A1" display="TOTAL U.S. MULO+ with C" xr:uid="{50511709-BD5A-47F0-9A42-4CCB8D090F4F}"/>
    <hyperlink ref="H11" location="'TOTAL U.S. MULO+'!A1" display="TOTAL U.S. MULO+" xr:uid="{4222841A-19B8-48DB-A91B-E6AA241BF035}"/>
    <hyperlink ref="H12" location="'TOTAL U.S. FOOD'!A1" display="TOTAL U.S. FOOD" xr:uid="{804075D9-7154-4558-AE6B-AB7570678FB1}"/>
    <hyperlink ref="H13" location="'TOTAL U.S. DRUG'!A1" display="TOTAL U.S. DRUG" xr:uid="{91353410-A18E-485B-821F-0AF712C5F066}"/>
    <hyperlink ref="H14" location="'TOTAL U.S. CONVENIENCE'!A1" display="TOTAL U.S. CONVENIENCE" xr:uid="{5E6D8770-F908-4528-80A3-57B8D2825F9E}"/>
    <hyperlink ref="H15" location="'TOTAL U.S. ALL OTHER OUTLETS'!A1" display="TOTAL U.S. ALL OTHER OUTLETS" xr:uid="{CB8AB229-7BA4-4ED1-A6B1-27F31AF5CDA0}"/>
    <hyperlink ref="H16" location="'TOTAL U.S. ALL OTHER OUTLET xWM'!A1" display="'TOTAL U.S. ALL OTHER OUTLET xWM'!A1" xr:uid="{8DE8A015-4441-4063-8B00-E115A139C8AB}"/>
    <hyperlink ref="H17" location="'WALMART'!A1" display="'WALMART'!A1" xr:uid="{65B7EED3-0492-4346-A259-FCA67373D74C}"/>
    <hyperlink ref="H18" location="'TOP PERFORMERS'!A1" display="'TOP PERFORMERS'!A1" xr:uid="{A3829F5D-B4E9-4DF6-A104-7F95812524C0}"/>
    <hyperlink ref="H19" location="'CIRCANA STANDARD REGIONS'!A1" display="CIRCANA STANDARD REGIONS" xr:uid="{75BEB654-5F53-4E70-91BE-827362AA1A0B}"/>
    <hyperlink ref="H20" location="'WALMART REGIONS'!A1" display="'WALMART REGIONS'!A1" xr:uid="{E5E76568-CDDC-4C06-85DE-4581712B2E63}"/>
    <hyperlink ref="H21" location="'CIRCANA REGIONS &amp; MARKETS'!A1" display="CIRCANA STANDARD REGIONS &amp; MARKETS" xr:uid="{7C566A08-6106-46A6-864F-E64EC922DEF9}"/>
    <hyperlink ref="H22" location="'DMI CUSTOM REGIONS &amp; MARKETS'!A1" display="DMI CUSTOM REGIONS &amp; MARKETS" xr:uid="{04C093F4-B9F6-4EF6-8F79-5FA30985A5CE}"/>
  </hyperlinks>
  <pageMargins left="0.7" right="0.7" top="0.75" bottom="0.75" header="0.3" footer="0.3"/>
  <pageSetup scale="7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3ACED-3FEE-4C42-90EB-BDE6A384EF2C}">
  <sheetPr>
    <tabColor rgb="FFC00000"/>
    <pageSetUpPr fitToPage="1"/>
  </sheetPr>
  <dimension ref="A1:T331"/>
  <sheetViews>
    <sheetView showGridLines="0" topLeftCell="A6" zoomScale="55" zoomScaleNormal="70" workbookViewId="0">
      <selection activeCell="C5" sqref="C5"/>
    </sheetView>
  </sheetViews>
  <sheetFormatPr defaultColWidth="9.1796875" defaultRowHeight="14.5" x14ac:dyDescent="0.25"/>
  <cols>
    <col min="1" max="1" width="9.1796875" style="32"/>
    <col min="2" max="2" width="19.90625" style="32" bestFit="1" customWidth="1"/>
    <col min="3" max="3" width="35.453125" style="31" bestFit="1" customWidth="1"/>
    <col min="4" max="4" width="14" style="32" bestFit="1" customWidth="1"/>
    <col min="5" max="5" width="12" style="32" bestFit="1" customWidth="1"/>
    <col min="6" max="6" width="11.54296875" style="33" bestFit="1" customWidth="1"/>
    <col min="7" max="7" width="9" style="33" bestFit="1" customWidth="1"/>
    <col min="8" max="8" width="7.36328125" style="33" bestFit="1" customWidth="1"/>
    <col min="9" max="9" width="9" style="33" bestFit="1" customWidth="1"/>
    <col min="10" max="10" width="10" style="33" bestFit="1" customWidth="1"/>
    <col min="11" max="11" width="12" style="33" bestFit="1" customWidth="1"/>
    <col min="12" max="12" width="14" style="32" bestFit="1" customWidth="1"/>
    <col min="13" max="13" width="12.36328125" style="32" bestFit="1" customWidth="1"/>
    <col min="14" max="14" width="12" style="33" bestFit="1" customWidth="1"/>
    <col min="15" max="15" width="14" style="32" bestFit="1" customWidth="1"/>
    <col min="16" max="16" width="12" style="32" bestFit="1" customWidth="1"/>
    <col min="17" max="17" width="12" style="33" bestFit="1" customWidth="1"/>
    <col min="18" max="16384" width="9.1796875" style="32"/>
  </cols>
  <sheetData>
    <row r="1" spans="1:17" x14ac:dyDescent="0.25">
      <c r="A1" s="31"/>
      <c r="B1" s="31"/>
    </row>
    <row r="2" spans="1:17" ht="23.5" x14ac:dyDescent="0.25">
      <c r="B2" s="506" t="s">
        <v>249</v>
      </c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</row>
    <row r="3" spans="1:17" x14ac:dyDescent="0.25">
      <c r="B3" s="500" t="s">
        <v>265</v>
      </c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</row>
    <row r="4" spans="1:17" ht="15" thickBot="1" x14ac:dyDescent="0.3">
      <c r="B4" s="500" t="str">
        <f>'HOME PAGE'!H5</f>
        <v>4 WEEKS ENDING 01-26-2025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</row>
    <row r="5" spans="1:17" x14ac:dyDescent="0.25">
      <c r="D5" s="501" t="s">
        <v>266</v>
      </c>
      <c r="E5" s="502"/>
      <c r="F5" s="503"/>
      <c r="G5" s="504" t="s">
        <v>267</v>
      </c>
      <c r="H5" s="503"/>
      <c r="I5" s="504" t="s">
        <v>268</v>
      </c>
      <c r="J5" s="502"/>
      <c r="K5" s="505"/>
      <c r="L5" s="501" t="s">
        <v>269</v>
      </c>
      <c r="M5" s="502"/>
      <c r="N5" s="503"/>
      <c r="O5" s="504" t="s">
        <v>270</v>
      </c>
      <c r="P5" s="502"/>
      <c r="Q5" s="503"/>
    </row>
    <row r="6" spans="1:17" s="34" customFormat="1" ht="29.5" thickBot="1" x14ac:dyDescent="0.3">
      <c r="C6" s="35"/>
      <c r="D6" s="286" t="s">
        <v>271</v>
      </c>
      <c r="E6" s="287" t="s">
        <v>272</v>
      </c>
      <c r="F6" s="288" t="s">
        <v>273</v>
      </c>
      <c r="G6" s="283" t="s">
        <v>271</v>
      </c>
      <c r="H6" s="288" t="s">
        <v>272</v>
      </c>
      <c r="I6" s="283" t="s">
        <v>271</v>
      </c>
      <c r="J6" s="42" t="s">
        <v>272</v>
      </c>
      <c r="K6" s="289" t="s">
        <v>273</v>
      </c>
      <c r="L6" s="292" t="s">
        <v>271</v>
      </c>
      <c r="M6" s="293" t="s">
        <v>272</v>
      </c>
      <c r="N6" s="288" t="s">
        <v>273</v>
      </c>
      <c r="O6" s="283" t="s">
        <v>271</v>
      </c>
      <c r="P6" s="42" t="s">
        <v>272</v>
      </c>
      <c r="Q6" s="38" t="s">
        <v>273</v>
      </c>
    </row>
    <row r="7" spans="1:17" ht="15" thickBot="1" x14ac:dyDescent="0.3">
      <c r="C7" s="254" t="s">
        <v>281</v>
      </c>
      <c r="D7" s="259">
        <f>SubSegments!D9</f>
        <v>348491988.86475807</v>
      </c>
      <c r="E7" s="260">
        <f>SubSegments!E9</f>
        <v>13847059.848989725</v>
      </c>
      <c r="F7" s="273">
        <f>SubSegments!F9</f>
        <v>4.1378364494318268E-2</v>
      </c>
      <c r="G7" s="335">
        <f>SubSegments!G9</f>
        <v>99.999999999999986</v>
      </c>
      <c r="H7" s="370">
        <f>SubSegments!H9</f>
        <v>-2.8421709430404007E-14</v>
      </c>
      <c r="I7" s="326">
        <f>SubSegments!I9</f>
        <v>2.2669384875337708</v>
      </c>
      <c r="J7" s="335">
        <f>SubSegments!J9</f>
        <v>8.4186205586304741E-2</v>
      </c>
      <c r="K7" s="314">
        <f>SubSegments!K9</f>
        <v>3.8568831782960389E-2</v>
      </c>
      <c r="L7" s="315">
        <f>SubSegments!L9</f>
        <v>790009902.15471029</v>
      </c>
      <c r="M7" s="272">
        <f>SubSegments!M9</f>
        <v>59562919.703394175</v>
      </c>
      <c r="N7" s="274">
        <f>SubSegments!N9</f>
        <v>8.1543111456913994E-2</v>
      </c>
      <c r="O7" s="302">
        <f>SubSegments!O9</f>
        <v>177156429.86833936</v>
      </c>
      <c r="P7" s="260">
        <f>SubSegments!P9</f>
        <v>9107473.8306570649</v>
      </c>
      <c r="Q7" s="274">
        <f>SubSegments!Q9</f>
        <v>5.4195360955499539E-2</v>
      </c>
    </row>
    <row r="8" spans="1:17" x14ac:dyDescent="0.25">
      <c r="B8" s="507" t="s">
        <v>278</v>
      </c>
      <c r="C8" s="58" t="s">
        <v>28</v>
      </c>
      <c r="D8" s="386">
        <f>SubSegments!D10</f>
        <v>986737.29990454833</v>
      </c>
      <c r="E8" s="387">
        <f>SubSegments!E10</f>
        <v>214754.86663992016</v>
      </c>
      <c r="F8" s="390">
        <f>SubSegments!F10</f>
        <v>0.27818620914953418</v>
      </c>
      <c r="G8" s="391">
        <f>SubSegments!G10</f>
        <v>0.28314490187247282</v>
      </c>
      <c r="H8" s="392">
        <f>SubSegments!H10</f>
        <v>5.2457876213628074E-2</v>
      </c>
      <c r="I8" s="393">
        <f>SubSegments!I10</f>
        <v>4.2969141801335669</v>
      </c>
      <c r="J8" s="391">
        <f>SubSegments!J10</f>
        <v>-7.0844851014249421E-2</v>
      </c>
      <c r="K8" s="394">
        <f>SubSegments!K10</f>
        <v>-1.6219954102099789E-2</v>
      </c>
      <c r="L8" s="395">
        <f>SubSegments!L10</f>
        <v>4239925.4960265616</v>
      </c>
      <c r="M8" s="396">
        <f>SubSegments!M10</f>
        <v>868092.25124751544</v>
      </c>
      <c r="N8" s="397">
        <f>SubSegments!N10</f>
        <v>0.25745408750319171</v>
      </c>
      <c r="O8" s="398">
        <f>SubSegments!O10</f>
        <v>1066287.8397608399</v>
      </c>
      <c r="P8" s="387">
        <f>SubSegments!P10</f>
        <v>225703.12665652798</v>
      </c>
      <c r="Q8" s="397">
        <f>SubSegments!Q10</f>
        <v>0.26850729395612916</v>
      </c>
    </row>
    <row r="9" spans="1:17" x14ac:dyDescent="0.25">
      <c r="B9" s="508"/>
      <c r="C9" s="58" t="s">
        <v>134</v>
      </c>
      <c r="D9" s="281">
        <f>SubSegments!D11</f>
        <v>18742952.000838585</v>
      </c>
      <c r="E9" s="282">
        <f>SubSegments!E11</f>
        <v>400324.04775765166</v>
      </c>
      <c r="F9" s="319">
        <f>SubSegments!F11</f>
        <v>2.1824792433322561E-2</v>
      </c>
      <c r="G9" s="337">
        <f>SubSegments!G11</f>
        <v>5.3783021130257032</v>
      </c>
      <c r="H9" s="372">
        <f>SubSegments!H11</f>
        <v>-0.10291883570609084</v>
      </c>
      <c r="I9" s="328">
        <f>SubSegments!I11</f>
        <v>2.5841114724518537</v>
      </c>
      <c r="J9" s="337">
        <f>SubSegments!J11</f>
        <v>-7.7759036160349737E-3</v>
      </c>
      <c r="K9" s="344">
        <f>SubSegments!K11</f>
        <v>-3.0000931706499045E-3</v>
      </c>
      <c r="L9" s="350">
        <f>SubSegments!L11</f>
        <v>48433877.292981416</v>
      </c>
      <c r="M9" s="362">
        <f>SubSegments!M11</f>
        <v>891851.45748096704</v>
      </c>
      <c r="N9" s="356">
        <f>SubSegments!N11</f>
        <v>1.8759222851942634E-2</v>
      </c>
      <c r="O9" s="285">
        <f>SubSegments!O11</f>
        <v>10142310.084599018</v>
      </c>
      <c r="P9" s="282">
        <f>SubSegments!P11</f>
        <v>402644.42886070348</v>
      </c>
      <c r="Q9" s="356">
        <f>SubSegments!Q11</f>
        <v>4.1340682841969803E-2</v>
      </c>
    </row>
    <row r="10" spans="1:17" x14ac:dyDescent="0.25">
      <c r="B10" s="508"/>
      <c r="C10" s="58" t="s">
        <v>135</v>
      </c>
      <c r="D10" s="281">
        <f>SubSegments!D12</f>
        <v>352456.38865269872</v>
      </c>
      <c r="E10" s="282">
        <f>SubSegments!E12</f>
        <v>87583.815719619743</v>
      </c>
      <c r="F10" s="319">
        <f>SubSegments!F12</f>
        <v>0.33066396701536976</v>
      </c>
      <c r="G10" s="337">
        <f>SubSegments!G12</f>
        <v>0.10113758706501545</v>
      </c>
      <c r="H10" s="372">
        <f>SubSegments!H12</f>
        <v>2.1987254886935953E-2</v>
      </c>
      <c r="I10" s="328">
        <f>SubSegments!I12</f>
        <v>2.8711425990286905</v>
      </c>
      <c r="J10" s="337">
        <f>SubSegments!J12</f>
        <v>-0.11513085909901921</v>
      </c>
      <c r="K10" s="344">
        <f>SubSegments!K12</f>
        <v>-3.8553354444372377E-2</v>
      </c>
      <c r="L10" s="350">
        <f>SubSegments!L12</f>
        <v>1011952.5517605757</v>
      </c>
      <c r="M10" s="362">
        <f>SubSegments!M12</f>
        <v>220970.61742452602</v>
      </c>
      <c r="N10" s="356">
        <f>SubSegments!N12</f>
        <v>0.27936240744867175</v>
      </c>
      <c r="O10" s="285">
        <f>SubSegments!O12</f>
        <v>190047.10342901945</v>
      </c>
      <c r="P10" s="282">
        <f>SubSegments!P12</f>
        <v>47247.98376114748</v>
      </c>
      <c r="Q10" s="356">
        <f>SubSegments!Q12</f>
        <v>0.33087027336750235</v>
      </c>
    </row>
    <row r="11" spans="1:17" x14ac:dyDescent="0.25">
      <c r="B11" s="508"/>
      <c r="C11" s="58" t="s">
        <v>136</v>
      </c>
      <c r="D11" s="281">
        <f>SubSegments!D13</f>
        <v>169821446.0180079</v>
      </c>
      <c r="E11" s="282">
        <f>SubSegments!E13</f>
        <v>-1925975.1681472659</v>
      </c>
      <c r="F11" s="319">
        <f>SubSegments!F13</f>
        <v>-1.1213997595106375E-2</v>
      </c>
      <c r="G11" s="337">
        <f>SubSegments!G13</f>
        <v>48.730372991131162</v>
      </c>
      <c r="H11" s="372">
        <f>SubSegments!H13</f>
        <v>-2.5919111060118496</v>
      </c>
      <c r="I11" s="328">
        <f>SubSegments!I13</f>
        <v>1.921714516886585</v>
      </c>
      <c r="J11" s="337">
        <f>SubSegments!J13</f>
        <v>1.8010466545679948E-2</v>
      </c>
      <c r="K11" s="344">
        <f>SubSegments!K13</f>
        <v>9.4607491865422739E-3</v>
      </c>
      <c r="L11" s="350">
        <f>SubSegments!L13</f>
        <v>326348338.09147733</v>
      </c>
      <c r="M11" s="362">
        <f>SubSegments!M13</f>
        <v>-607923.25621163845</v>
      </c>
      <c r="N11" s="356">
        <f>SubSegments!N13</f>
        <v>-1.8593412271899145E-3</v>
      </c>
      <c r="O11" s="285">
        <f>SubSegments!O13</f>
        <v>72286978.886238694</v>
      </c>
      <c r="P11" s="282">
        <f>SubSegments!P13</f>
        <v>-393766.70951086283</v>
      </c>
      <c r="Q11" s="356">
        <f>SubSegments!Q13</f>
        <v>-5.4177582560998201E-3</v>
      </c>
    </row>
    <row r="12" spans="1:17" x14ac:dyDescent="0.25">
      <c r="B12" s="508"/>
      <c r="C12" s="58" t="s">
        <v>137</v>
      </c>
      <c r="D12" s="281">
        <f>SubSegments!D14</f>
        <v>26786100.769069262</v>
      </c>
      <c r="E12" s="282">
        <f>SubSegments!E14</f>
        <v>6537219.2919640578</v>
      </c>
      <c r="F12" s="319">
        <f>SubSegments!F14</f>
        <v>0.32284347653254297</v>
      </c>
      <c r="G12" s="337">
        <f>SubSegments!G14</f>
        <v>7.6862888172342867</v>
      </c>
      <c r="H12" s="372">
        <f>SubSegments!H14</f>
        <v>1.6354332024010825</v>
      </c>
      <c r="I12" s="328">
        <f>SubSegments!I14</f>
        <v>2.9459061275831329</v>
      </c>
      <c r="J12" s="337">
        <f>SubSegments!J14</f>
        <v>0.13257224898716613</v>
      </c>
      <c r="K12" s="344">
        <f>SubSegments!K14</f>
        <v>4.7122828184661875E-2</v>
      </c>
      <c r="L12" s="350">
        <f>SubSegments!L14</f>
        <v>78909338.389660403</v>
      </c>
      <c r="M12" s="362">
        <f>SubSegments!M14</f>
        <v>21942474.126445994</v>
      </c>
      <c r="N12" s="356">
        <f>SubSegments!N14</f>
        <v>0.3851796023923868</v>
      </c>
      <c r="O12" s="285">
        <f>SubSegments!O14</f>
        <v>14984189.898445368</v>
      </c>
      <c r="P12" s="282">
        <f>SubSegments!P14</f>
        <v>4221839.8449931797</v>
      </c>
      <c r="Q12" s="356">
        <f>SubSegments!Q14</f>
        <v>0.39227862167881822</v>
      </c>
    </row>
    <row r="13" spans="1:17" x14ac:dyDescent="0.25">
      <c r="B13" s="508"/>
      <c r="C13" s="58" t="s">
        <v>138</v>
      </c>
      <c r="D13" s="281">
        <f>SubSegments!D15</f>
        <v>73633770.18805325</v>
      </c>
      <c r="E13" s="282">
        <f>SubSegments!E15</f>
        <v>1982307.1410981566</v>
      </c>
      <c r="F13" s="319">
        <f>SubSegments!F15</f>
        <v>2.7665968799535864E-2</v>
      </c>
      <c r="G13" s="337">
        <f>SubSegments!G15</f>
        <v>21.129257641738459</v>
      </c>
      <c r="H13" s="372">
        <f>SubSegments!H15</f>
        <v>-0.28193279754021816</v>
      </c>
      <c r="I13" s="328">
        <f>SubSegments!I15</f>
        <v>1.7457434558512266</v>
      </c>
      <c r="J13" s="337">
        <f>SubSegments!J15</f>
        <v>9.4405238879563091E-2</v>
      </c>
      <c r="K13" s="344">
        <f>SubSegments!K15</f>
        <v>5.7168929968017E-2</v>
      </c>
      <c r="L13" s="350">
        <f>SubSegments!L15</f>
        <v>128545672.4354471</v>
      </c>
      <c r="M13" s="362">
        <f>SubSegments!M15</f>
        <v>10224873.204077244</v>
      </c>
      <c r="N13" s="356">
        <f>SubSegments!N15</f>
        <v>8.641653260035087E-2</v>
      </c>
      <c r="O13" s="285">
        <f>SubSegments!O15</f>
        <v>34949925.743824601</v>
      </c>
      <c r="P13" s="282">
        <f>SubSegments!P15</f>
        <v>725554.59594345093</v>
      </c>
      <c r="Q13" s="356">
        <f>SubSegments!Q15</f>
        <v>2.1199939446904063E-2</v>
      </c>
    </row>
    <row r="14" spans="1:17" x14ac:dyDescent="0.25">
      <c r="B14" s="508"/>
      <c r="C14" s="58" t="s">
        <v>139</v>
      </c>
      <c r="D14" s="281">
        <f>SubSegments!D16</f>
        <v>3390164.1941977041</v>
      </c>
      <c r="E14" s="282">
        <f>SubSegments!E16</f>
        <v>151286.68456888106</v>
      </c>
      <c r="F14" s="319">
        <f>SubSegments!F16</f>
        <v>4.6709603595419265E-2</v>
      </c>
      <c r="G14" s="337">
        <f>SubSegments!G16</f>
        <v>0.97280979262721312</v>
      </c>
      <c r="H14" s="372">
        <f>SubSegments!H16</f>
        <v>4.9548428585858284E-3</v>
      </c>
      <c r="I14" s="328">
        <f>SubSegments!I16</f>
        <v>3.2029053566979053</v>
      </c>
      <c r="J14" s="337">
        <f>SubSegments!J16</f>
        <v>0.12695766055483881</v>
      </c>
      <c r="K14" s="344">
        <f>SubSegments!K16</f>
        <v>4.1274323589452169E-2</v>
      </c>
      <c r="L14" s="350">
        <f>SubSegments!L16</f>
        <v>10858375.057681264</v>
      </c>
      <c r="M14" s="362">
        <f>SubSegments!M16</f>
        <v>895757.24384889379</v>
      </c>
      <c r="N14" s="356">
        <f>SubSegments!N16</f>
        <v>8.9911834478403854E-2</v>
      </c>
      <c r="O14" s="285">
        <f>SubSegments!O16</f>
        <v>2360857.1710580587</v>
      </c>
      <c r="P14" s="282">
        <f>SubSegments!P16</f>
        <v>87875.926842006389</v>
      </c>
      <c r="Q14" s="356">
        <f>SubSegments!Q16</f>
        <v>3.8661087532341105E-2</v>
      </c>
    </row>
    <row r="15" spans="1:17" x14ac:dyDescent="0.25">
      <c r="B15" s="508"/>
      <c r="C15" s="58" t="s">
        <v>140</v>
      </c>
      <c r="D15" s="281">
        <f>SubSegments!D17</f>
        <v>93731.175831496235</v>
      </c>
      <c r="E15" s="282">
        <f>SubSegments!E17</f>
        <v>-12608.860996305171</v>
      </c>
      <c r="F15" s="319">
        <f>SubSegments!F17</f>
        <v>-0.11857115506479425</v>
      </c>
      <c r="G15" s="337">
        <f>SubSegments!G17</f>
        <v>2.6896221097315147E-2</v>
      </c>
      <c r="H15" s="372">
        <f>SubSegments!H17</f>
        <v>-4.8807543197516776E-3</v>
      </c>
      <c r="I15" s="328">
        <f>SubSegments!I17</f>
        <v>10.184569550035331</v>
      </c>
      <c r="J15" s="337">
        <f>SubSegments!J17</f>
        <v>-0.64308652853319792</v>
      </c>
      <c r="K15" s="344">
        <f>SubSegments!K17</f>
        <v>-5.9392958537543172E-2</v>
      </c>
      <c r="L15" s="350">
        <f>SubSegments!L17</f>
        <v>954611.67926246405</v>
      </c>
      <c r="M15" s="362">
        <f>SubSegments!M17</f>
        <v>-196801.66689128114</v>
      </c>
      <c r="N15" s="356">
        <f>SubSegments!N17</f>
        <v>-0.17092182190582558</v>
      </c>
      <c r="O15" s="285">
        <f>SubSegments!O17</f>
        <v>216365.71109521389</v>
      </c>
      <c r="P15" s="282">
        <f>SubSegments!P17</f>
        <v>-38255.567159631988</v>
      </c>
      <c r="Q15" s="356">
        <f>SubSegments!Q17</f>
        <v>-0.15024497332600253</v>
      </c>
    </row>
    <row r="16" spans="1:17" x14ac:dyDescent="0.25">
      <c r="B16" s="508"/>
      <c r="C16" s="58" t="s">
        <v>141</v>
      </c>
      <c r="D16" s="281">
        <f>SubSegments!D18</f>
        <v>448053.03853625525</v>
      </c>
      <c r="E16" s="282">
        <f>SubSegments!E18</f>
        <v>117273.34814755665</v>
      </c>
      <c r="F16" s="319">
        <f>SubSegments!F18</f>
        <v>0.35453612043033522</v>
      </c>
      <c r="G16" s="337">
        <f>SubSegments!G18</f>
        <v>0.12856910713954303</v>
      </c>
      <c r="H16" s="372">
        <f>SubSegments!H18</f>
        <v>2.9724133943157788E-2</v>
      </c>
      <c r="I16" s="328">
        <f>SubSegments!I18</f>
        <v>4.1622944294481989</v>
      </c>
      <c r="J16" s="337">
        <f>SubSegments!J18</f>
        <v>-0.29505107225985938</v>
      </c>
      <c r="K16" s="344">
        <f>SubSegments!K18</f>
        <v>-6.6194346421383665E-2</v>
      </c>
      <c r="L16" s="350">
        <f>SubSegments!L18</f>
        <v>1864928.6663967944</v>
      </c>
      <c r="M16" s="362">
        <f>SubSegments!M18</f>
        <v>390529.30138634448</v>
      </c>
      <c r="N16" s="356">
        <f>SubSegments!N18</f>
        <v>0.26487348723429255</v>
      </c>
      <c r="O16" s="285">
        <f>SubSegments!O18</f>
        <v>443595.03032410145</v>
      </c>
      <c r="P16" s="282">
        <f>SubSegments!P18</f>
        <v>111182.13950816961</v>
      </c>
      <c r="Q16" s="356">
        <f>SubSegments!Q18</f>
        <v>0.33446999975020492</v>
      </c>
    </row>
    <row r="17" spans="2:17" x14ac:dyDescent="0.25">
      <c r="B17" s="508"/>
      <c r="C17" s="58" t="s">
        <v>142</v>
      </c>
      <c r="D17" s="281">
        <f>SubSegments!D19</f>
        <v>7974119.4037834406</v>
      </c>
      <c r="E17" s="282">
        <f>SubSegments!E19</f>
        <v>184082.48032175377</v>
      </c>
      <c r="F17" s="319">
        <f>SubSegments!F19</f>
        <v>2.3630501643367354E-2</v>
      </c>
      <c r="G17" s="337">
        <f>SubSegments!G19</f>
        <v>2.2881786837510392</v>
      </c>
      <c r="H17" s="372">
        <f>SubSegments!H19</f>
        <v>-3.9672793446938748E-2</v>
      </c>
      <c r="I17" s="328">
        <f>SubSegments!I19</f>
        <v>6.0002840011708862</v>
      </c>
      <c r="J17" s="337">
        <f>SubSegments!J19</f>
        <v>-8.1839269313965346E-2</v>
      </c>
      <c r="K17" s="344">
        <f>SubSegments!K19</f>
        <v>-1.3455707106613991E-2</v>
      </c>
      <c r="L17" s="350">
        <f>SubSegments!L19</f>
        <v>47846981.081948102</v>
      </c>
      <c r="M17" s="362">
        <f>SubSegments!M19</f>
        <v>467016.23182555288</v>
      </c>
      <c r="N17" s="356">
        <f>SubSegments!N19</f>
        <v>9.8568294278577311E-3</v>
      </c>
      <c r="O17" s="285">
        <f>SubSegments!O19</f>
        <v>12235212.620076895</v>
      </c>
      <c r="P17" s="282">
        <f>SubSegments!P19</f>
        <v>226780.67085698806</v>
      </c>
      <c r="Q17" s="356">
        <f>SubSegments!Q19</f>
        <v>1.8885119374117802E-2</v>
      </c>
    </row>
    <row r="18" spans="2:17" ht="15" thickBot="1" x14ac:dyDescent="0.3">
      <c r="B18" s="508"/>
      <c r="C18" s="276" t="s">
        <v>143</v>
      </c>
      <c r="D18" s="388">
        <f>SubSegments!D20</f>
        <v>46171158.461274505</v>
      </c>
      <c r="E18" s="389">
        <f>SubSegments!E20</f>
        <v>6019543.7753046229</v>
      </c>
      <c r="F18" s="399">
        <f>SubSegments!F20</f>
        <v>0.14992034124615225</v>
      </c>
      <c r="G18" s="400">
        <f>SubSegments!G20</f>
        <v>13.248843570746326</v>
      </c>
      <c r="H18" s="401">
        <f>SubSegments!H20</f>
        <v>1.2505698171111828</v>
      </c>
      <c r="I18" s="402">
        <f>SubSegments!I20</f>
        <v>3.0473209618368213</v>
      </c>
      <c r="J18" s="400">
        <f>SubSegments!J20</f>
        <v>0.14507955882726664</v>
      </c>
      <c r="K18" s="403">
        <f>SubSegments!K20</f>
        <v>4.9988797857002047E-2</v>
      </c>
      <c r="L18" s="404">
        <f>SubSegments!L20</f>
        <v>140698339.01133132</v>
      </c>
      <c r="M18" s="405">
        <f>SubSegments!M20</f>
        <v>24168660.472023055</v>
      </c>
      <c r="N18" s="406">
        <f>SubSegments!N20</f>
        <v>0.20740347673636106</v>
      </c>
      <c r="O18" s="407">
        <f>SubSegments!O20</f>
        <v>28223149.321778834</v>
      </c>
      <c r="P18" s="389">
        <f>SubSegments!P20</f>
        <v>3433168.9321966693</v>
      </c>
      <c r="Q18" s="406">
        <f>SubSegments!Q20</f>
        <v>0.13849018346297026</v>
      </c>
    </row>
    <row r="19" spans="2:17" s="256" customFormat="1" x14ac:dyDescent="0.25">
      <c r="B19" s="508"/>
      <c r="C19" s="385" t="s">
        <v>282</v>
      </c>
      <c r="D19" s="434">
        <f>'RFG vs SS'!E10</f>
        <v>164679109.96904013</v>
      </c>
      <c r="E19" s="408">
        <f>'RFG vs SS'!F10</f>
        <v>-1299024.2698177993</v>
      </c>
      <c r="F19" s="413">
        <f>'RFG vs SS'!G10</f>
        <v>-7.8264783236349847E-3</v>
      </c>
      <c r="G19" s="414">
        <f>'RFG vs SS'!H10</f>
        <v>47.254776359564588</v>
      </c>
      <c r="H19" s="415">
        <f>'RFG vs SS'!I10</f>
        <v>-2.3435052361015352</v>
      </c>
      <c r="I19" s="416">
        <f>'RFG vs SS'!J10</f>
        <v>1.864879914756711</v>
      </c>
      <c r="J19" s="414">
        <f>'RFG vs SS'!K10</f>
        <v>9.4232233244939678E-3</v>
      </c>
      <c r="K19" s="417">
        <f>'RFG vs SS'!L10</f>
        <v>5.0786544186166007E-3</v>
      </c>
      <c r="L19" s="418">
        <f>'RFG vs SS'!M10</f>
        <v>307106764.56127459</v>
      </c>
      <c r="M19" s="419">
        <f>'RFG vs SS'!N10</f>
        <v>-858475.2436491251</v>
      </c>
      <c r="N19" s="420">
        <f>'RFG vs SS'!O10</f>
        <v>-2.7875718837389383E-3</v>
      </c>
      <c r="O19" s="421">
        <f>'RFG vs SS'!P10</f>
        <v>69154565.077695549</v>
      </c>
      <c r="P19" s="422">
        <f>'RFG vs SS'!Q10</f>
        <v>-427530.05891056359</v>
      </c>
      <c r="Q19" s="420">
        <f>'RFG vs SS'!R10</f>
        <v>-6.144253892775447E-3</v>
      </c>
    </row>
    <row r="20" spans="2:17" s="256" customFormat="1" ht="15" thickBot="1" x14ac:dyDescent="0.3">
      <c r="B20" s="509"/>
      <c r="C20" s="257" t="s">
        <v>283</v>
      </c>
      <c r="D20" s="433">
        <f>'RFG vs SS'!E11</f>
        <v>5142336.0489667859</v>
      </c>
      <c r="E20" s="409">
        <f>'RFG vs SS'!F11</f>
        <v>-626950.898329271</v>
      </c>
      <c r="F20" s="423">
        <f>'RFG vs SS'!G11</f>
        <v>-0.10867043086201661</v>
      </c>
      <c r="G20" s="424">
        <f>'RFG vs SS'!H11</f>
        <v>1.4755966315663032</v>
      </c>
      <c r="H20" s="425">
        <f>'RFG vs SS'!I11</f>
        <v>-0.24840586991018143</v>
      </c>
      <c r="I20" s="426">
        <f>'RFG vs SS'!J11</f>
        <v>3.7417962083728207</v>
      </c>
      <c r="J20" s="424">
        <f>'RFG vs SS'!K11</f>
        <v>0.45005119443036001</v>
      </c>
      <c r="K20" s="427">
        <f>'RFG vs SS'!L11</f>
        <v>0.13672115930126139</v>
      </c>
      <c r="L20" s="428">
        <f>'RFG vs SS'!M11</f>
        <v>19241573.530202791</v>
      </c>
      <c r="M20" s="429">
        <f>'RFG vs SS'!N11</f>
        <v>250551.98743767664</v>
      </c>
      <c r="N20" s="430">
        <f>'RFG vs SS'!O11</f>
        <v>1.3193181150022326E-2</v>
      </c>
      <c r="O20" s="431">
        <f>'RFG vs SS'!P11</f>
        <v>3132413.8085431457</v>
      </c>
      <c r="P20" s="432">
        <f>'RFG vs SS'!Q11</f>
        <v>33763.349399712868</v>
      </c>
      <c r="Q20" s="430">
        <f>'RFG vs SS'!R11</f>
        <v>1.089614651439135E-2</v>
      </c>
    </row>
    <row r="21" spans="2:17" x14ac:dyDescent="0.25">
      <c r="B21" s="510" t="s">
        <v>274</v>
      </c>
      <c r="C21" s="43" t="s">
        <v>33</v>
      </c>
      <c r="D21" s="258">
        <f>'Fat Content'!D9</f>
        <v>2071989.4106903672</v>
      </c>
      <c r="E21" s="62">
        <f>'Fat Content'!E9</f>
        <v>346861.22749731084</v>
      </c>
      <c r="F21" s="323">
        <f>'Fat Content'!F9</f>
        <v>0.20106403157549838</v>
      </c>
      <c r="G21" s="341">
        <f>'Fat Content'!G9</f>
        <v>0.5945586919917577</v>
      </c>
      <c r="H21" s="376">
        <f>'Fat Content'!H9</f>
        <v>7.9048659233494134E-2</v>
      </c>
      <c r="I21" s="332">
        <f>'Fat Content'!I9</f>
        <v>3.3358588516137031</v>
      </c>
      <c r="J21" s="341">
        <f>'Fat Content'!J9</f>
        <v>5.0329147389308826E-2</v>
      </c>
      <c r="K21" s="309">
        <f>'Fat Content'!K9</f>
        <v>1.5318427139647452E-2</v>
      </c>
      <c r="L21" s="310">
        <f>'Fat Content'!L9</f>
        <v>6911864.2161013214</v>
      </c>
      <c r="M21" s="311">
        <f>'Fat Content'!M9</f>
        <v>1243904.3266258724</v>
      </c>
      <c r="N21" s="312">
        <f>'Fat Content'!N9</f>
        <v>0.21946244343323884</v>
      </c>
      <c r="O21" s="61">
        <f>'Fat Content'!O9</f>
        <v>1157813.4913351536</v>
      </c>
      <c r="P21" s="62">
        <f>'Fat Content'!P9</f>
        <v>177114.04072777135</v>
      </c>
      <c r="Q21" s="312">
        <f>'Fat Content'!Q9</f>
        <v>0.1805997144365466</v>
      </c>
    </row>
    <row r="22" spans="2:17" x14ac:dyDescent="0.25">
      <c r="B22" s="511"/>
      <c r="C22" s="48" t="s">
        <v>162</v>
      </c>
      <c r="D22" s="57">
        <f>'Fat Content'!D10</f>
        <v>18625672.503399406</v>
      </c>
      <c r="E22" s="277">
        <f>'Fat Content'!E10</f>
        <v>-1020570.9977022521</v>
      </c>
      <c r="F22" s="279">
        <f>'Fat Content'!F10</f>
        <v>-5.1947386157818104E-2</v>
      </c>
      <c r="G22" s="333">
        <f>'Fat Content'!G10</f>
        <v>5.3446486859207587</v>
      </c>
      <c r="H22" s="368">
        <f>'Fat Content'!H10</f>
        <v>-0.52612412360115801</v>
      </c>
      <c r="I22" s="324">
        <f>'Fat Content'!I10</f>
        <v>1.6363807885796027</v>
      </c>
      <c r="J22" s="333">
        <f>'Fat Content'!J10</f>
        <v>4.0524534709928117E-2</v>
      </c>
      <c r="K22" s="290">
        <f>'Fat Content'!K10</f>
        <v>2.5393599587471085E-2</v>
      </c>
      <c r="L22" s="294">
        <f>'Fat Content'!L10</f>
        <v>30478692.65893814</v>
      </c>
      <c r="M22" s="280">
        <f>'Fat Content'!M10</f>
        <v>-873887.89734138921</v>
      </c>
      <c r="N22" s="269">
        <f>'Fat Content'!N10</f>
        <v>-2.7872917694054387E-2</v>
      </c>
      <c r="O22" s="284">
        <f>'Fat Content'!O10</f>
        <v>8828840.9065028429</v>
      </c>
      <c r="P22" s="277">
        <f>'Fat Content'!P10</f>
        <v>-571187.74619843438</v>
      </c>
      <c r="Q22" s="269">
        <f>'Fat Content'!Q10</f>
        <v>-6.0764468631092174E-2</v>
      </c>
    </row>
    <row r="23" spans="2:17" x14ac:dyDescent="0.25">
      <c r="B23" s="511"/>
      <c r="C23" s="48" t="s">
        <v>163</v>
      </c>
      <c r="D23" s="57">
        <f>'Fat Content'!D11</f>
        <v>147195.55422663689</v>
      </c>
      <c r="E23" s="277">
        <f>'Fat Content'!E11</f>
        <v>5876.9334719325707</v>
      </c>
      <c r="F23" s="279">
        <f>'Fat Content'!F11</f>
        <v>4.1586405532032023E-2</v>
      </c>
      <c r="G23" s="333">
        <f>'Fat Content'!G11</f>
        <v>4.2237858811658424E-2</v>
      </c>
      <c r="H23" s="368">
        <f>'Fat Content'!H11</f>
        <v>8.4363696869968474E-6</v>
      </c>
      <c r="I23" s="324">
        <f>'Fat Content'!I11</f>
        <v>2.147330023699646</v>
      </c>
      <c r="J23" s="333">
        <f>'Fat Content'!J11</f>
        <v>9.5603886448944131E-2</v>
      </c>
      <c r="K23" s="290">
        <f>'Fat Content'!K11</f>
        <v>4.6596806812166776E-2</v>
      </c>
      <c r="L23" s="294">
        <f>'Fat Content'!L11</f>
        <v>316077.43294596672</v>
      </c>
      <c r="M23" s="280">
        <f>'Fat Content'!M11</f>
        <v>26130.325063320401</v>
      </c>
      <c r="N23" s="269">
        <f>'Fat Content'!N11</f>
        <v>9.0121006048787464E-2</v>
      </c>
      <c r="O23" s="284">
        <f>'Fat Content'!O11</f>
        <v>80302.220962166786</v>
      </c>
      <c r="P23" s="277">
        <f>'Fat Content'!P11</f>
        <v>2621.3812086582184</v>
      </c>
      <c r="Q23" s="269">
        <f>'Fat Content'!Q11</f>
        <v>3.3745531291579783E-2</v>
      </c>
    </row>
    <row r="24" spans="2:17" ht="15" thickBot="1" x14ac:dyDescent="0.3">
      <c r="B24" s="512"/>
      <c r="C24" s="51" t="s">
        <v>164</v>
      </c>
      <c r="D24" s="296">
        <f>'Fat Content'!D12</f>
        <v>327647131.39644223</v>
      </c>
      <c r="E24" s="297">
        <f>'Fat Content'!E12</f>
        <v>14514892.685722649</v>
      </c>
      <c r="F24" s="317">
        <f>'Fat Content'!F12</f>
        <v>4.6353875108758498E-2</v>
      </c>
      <c r="G24" s="334">
        <f>'Fat Content'!G12</f>
        <v>94.018554763276001</v>
      </c>
      <c r="H24" s="369">
        <f>'Fat Content'!H12</f>
        <v>0.44706702799800269</v>
      </c>
      <c r="I24" s="325">
        <f>'Fat Content'!I12</f>
        <v>2.2960776877257705</v>
      </c>
      <c r="J24" s="334">
        <f>'Fat Content'!J12</f>
        <v>8.2519295426159545E-2</v>
      </c>
      <c r="K24" s="342">
        <f>'Fat Content'!K12</f>
        <v>3.7279023545627947E-2</v>
      </c>
      <c r="L24" s="348">
        <f>'Fat Content'!L12</f>
        <v>752303267.84672475</v>
      </c>
      <c r="M24" s="360">
        <f>'Fat Content'!M12</f>
        <v>59166772.949046373</v>
      </c>
      <c r="N24" s="354">
        <f>'Fat Content'!N12</f>
        <v>8.5360925855997014E-2</v>
      </c>
      <c r="O24" s="298">
        <f>'Fat Content'!O12</f>
        <v>167089473.2495392</v>
      </c>
      <c r="P24" s="297">
        <f>'Fat Content'!P12</f>
        <v>9498926.1549190879</v>
      </c>
      <c r="Q24" s="354">
        <f>'Fat Content'!Q12</f>
        <v>6.0275989455228982E-2</v>
      </c>
    </row>
    <row r="25" spans="2:17" ht="15" thickBot="1" x14ac:dyDescent="0.3">
      <c r="B25" s="510" t="s">
        <v>284</v>
      </c>
      <c r="C25" s="254" t="s">
        <v>284</v>
      </c>
      <c r="D25" s="259">
        <f>Flavors!D9</f>
        <v>199099567.33227748</v>
      </c>
      <c r="E25" s="260">
        <f>Flavors!E9</f>
        <v>5952913.0847937167</v>
      </c>
      <c r="F25" s="273">
        <f>Flavors!F9</f>
        <v>3.0820689636001132E-2</v>
      </c>
      <c r="G25" s="335">
        <f>Flavors!G9</f>
        <v>57.131748704141259</v>
      </c>
      <c r="H25" s="370">
        <f>Flavors!H9</f>
        <v>-0.58514388871878253</v>
      </c>
      <c r="I25" s="326">
        <f>Flavors!I9</f>
        <v>2.1025944125916021</v>
      </c>
      <c r="J25" s="335">
        <f>Flavors!J9</f>
        <v>5.5657898599707156E-2</v>
      </c>
      <c r="K25" s="314">
        <f>Flavors!K9</f>
        <v>2.7190827961324618E-2</v>
      </c>
      <c r="L25" s="315">
        <f>Flavors!L9</f>
        <v>418625637.82225209</v>
      </c>
      <c r="M25" s="272">
        <f>Flavors!M9</f>
        <v>23266698.687709868</v>
      </c>
      <c r="N25" s="274">
        <f>Flavors!N9</f>
        <v>5.8849557666867669E-2</v>
      </c>
      <c r="O25" s="302">
        <f>Flavors!O9</f>
        <v>90343133.315753937</v>
      </c>
      <c r="P25" s="260">
        <f>Flavors!P9</f>
        <v>4932512.7150874436</v>
      </c>
      <c r="Q25" s="274">
        <f>Flavors!Q9</f>
        <v>5.7750578094370543E-2</v>
      </c>
    </row>
    <row r="26" spans="2:17" x14ac:dyDescent="0.25">
      <c r="B26" s="511"/>
      <c r="C26" s="378" t="s">
        <v>33</v>
      </c>
      <c r="D26" s="299">
        <f>Flavors!D10</f>
        <v>13064966.008506091</v>
      </c>
      <c r="E26" s="300">
        <f>Flavors!E10</f>
        <v>241929.33591276594</v>
      </c>
      <c r="F26" s="318">
        <f>Flavors!F10</f>
        <v>1.8866774079328765E-2</v>
      </c>
      <c r="G26" s="336">
        <f>Flavors!G10</f>
        <v>3.7490003862258976</v>
      </c>
      <c r="H26" s="371">
        <f>Flavors!H10</f>
        <v>-8.2833166521321555E-2</v>
      </c>
      <c r="I26" s="327">
        <f>Flavors!I10</f>
        <v>2.7065368255662365</v>
      </c>
      <c r="J26" s="336">
        <f>Flavors!J10</f>
        <v>0.33719560770948398</v>
      </c>
      <c r="K26" s="343">
        <f>Flavors!K10</f>
        <v>0.14231618695027085</v>
      </c>
      <c r="L26" s="349">
        <f>Flavors!L10</f>
        <v>35360811.626792863</v>
      </c>
      <c r="M26" s="361">
        <f>Flavors!M10</f>
        <v>4978662.3003287911</v>
      </c>
      <c r="N26" s="355">
        <f>Flavors!N10</f>
        <v>0.16386800837662188</v>
      </c>
      <c r="O26" s="301">
        <f>Flavors!O10</f>
        <v>7975580.1867387295</v>
      </c>
      <c r="P26" s="300">
        <f>Flavors!P10</f>
        <v>871937.2937408993</v>
      </c>
      <c r="Q26" s="355">
        <f>Flavors!Q10</f>
        <v>0.12274509105748845</v>
      </c>
    </row>
    <row r="27" spans="2:17" x14ac:dyDescent="0.25">
      <c r="B27" s="511"/>
      <c r="C27" s="48" t="s">
        <v>145</v>
      </c>
      <c r="D27" s="281">
        <f>Flavors!D11</f>
        <v>1825273.1901050366</v>
      </c>
      <c r="E27" s="282">
        <f>Flavors!E11</f>
        <v>270515.02171865129</v>
      </c>
      <c r="F27" s="319">
        <f>Flavors!F11</f>
        <v>0.1739917031594739</v>
      </c>
      <c r="G27" s="337">
        <f>Flavors!G11</f>
        <v>0.52376331405809862</v>
      </c>
      <c r="H27" s="372">
        <f>Flavors!H11</f>
        <v>5.9163963050713198E-2</v>
      </c>
      <c r="I27" s="328">
        <f>Flavors!I11</f>
        <v>1.9813550130209343</v>
      </c>
      <c r="J27" s="337">
        <f>Flavors!J11</f>
        <v>-0.12457477629759017</v>
      </c>
      <c r="K27" s="344">
        <f>Flavors!K11</f>
        <v>-5.9154287540565335E-2</v>
      </c>
      <c r="L27" s="350">
        <f>Flavors!L11</f>
        <v>3616514.185347327</v>
      </c>
      <c r="M27" s="362">
        <f>Flavors!M11</f>
        <v>342302.64335613186</v>
      </c>
      <c r="N27" s="356">
        <f>Flavors!N11</f>
        <v>0.10454506038054041</v>
      </c>
      <c r="O27" s="285">
        <f>Flavors!O11</f>
        <v>923280.14804780483</v>
      </c>
      <c r="P27" s="282">
        <f>Flavors!P11</f>
        <v>115858.73717712017</v>
      </c>
      <c r="Q27" s="356">
        <f>Flavors!Q11</f>
        <v>0.14349227753594451</v>
      </c>
    </row>
    <row r="28" spans="2:17" x14ac:dyDescent="0.25">
      <c r="B28" s="511"/>
      <c r="C28" s="48" t="s">
        <v>146</v>
      </c>
      <c r="D28" s="281">
        <f>Flavors!D12</f>
        <v>24849308.283303026</v>
      </c>
      <c r="E28" s="282">
        <f>Flavors!E12</f>
        <v>1542441.1555167064</v>
      </c>
      <c r="F28" s="319">
        <f>Flavors!F12</f>
        <v>6.6179686315618824E-2</v>
      </c>
      <c r="G28" s="337">
        <f>Flavors!G12</f>
        <v>7.1305249696705344</v>
      </c>
      <c r="H28" s="372">
        <f>Flavors!H12</f>
        <v>0.16586926837702709</v>
      </c>
      <c r="I28" s="328">
        <f>Flavors!I12</f>
        <v>2.2974898712562295</v>
      </c>
      <c r="J28" s="337">
        <f>Flavors!J12</f>
        <v>9.0124820123889116E-2</v>
      </c>
      <c r="K28" s="344">
        <f>Flavors!K12</f>
        <v>4.0829141549403723E-2</v>
      </c>
      <c r="L28" s="350">
        <f>Flavors!L12</f>
        <v>57091034.088612229</v>
      </c>
      <c r="M28" s="362">
        <f>Flavors!M12</f>
        <v>5644270.139351517</v>
      </c>
      <c r="N28" s="356">
        <f>Flavors!N12</f>
        <v>0.10971088764529814</v>
      </c>
      <c r="O28" s="285">
        <f>Flavors!O12</f>
        <v>11861123.168211997</v>
      </c>
      <c r="P28" s="282">
        <f>Flavors!P12</f>
        <v>1131307.8746755216</v>
      </c>
      <c r="Q28" s="356">
        <f>Flavors!Q12</f>
        <v>0.10543591326842404</v>
      </c>
    </row>
    <row r="29" spans="2:17" x14ac:dyDescent="0.25">
      <c r="B29" s="511"/>
      <c r="C29" s="48" t="s">
        <v>147</v>
      </c>
      <c r="D29" s="281">
        <f>Flavors!D13</f>
        <v>5429670.41964579</v>
      </c>
      <c r="E29" s="282">
        <f>Flavors!E13</f>
        <v>-50075.951286938973</v>
      </c>
      <c r="F29" s="319">
        <f>Flavors!F13</f>
        <v>-9.1383702633695708E-3</v>
      </c>
      <c r="G29" s="337">
        <f>Flavors!G13</f>
        <v>1.5580474137535838</v>
      </c>
      <c r="H29" s="372">
        <f>Flavors!H13</f>
        <v>-7.9433359389859071E-2</v>
      </c>
      <c r="I29" s="328">
        <f>Flavors!I13</f>
        <v>2.0814998900209871</v>
      </c>
      <c r="J29" s="337">
        <f>Flavors!J13</f>
        <v>-0.14902145933882682</v>
      </c>
      <c r="K29" s="344">
        <f>Flavors!K13</f>
        <v>-6.6810147045486809E-2</v>
      </c>
      <c r="L29" s="350">
        <f>Flavors!L13</f>
        <v>11301858.38134292</v>
      </c>
      <c r="M29" s="362">
        <f>Flavors!M13</f>
        <v>-920832.88809949346</v>
      </c>
      <c r="N29" s="356">
        <f>Flavors!N13</f>
        <v>-7.5337981447804417E-2</v>
      </c>
      <c r="O29" s="285">
        <f>Flavors!O13</f>
        <v>2801445.0022663474</v>
      </c>
      <c r="P29" s="282">
        <f>Flavors!P13</f>
        <v>-125470.12875684351</v>
      </c>
      <c r="Q29" s="356">
        <f>Flavors!Q13</f>
        <v>-4.2867703073092407E-2</v>
      </c>
    </row>
    <row r="30" spans="2:17" x14ac:dyDescent="0.25">
      <c r="B30" s="511"/>
      <c r="C30" s="48" t="s">
        <v>148</v>
      </c>
      <c r="D30" s="281">
        <f>Flavors!D14</f>
        <v>1440829.2164872757</v>
      </c>
      <c r="E30" s="282">
        <f>Flavors!E14</f>
        <v>-501149.95202625357</v>
      </c>
      <c r="F30" s="319">
        <f>Flavors!F14</f>
        <v>-0.25806144584437246</v>
      </c>
      <c r="G30" s="337">
        <f>Flavors!G14</f>
        <v>0.41344686894550953</v>
      </c>
      <c r="H30" s="372">
        <f>Flavors!H14</f>
        <v>-0.16686348394856465</v>
      </c>
      <c r="I30" s="328">
        <f>Flavors!I14</f>
        <v>2.3609413862306337</v>
      </c>
      <c r="J30" s="337">
        <f>Flavors!J14</f>
        <v>2.0429312734660421E-2</v>
      </c>
      <c r="K30" s="344">
        <f>Flavors!K14</f>
        <v>8.7285654135274716E-3</v>
      </c>
      <c r="L30" s="350">
        <f>Flavors!L14</f>
        <v>3401713.3276950661</v>
      </c>
      <c r="M30" s="362">
        <f>Flavors!M14</f>
        <v>-1143512.36268852</v>
      </c>
      <c r="N30" s="356">
        <f>Flavors!N14</f>
        <v>-0.25158538664160707</v>
      </c>
      <c r="O30" s="285">
        <f>Flavors!O14</f>
        <v>803296.9190196991</v>
      </c>
      <c r="P30" s="282">
        <f>Flavors!P14</f>
        <v>-237010.33699452877</v>
      </c>
      <c r="Q30" s="356">
        <f>Flavors!Q14</f>
        <v>-0.22782724586829881</v>
      </c>
    </row>
    <row r="31" spans="2:17" x14ac:dyDescent="0.25">
      <c r="B31" s="511"/>
      <c r="C31" s="48" t="s">
        <v>149</v>
      </c>
      <c r="D31" s="281">
        <f>Flavors!D15</f>
        <v>3443853.8574211821</v>
      </c>
      <c r="E31" s="282">
        <f>Flavors!E15</f>
        <v>229947.13172784587</v>
      </c>
      <c r="F31" s="319">
        <f>Flavors!F15</f>
        <v>7.1547543645106682E-2</v>
      </c>
      <c r="G31" s="337">
        <f>Flavors!G15</f>
        <v>0.98821607596772199</v>
      </c>
      <c r="H31" s="372">
        <f>Flavors!H15</f>
        <v>2.7823000493418903E-2</v>
      </c>
      <c r="I31" s="328">
        <f>Flavors!I15</f>
        <v>2.0753593117289029</v>
      </c>
      <c r="J31" s="337">
        <f>Flavors!J15</f>
        <v>-9.017240419569994E-2</v>
      </c>
      <c r="K31" s="344">
        <f>Flavors!K15</f>
        <v>-4.1639844631506412E-2</v>
      </c>
      <c r="L31" s="350">
        <f>Flavors!L15</f>
        <v>7147234.1712325513</v>
      </c>
      <c r="M31" s="362">
        <f>Flavors!M15</f>
        <v>187417.22472023871</v>
      </c>
      <c r="N31" s="356">
        <f>Flavors!N15</f>
        <v>2.6928470412451982E-2</v>
      </c>
      <c r="O31" s="285">
        <f>Flavors!O15</f>
        <v>1748436.2076052427</v>
      </c>
      <c r="P31" s="282">
        <f>Flavors!P15</f>
        <v>91244.378254033159</v>
      </c>
      <c r="Q31" s="356">
        <f>Flavors!Q15</f>
        <v>5.505963560643147E-2</v>
      </c>
    </row>
    <row r="32" spans="2:17" x14ac:dyDescent="0.25">
      <c r="B32" s="511"/>
      <c r="C32" s="48" t="s">
        <v>150</v>
      </c>
      <c r="D32" s="281">
        <f>Flavors!D16</f>
        <v>26396705.072646558</v>
      </c>
      <c r="E32" s="282">
        <f>Flavors!E16</f>
        <v>-924757.93138222024</v>
      </c>
      <c r="F32" s="319">
        <f>Flavors!F16</f>
        <v>-3.3847306465464785E-2</v>
      </c>
      <c r="G32" s="337">
        <f>Flavors!G16</f>
        <v>7.5745514720829163</v>
      </c>
      <c r="H32" s="372">
        <f>Flavors!H16</f>
        <v>-0.58976259189664049</v>
      </c>
      <c r="I32" s="328">
        <f>Flavors!I16</f>
        <v>1.9316307718558823</v>
      </c>
      <c r="J32" s="337">
        <f>Flavors!J16</f>
        <v>-6.6449201111904443E-3</v>
      </c>
      <c r="K32" s="344">
        <f>Flavors!K16</f>
        <v>-3.4282636565734362E-3</v>
      </c>
      <c r="L32" s="350">
        <f>Flavors!L16</f>
        <v>50988687.793928355</v>
      </c>
      <c r="M32" s="362">
        <f>Flavors!M16</f>
        <v>-1967839.8157583028</v>
      </c>
      <c r="N32" s="356">
        <f>Flavors!N16</f>
        <v>-3.7159532631409753E-2</v>
      </c>
      <c r="O32" s="285">
        <f>Flavors!O16</f>
        <v>11215801.288548291</v>
      </c>
      <c r="P32" s="282">
        <f>Flavors!P16</f>
        <v>-277461.78340783715</v>
      </c>
      <c r="Q32" s="356">
        <f>Flavors!Q16</f>
        <v>-2.4141254026008627E-2</v>
      </c>
    </row>
    <row r="33" spans="2:17" x14ac:dyDescent="0.25">
      <c r="B33" s="511"/>
      <c r="C33" s="48" t="s">
        <v>151</v>
      </c>
      <c r="D33" s="281">
        <f>Flavors!D17</f>
        <v>853702.63656497723</v>
      </c>
      <c r="E33" s="282">
        <f>Flavors!E17</f>
        <v>306657.07420157618</v>
      </c>
      <c r="F33" s="319">
        <f>Flavors!F17</f>
        <v>0.56056953076582061</v>
      </c>
      <c r="G33" s="337">
        <f>Flavors!G17</f>
        <v>0.24497051979472623</v>
      </c>
      <c r="H33" s="372">
        <f>Flavors!H17</f>
        <v>8.1500072484399749E-2</v>
      </c>
      <c r="I33" s="328">
        <f>Flavors!I17</f>
        <v>1.9795925533851713</v>
      </c>
      <c r="J33" s="337">
        <f>Flavors!J17</f>
        <v>0.11618577150352283</v>
      </c>
      <c r="K33" s="344">
        <f>Flavors!K17</f>
        <v>6.2351265774722393E-2</v>
      </c>
      <c r="L33" s="350">
        <f>Flavors!L17</f>
        <v>1689983.3821493161</v>
      </c>
      <c r="M33" s="362">
        <f>Flavors!M17</f>
        <v>670614.9712430943</v>
      </c>
      <c r="N33" s="356">
        <f>Flavors!N17</f>
        <v>0.65787301633853401</v>
      </c>
      <c r="O33" s="285">
        <f>Flavors!O17</f>
        <v>424636.84689986706</v>
      </c>
      <c r="P33" s="282">
        <f>Flavors!P17</f>
        <v>153596.10977220535</v>
      </c>
      <c r="Q33" s="356">
        <f>Flavors!Q17</f>
        <v>0.56669012710019573</v>
      </c>
    </row>
    <row r="34" spans="2:17" x14ac:dyDescent="0.25">
      <c r="B34" s="511"/>
      <c r="C34" s="48" t="s">
        <v>152</v>
      </c>
      <c r="D34" s="281">
        <f>Flavors!D18</f>
        <v>246134.1985912323</v>
      </c>
      <c r="E34" s="282">
        <f>Flavors!E18</f>
        <v>-383618.17795777321</v>
      </c>
      <c r="F34" s="319">
        <f>Flavors!F18</f>
        <v>-0.60915717390376711</v>
      </c>
      <c r="G34" s="337">
        <f>Flavors!G18</f>
        <v>7.0628366348688576E-2</v>
      </c>
      <c r="H34" s="372">
        <f>Flavors!H18</f>
        <v>-0.11755687775501986</v>
      </c>
      <c r="I34" s="328">
        <f>Flavors!I18</f>
        <v>1.9993763804311357</v>
      </c>
      <c r="J34" s="337">
        <f>Flavors!J18</f>
        <v>-0.11302878222874391</v>
      </c>
      <c r="K34" s="344">
        <f>Flavors!K18</f>
        <v>-5.3507151102784339E-2</v>
      </c>
      <c r="L34" s="350">
        <f>Flavors!L18</f>
        <v>492114.90307965636</v>
      </c>
      <c r="M34" s="362">
        <f>Flavors!M18</f>
        <v>-838177.26833979134</v>
      </c>
      <c r="N34" s="356">
        <f>Flavors!N18</f>
        <v>-0.6300700600571375</v>
      </c>
      <c r="O34" s="285">
        <f>Flavors!O18</f>
        <v>123067.09929561615</v>
      </c>
      <c r="P34" s="282">
        <f>Flavors!P18</f>
        <v>-191809.0889788866</v>
      </c>
      <c r="Q34" s="356">
        <f>Flavors!Q18</f>
        <v>-0.60915717390376711</v>
      </c>
    </row>
    <row r="35" spans="2:17" x14ac:dyDescent="0.25">
      <c r="B35" s="511"/>
      <c r="C35" s="48" t="s">
        <v>153</v>
      </c>
      <c r="D35" s="281">
        <f>Flavors!D19</f>
        <v>77.703511856496334</v>
      </c>
      <c r="E35" s="282">
        <f>Flavors!E19</f>
        <v>-13590.575533676143</v>
      </c>
      <c r="F35" s="319">
        <f>Flavors!F19</f>
        <v>-0.99431504788586433</v>
      </c>
      <c r="G35" s="337">
        <f>Flavors!G19</f>
        <v>2.2297072627012765E-5</v>
      </c>
      <c r="H35" s="372">
        <f>Flavors!H19</f>
        <v>-4.0621153479444621E-3</v>
      </c>
      <c r="I35" s="328">
        <f>Flavors!I19</f>
        <v>1.7809385264788924</v>
      </c>
      <c r="J35" s="337">
        <f>Flavors!J19</f>
        <v>-1.2272745113554437</v>
      </c>
      <c r="K35" s="344">
        <f>Flavors!K19</f>
        <v>-0.40797460017624937</v>
      </c>
      <c r="L35" s="350">
        <f>Flavors!L19</f>
        <v>138.38517790794373</v>
      </c>
      <c r="M35" s="362">
        <f>Flavors!M19</f>
        <v>-40978.710051621201</v>
      </c>
      <c r="N35" s="356">
        <f>Flavors!N19</f>
        <v>-0.99663436395165006</v>
      </c>
      <c r="O35" s="285">
        <f>Flavors!O19</f>
        <v>48.947094082832336</v>
      </c>
      <c r="P35" s="282">
        <f>Flavors!P19</f>
        <v>-8560.9924621582031</v>
      </c>
      <c r="Q35" s="356">
        <f>Flavors!Q19</f>
        <v>-0.99431504788586433</v>
      </c>
    </row>
    <row r="36" spans="2:17" x14ac:dyDescent="0.25">
      <c r="B36" s="511"/>
      <c r="C36" s="48" t="s">
        <v>154</v>
      </c>
      <c r="D36" s="281">
        <f>Flavors!D20</f>
        <v>4525033.4974191748</v>
      </c>
      <c r="E36" s="282">
        <f>Flavors!E20</f>
        <v>675331.0915758484</v>
      </c>
      <c r="F36" s="319">
        <f>Flavors!F20</f>
        <v>0.17542423293571663</v>
      </c>
      <c r="G36" s="337">
        <f>Flavors!G20</f>
        <v>1.2984612679791729</v>
      </c>
      <c r="H36" s="372">
        <f>Flavors!H20</f>
        <v>0.1480770630949777</v>
      </c>
      <c r="I36" s="328">
        <f>Flavors!I20</f>
        <v>2.0907814291194931</v>
      </c>
      <c r="J36" s="337">
        <f>Flavors!J20</f>
        <v>1.9933588791202883E-2</v>
      </c>
      <c r="K36" s="344">
        <f>Flavors!K20</f>
        <v>9.6258104545444648E-3</v>
      </c>
      <c r="L36" s="350">
        <f>Flavors!L20</f>
        <v>9460856.0025476404</v>
      </c>
      <c r="M36" s="362">
        <f>Flavors!M20</f>
        <v>1488708.0895003658</v>
      </c>
      <c r="N36" s="356">
        <f>Flavors!N20</f>
        <v>0.18673864380563429</v>
      </c>
      <c r="O36" s="285">
        <f>Flavors!O20</f>
        <v>2416764.8097699881</v>
      </c>
      <c r="P36" s="282">
        <f>Flavors!P20</f>
        <v>514255.29361798195</v>
      </c>
      <c r="Q36" s="356">
        <f>Flavors!Q20</f>
        <v>0.27030366431917185</v>
      </c>
    </row>
    <row r="37" spans="2:17" x14ac:dyDescent="0.25">
      <c r="B37" s="511"/>
      <c r="C37" s="48" t="s">
        <v>155</v>
      </c>
      <c r="D37" s="281">
        <f>Flavors!D21</f>
        <v>143962751.11283845</v>
      </c>
      <c r="E37" s="282">
        <f>Flavors!E21</f>
        <v>7944222.7154842913</v>
      </c>
      <c r="F37" s="319">
        <f>Flavors!F21</f>
        <v>5.8405445266079083E-2</v>
      </c>
      <c r="G37" s="337">
        <f>Flavors!G21</f>
        <v>41.310203882106222</v>
      </c>
      <c r="H37" s="372">
        <f>Flavors!H21</f>
        <v>0.66457724810901908</v>
      </c>
      <c r="I37" s="328">
        <f>Flavors!I21</f>
        <v>2.5012192610078818</v>
      </c>
      <c r="J37" s="337">
        <f>Flavors!J21</f>
        <v>0.12753270630456059</v>
      </c>
      <c r="K37" s="344">
        <f>Flavors!K21</f>
        <v>5.3727694607302715E-2</v>
      </c>
      <c r="L37" s="350">
        <f>Flavors!L21</f>
        <v>360082405.95111543</v>
      </c>
      <c r="M37" s="362">
        <f>Flavors!M21</f>
        <v>37217053.903783977</v>
      </c>
      <c r="N37" s="356">
        <f>Flavors!N21</f>
        <v>0.11527112980004131</v>
      </c>
      <c r="O37" s="285">
        <f>Flavors!O21</f>
        <v>84011851.550319076</v>
      </c>
      <c r="P37" s="282">
        <f>Flavors!P21</f>
        <v>4300431.244326517</v>
      </c>
      <c r="Q37" s="356">
        <f>Flavors!Q21</f>
        <v>5.3950001490604707E-2</v>
      </c>
    </row>
    <row r="38" spans="2:17" x14ac:dyDescent="0.25">
      <c r="B38" s="511"/>
      <c r="C38" s="48" t="s">
        <v>156</v>
      </c>
      <c r="D38" s="281">
        <f>Flavors!D22</f>
        <v>1608972.0039743653</v>
      </c>
      <c r="E38" s="282">
        <f>Flavors!E22</f>
        <v>199967.32823808095</v>
      </c>
      <c r="F38" s="319">
        <f>Flavors!F22</f>
        <v>0.14192098272036377</v>
      </c>
      <c r="G38" s="337">
        <f>Flavors!G22</f>
        <v>0.4616955497931895</v>
      </c>
      <c r="H38" s="372">
        <f>Flavors!H22</f>
        <v>4.0650868231649262E-2</v>
      </c>
      <c r="I38" s="328">
        <f>Flavors!I22</f>
        <v>1.8711775379514952</v>
      </c>
      <c r="J38" s="337">
        <f>Flavors!J22</f>
        <v>1.9706597900528644E-2</v>
      </c>
      <c r="K38" s="344">
        <f>Flavors!K22</f>
        <v>1.0643752204928568E-2</v>
      </c>
      <c r="L38" s="350">
        <f>Flavors!L22</f>
        <v>3010672.2730296361</v>
      </c>
      <c r="M38" s="362">
        <f>Flavors!M22</f>
        <v>401941.06150797056</v>
      </c>
      <c r="N38" s="356">
        <f>Flavors!N22</f>
        <v>0.15407530669804784</v>
      </c>
      <c r="O38" s="285">
        <f>Flavors!O22</f>
        <v>888279.6967741847</v>
      </c>
      <c r="P38" s="282">
        <f>Flavors!P22</f>
        <v>163929.80111705477</v>
      </c>
      <c r="Q38" s="356">
        <f>Flavors!Q22</f>
        <v>0.22631300439180393</v>
      </c>
    </row>
    <row r="39" spans="2:17" x14ac:dyDescent="0.25">
      <c r="B39" s="511"/>
      <c r="C39" s="48" t="s">
        <v>157</v>
      </c>
      <c r="D39" s="281">
        <f>Flavors!D23</f>
        <v>39864.273071050644</v>
      </c>
      <c r="E39" s="282">
        <f>Flavors!E23</f>
        <v>-229861.67851567268</v>
      </c>
      <c r="F39" s="319">
        <f>Flavors!F23</f>
        <v>-0.85220453265049168</v>
      </c>
      <c r="G39" s="337">
        <f>Flavors!G23</f>
        <v>1.1439078757853766E-2</v>
      </c>
      <c r="H39" s="372">
        <f>Flavors!H23</f>
        <v>-6.9161560367328956E-2</v>
      </c>
      <c r="I39" s="328">
        <f>Flavors!I23</f>
        <v>2.1852982793858593</v>
      </c>
      <c r="J39" s="337">
        <f>Flavors!J23</f>
        <v>8.9759106835448854E-2</v>
      </c>
      <c r="K39" s="344">
        <f>Flavors!K23</f>
        <v>4.2833418726411138E-2</v>
      </c>
      <c r="L39" s="350">
        <f>Flavors!L23</f>
        <v>87115.327351135013</v>
      </c>
      <c r="M39" s="362">
        <f>Flavors!M23</f>
        <v>-478105.97005227924</v>
      </c>
      <c r="N39" s="356">
        <f>Flavors!N23</f>
        <v>-0.84587394751164446</v>
      </c>
      <c r="O39" s="285">
        <f>Flavors!O23</f>
        <v>19932.136535525322</v>
      </c>
      <c r="P39" s="282">
        <f>Flavors!P23</f>
        <v>-114930.83925783634</v>
      </c>
      <c r="Q39" s="356">
        <f>Flavors!Q23</f>
        <v>-0.85220453265049168</v>
      </c>
    </row>
    <row r="40" spans="2:17" x14ac:dyDescent="0.25">
      <c r="B40" s="511"/>
      <c r="C40" s="48" t="s">
        <v>158</v>
      </c>
      <c r="D40" s="281">
        <f>Flavors!D24</f>
        <v>35888498.997699685</v>
      </c>
      <c r="E40" s="282">
        <f>Flavors!E24</f>
        <v>3564812.6949202716</v>
      </c>
      <c r="F40" s="319">
        <f>Flavors!F24</f>
        <v>0.11028484379932076</v>
      </c>
      <c r="G40" s="337">
        <f>Flavors!G24</f>
        <v>10.298227834335444</v>
      </c>
      <c r="H40" s="372">
        <f>Flavors!H24</f>
        <v>0.63912844267655267</v>
      </c>
      <c r="I40" s="328">
        <f>Flavors!I24</f>
        <v>2.1869223088582568</v>
      </c>
      <c r="J40" s="337">
        <f>Flavors!J24</f>
        <v>6.0775483985179068E-2</v>
      </c>
      <c r="K40" s="344">
        <f>Flavors!K24</f>
        <v>2.8584801046751377E-2</v>
      </c>
      <c r="L40" s="350">
        <f>Flavors!L24</f>
        <v>78485359.089506626</v>
      </c>
      <c r="M40" s="362">
        <f>Flavors!M24</f>
        <v>9760456.0886587799</v>
      </c>
      <c r="N40" s="356">
        <f>Flavors!N24</f>
        <v>0.14202211516454766</v>
      </c>
      <c r="O40" s="285">
        <f>Flavors!O24</f>
        <v>16569397.721413434</v>
      </c>
      <c r="P40" s="282">
        <f>Flavors!P24</f>
        <v>1906559.5106896944</v>
      </c>
      <c r="Q40" s="356">
        <f>Flavors!Q24</f>
        <v>0.13002663490451138</v>
      </c>
    </row>
    <row r="41" spans="2:17" x14ac:dyDescent="0.25">
      <c r="B41" s="511"/>
      <c r="C41" s="48" t="s">
        <v>159</v>
      </c>
      <c r="D41" s="281">
        <f>Flavors!D25</f>
        <v>350101.8195643425</v>
      </c>
      <c r="E41" s="282">
        <f>Flavors!E25</f>
        <v>217663.63014984131</v>
      </c>
      <c r="F41" s="319">
        <f>Flavors!F25</f>
        <v>1.6435110681602874</v>
      </c>
      <c r="G41" s="337">
        <f>Flavors!G25</f>
        <v>0.10046194195304996</v>
      </c>
      <c r="H41" s="372">
        <f>Flavors!H25</f>
        <v>6.0886207217126093E-2</v>
      </c>
      <c r="I41" s="328">
        <f>Flavors!I25</f>
        <v>1.9866814460066073</v>
      </c>
      <c r="J41" s="337">
        <f>Flavors!J25</f>
        <v>-0.18372705395788258</v>
      </c>
      <c r="K41" s="344">
        <f>Flavors!K25</f>
        <v>-8.4650909707038355E-2</v>
      </c>
      <c r="L41" s="350">
        <f>Flavors!L25</f>
        <v>695540.78914163227</v>
      </c>
      <c r="M41" s="362">
        <f>Flavors!M25</f>
        <v>408095.81711649173</v>
      </c>
      <c r="N41" s="356">
        <f>Flavors!N25</f>
        <v>1.4197354514198941</v>
      </c>
      <c r="O41" s="285">
        <f>Flavors!O25</f>
        <v>175050.90978217125</v>
      </c>
      <c r="P41" s="282">
        <f>Flavors!P25</f>
        <v>108831.81507492065</v>
      </c>
      <c r="Q41" s="356">
        <f>Flavors!Q25</f>
        <v>1.6435110681602874</v>
      </c>
    </row>
    <row r="42" spans="2:17" x14ac:dyDescent="0.25">
      <c r="B42" s="511"/>
      <c r="C42" s="48" t="s">
        <v>160</v>
      </c>
      <c r="D42" s="281">
        <f>Flavors!D26</f>
        <v>82022006.659165159</v>
      </c>
      <c r="E42" s="282">
        <f>Flavors!E26</f>
        <v>460294.78769752383</v>
      </c>
      <c r="F42" s="319">
        <f>Flavors!F26</f>
        <v>5.6435155311955467E-3</v>
      </c>
      <c r="G42" s="337">
        <f>Flavors!G26</f>
        <v>23.536267483897909</v>
      </c>
      <c r="H42" s="372">
        <f>Flavors!H26</f>
        <v>-0.83634503748426425</v>
      </c>
      <c r="I42" s="328">
        <f>Flavors!I26</f>
        <v>1.9562688651617786</v>
      </c>
      <c r="J42" s="337">
        <f>Flavors!J26</f>
        <v>1.187492607096674E-2</v>
      </c>
      <c r="K42" s="344">
        <f>Flavors!K26</f>
        <v>6.1072634676692071E-3</v>
      </c>
      <c r="L42" s="350">
        <f>Flavors!L26</f>
        <v>160457097.88541687</v>
      </c>
      <c r="M42" s="362">
        <f>Flavors!M26</f>
        <v>1868999.6606640816</v>
      </c>
      <c r="N42" s="356">
        <f>Flavors!N26</f>
        <v>1.1785245435097626E-2</v>
      </c>
      <c r="O42" s="285">
        <f>Flavors!O26</f>
        <v>33672090.225652695</v>
      </c>
      <c r="P42" s="282">
        <f>Flavors!P26</f>
        <v>256442.55206852406</v>
      </c>
      <c r="Q42" s="356">
        <f>Flavors!Q26</f>
        <v>7.6743253512110655E-3</v>
      </c>
    </row>
    <row r="43" spans="2:17" ht="15" thickBot="1" x14ac:dyDescent="0.3">
      <c r="B43" s="511"/>
      <c r="C43" s="51" t="s">
        <v>161</v>
      </c>
      <c r="D43" s="303">
        <f>Flavors!D27</f>
        <v>2544239.9142459854</v>
      </c>
      <c r="E43" s="304">
        <f>Flavors!E27</f>
        <v>296332.14855031762</v>
      </c>
      <c r="F43" s="320">
        <f>Flavors!F27</f>
        <v>0.13182575952292716</v>
      </c>
      <c r="G43" s="338">
        <f>Flavors!G27</f>
        <v>0.73007127725778176</v>
      </c>
      <c r="H43" s="373">
        <f>Flavors!H27</f>
        <v>5.8342058976471045E-2</v>
      </c>
      <c r="I43" s="329">
        <f>Flavors!I27</f>
        <v>2.6101172904566199</v>
      </c>
      <c r="J43" s="338">
        <f>Flavors!J27</f>
        <v>0.53844876198870573</v>
      </c>
      <c r="K43" s="345">
        <f>Flavors!K27</f>
        <v>0.25991067325182143</v>
      </c>
      <c r="L43" s="351">
        <f>Flavors!L27</f>
        <v>6640764.5912433146</v>
      </c>
      <c r="M43" s="363">
        <f>Flavors!M27</f>
        <v>1983844.8181529734</v>
      </c>
      <c r="N43" s="357">
        <f>Flavors!N27</f>
        <v>0.42599935468428524</v>
      </c>
      <c r="O43" s="305">
        <f>Flavors!O27</f>
        <v>1526347.0043646097</v>
      </c>
      <c r="P43" s="304">
        <f>Flavors!P27</f>
        <v>448322.390000724</v>
      </c>
      <c r="Q43" s="357">
        <f>Flavors!Q27</f>
        <v>0.41587398286380256</v>
      </c>
    </row>
    <row r="44" spans="2:17" x14ac:dyDescent="0.25">
      <c r="B44" s="510" t="s">
        <v>275</v>
      </c>
      <c r="C44" s="54" t="s">
        <v>276</v>
      </c>
      <c r="D44" s="306">
        <f>'NB vs PL'!D9</f>
        <v>228452731.91397506</v>
      </c>
      <c r="E44" s="53">
        <f>'NB vs PL'!E9</f>
        <v>7512237.1444111168</v>
      </c>
      <c r="F44" s="321">
        <f>'NB vs PL'!F9</f>
        <v>3.4001178245962625E-2</v>
      </c>
      <c r="G44" s="339">
        <f>'NB vs PL'!G9</f>
        <v>65.554658130931259</v>
      </c>
      <c r="H44" s="374">
        <f>'NB vs PL'!H9</f>
        <v>-0.46770635532487859</v>
      </c>
      <c r="I44" s="330">
        <f>'NB vs PL'!I9</f>
        <v>2.3553363490298249</v>
      </c>
      <c r="J44" s="339">
        <f>'NB vs PL'!J9</f>
        <v>4.9308400984785727E-2</v>
      </c>
      <c r="K44" s="346">
        <f>'NB vs PL'!K9</f>
        <v>2.138239522490934E-2</v>
      </c>
      <c r="L44" s="352">
        <f>'NB vs PL'!L9</f>
        <v>538083023.51215136</v>
      </c>
      <c r="M44" s="364">
        <f>'NB vs PL'!M9</f>
        <v>28588067.718638122</v>
      </c>
      <c r="N44" s="358">
        <f>'NB vs PL'!N9</f>
        <v>5.6110600102239713E-2</v>
      </c>
      <c r="O44" s="52">
        <f>'NB vs PL'!O9</f>
        <v>111214622.87352812</v>
      </c>
      <c r="P44" s="53">
        <f>'NB vs PL'!P9</f>
        <v>5235527.1732023507</v>
      </c>
      <c r="Q44" s="358">
        <f>'NB vs PL'!Q9</f>
        <v>4.9401508274864975E-2</v>
      </c>
    </row>
    <row r="45" spans="2:17" ht="15" thickBot="1" x14ac:dyDescent="0.3">
      <c r="B45" s="512"/>
      <c r="C45" s="55" t="s">
        <v>144</v>
      </c>
      <c r="D45" s="307">
        <f>'NB vs PL'!D10</f>
        <v>119828454.45366174</v>
      </c>
      <c r="E45" s="47">
        <f>'NB vs PL'!E10</f>
        <v>6312991.1489615589</v>
      </c>
      <c r="F45" s="322">
        <f>'NB vs PL'!F10</f>
        <v>5.5613490578073209E-2</v>
      </c>
      <c r="G45" s="340">
        <f>'NB vs PL'!G10</f>
        <v>34.384851957146296</v>
      </c>
      <c r="H45" s="375">
        <f>'NB vs PL'!H10</f>
        <v>0.46368553201536145</v>
      </c>
      <c r="I45" s="331">
        <f>'NB vs PL'!I10</f>
        <v>2.063327967388513</v>
      </c>
      <c r="J45" s="340">
        <f>'NB vs PL'!J10</f>
        <v>0.12201607920336732</v>
      </c>
      <c r="K45" s="347">
        <f>'NB vs PL'!K10</f>
        <v>6.2852383455723457E-2</v>
      </c>
      <c r="L45" s="353">
        <f>'NB vs PL'!L10</f>
        <v>247245401.36318088</v>
      </c>
      <c r="M45" s="365">
        <f>'NB vs PL'!M10</f>
        <v>26876482.956921756</v>
      </c>
      <c r="N45" s="359">
        <f>'NB vs PL'!N10</f>
        <v>0.12196131446892097</v>
      </c>
      <c r="O45" s="46">
        <f>'NB vs PL'!O10</f>
        <v>64907000.870346546</v>
      </c>
      <c r="P45" s="47">
        <f>'NB vs PL'!P10</f>
        <v>2961786.1748413071</v>
      </c>
      <c r="Q45" s="359">
        <f>'NB vs PL'!Q10</f>
        <v>4.7812993939888873E-2</v>
      </c>
    </row>
    <row r="46" spans="2:17" x14ac:dyDescent="0.25">
      <c r="B46" s="511" t="s">
        <v>457</v>
      </c>
      <c r="C46" s="43" t="s">
        <v>39</v>
      </c>
      <c r="D46" s="258">
        <f>Size!D9</f>
        <v>13267298.393751783</v>
      </c>
      <c r="E46" s="62">
        <f>Size!E9</f>
        <v>4304489.9477043021</v>
      </c>
      <c r="F46" s="323">
        <f>Size!F9</f>
        <v>0.48026129015426455</v>
      </c>
      <c r="G46" s="341">
        <f>Size!G9</f>
        <v>3.8070597941063502</v>
      </c>
      <c r="H46" s="376">
        <f>Size!H9</f>
        <v>1.1287558160935367</v>
      </c>
      <c r="I46" s="332">
        <f>Size!I9</f>
        <v>3.2839971138191246</v>
      </c>
      <c r="J46" s="341">
        <f>Size!J9</f>
        <v>0.11339332160210347</v>
      </c>
      <c r="K46" s="309">
        <f>Size!K9</f>
        <v>3.5763951926271444E-2</v>
      </c>
      <c r="L46" s="310">
        <f>Size!L9</f>
        <v>43569769.633257963</v>
      </c>
      <c r="M46" s="311">
        <f>Size!M9</f>
        <v>15152255.185305074</v>
      </c>
      <c r="N46" s="312">
        <f>Size!N9</f>
        <v>0.53320128377366216</v>
      </c>
      <c r="O46" s="61">
        <f>Size!O9</f>
        <v>8877051.8988443017</v>
      </c>
      <c r="P46" s="62">
        <f>Size!P9</f>
        <v>2969637.0111630876</v>
      </c>
      <c r="Q46" s="312">
        <f>Size!Q9</f>
        <v>0.50269653776234657</v>
      </c>
    </row>
    <row r="47" spans="2:17" x14ac:dyDescent="0.25">
      <c r="B47" s="511"/>
      <c r="C47" s="48" t="s">
        <v>173</v>
      </c>
      <c r="D47" s="57">
        <f>Size!D10</f>
        <v>198308218.20749307</v>
      </c>
      <c r="E47" s="277">
        <f>Size!E10</f>
        <v>5370129.640761137</v>
      </c>
      <c r="F47" s="279">
        <f>Size!F10</f>
        <v>2.7833434448604265E-2</v>
      </c>
      <c r="G47" s="333">
        <f>Size!G10</f>
        <v>56.904670564594248</v>
      </c>
      <c r="H47" s="368">
        <f>Size!H10</f>
        <v>-0.74989755756030263</v>
      </c>
      <c r="I47" s="324">
        <f>Size!I10</f>
        <v>2.1002361792414548</v>
      </c>
      <c r="J47" s="333">
        <f>Size!J10</f>
        <v>5.1807459222387831E-2</v>
      </c>
      <c r="K47" s="290">
        <f>Size!K10</f>
        <v>2.5291316566731989E-2</v>
      </c>
      <c r="L47" s="294">
        <f>Size!L10</f>
        <v>416494094.52028596</v>
      </c>
      <c r="M47" s="280">
        <f>Size!M10</f>
        <v>21274172.714609921</v>
      </c>
      <c r="N47" s="269">
        <f>Size!N10</f>
        <v>5.3828695217115412E-2</v>
      </c>
      <c r="O47" s="284">
        <f>Size!O10</f>
        <v>99961888.16146791</v>
      </c>
      <c r="P47" s="277">
        <f>Size!P10</f>
        <v>3070246.1486472487</v>
      </c>
      <c r="Q47" s="269">
        <f>Size!Q10</f>
        <v>3.1687419934951611E-2</v>
      </c>
    </row>
    <row r="48" spans="2:17" x14ac:dyDescent="0.25">
      <c r="B48" s="511"/>
      <c r="C48" s="48" t="s">
        <v>174</v>
      </c>
      <c r="D48" s="57">
        <f>Size!D11</f>
        <v>5348277.874960891</v>
      </c>
      <c r="E48" s="277">
        <f>Size!E11</f>
        <v>-607480.36225449946</v>
      </c>
      <c r="F48" s="279">
        <f>Size!F11</f>
        <v>-0.10199882837059658</v>
      </c>
      <c r="G48" s="333">
        <f>Size!G11</f>
        <v>1.5346917707874306</v>
      </c>
      <c r="H48" s="368">
        <f>Size!H11</f>
        <v>-0.24503286294062332</v>
      </c>
      <c r="I48" s="324">
        <f>Size!I11</f>
        <v>2.627307949326259</v>
      </c>
      <c r="J48" s="333">
        <f>Size!J11</f>
        <v>-1.3312175533295445E-2</v>
      </c>
      <c r="K48" s="290">
        <f>Size!K11</f>
        <v>-5.0413065506737641E-3</v>
      </c>
      <c r="L48" s="294">
        <f>Size!L11</f>
        <v>14051572.9760905</v>
      </c>
      <c r="M48" s="280">
        <f>Size!M11</f>
        <v>-1675322.0838985238</v>
      </c>
      <c r="N48" s="269">
        <f>Size!N11</f>
        <v>-0.10652592755964463</v>
      </c>
      <c r="O48" s="284">
        <f>Size!O11</f>
        <v>1768621.7667675018</v>
      </c>
      <c r="P48" s="277">
        <f>Size!P11</f>
        <v>-237456.12353450083</v>
      </c>
      <c r="Q48" s="269">
        <f>Size!Q11</f>
        <v>-0.11836834685354779</v>
      </c>
    </row>
    <row r="49" spans="2:20" x14ac:dyDescent="0.25">
      <c r="B49" s="511"/>
      <c r="C49" s="48" t="s">
        <v>175</v>
      </c>
      <c r="D49" s="57">
        <f>Size!D12</f>
        <v>4088542.5310882321</v>
      </c>
      <c r="E49" s="277">
        <f>Size!E12</f>
        <v>266876.28134156996</v>
      </c>
      <c r="F49" s="279">
        <f>Size!F12</f>
        <v>6.9832440590347516E-2</v>
      </c>
      <c r="G49" s="333">
        <f>Size!G12</f>
        <v>1.1732099048838978</v>
      </c>
      <c r="H49" s="368">
        <f>Size!H12</f>
        <v>3.120358164850634E-2</v>
      </c>
      <c r="I49" s="324">
        <f>Size!I12</f>
        <v>1.8839232001127553</v>
      </c>
      <c r="J49" s="333">
        <f>Size!J12</f>
        <v>7.5145360146995355E-3</v>
      </c>
      <c r="K49" s="290">
        <f>Size!K12</f>
        <v>4.0047438271191265E-3</v>
      </c>
      <c r="L49" s="294">
        <f>Size!L12</f>
        <v>7702500.128964846</v>
      </c>
      <c r="M49" s="280">
        <f>Size!M12</f>
        <v>531492.46664908528</v>
      </c>
      <c r="N49" s="269">
        <f>Size!N12</f>
        <v>7.4116845452853464E-2</v>
      </c>
      <c r="O49" s="284">
        <f>Size!O12</f>
        <v>1146892.780205369</v>
      </c>
      <c r="P49" s="277">
        <f>Size!P12</f>
        <v>78210.48360812664</v>
      </c>
      <c r="Q49" s="269">
        <f>Size!Q12</f>
        <v>7.3184035945158044E-2</v>
      </c>
    </row>
    <row r="50" spans="2:20" x14ac:dyDescent="0.25">
      <c r="B50" s="511"/>
      <c r="C50" s="48" t="s">
        <v>176</v>
      </c>
      <c r="D50" s="57">
        <f>Size!D13</f>
        <v>84566616.451861307</v>
      </c>
      <c r="E50" s="277">
        <f>Size!E13</f>
        <v>3138550.1342664957</v>
      </c>
      <c r="F50" s="279">
        <f>Size!F13</f>
        <v>3.8543837232056732E-2</v>
      </c>
      <c r="G50" s="333">
        <f>Size!G13</f>
        <v>24.266444898014488</v>
      </c>
      <c r="H50" s="368">
        <f>Size!H13</f>
        <v>-6.6231098924923515E-2</v>
      </c>
      <c r="I50" s="324">
        <f>Size!I13</f>
        <v>1.6338072851429883</v>
      </c>
      <c r="J50" s="333">
        <f>Size!J13</f>
        <v>4.9558768264836184E-2</v>
      </c>
      <c r="K50" s="290">
        <f>Size!K13</f>
        <v>3.1282193252416247E-2</v>
      </c>
      <c r="L50" s="294">
        <f>Size!L13</f>
        <v>138165554.03894389</v>
      </c>
      <c r="M50" s="280">
        <f>Size!M13</f>
        <v>9163260.7430384904</v>
      </c>
      <c r="N50" s="269">
        <f>Size!N13</f>
        <v>7.1031766249455799E-2</v>
      </c>
      <c r="O50" s="284">
        <f>Size!O13</f>
        <v>21075317.138194561</v>
      </c>
      <c r="P50" s="277">
        <f>Size!P13</f>
        <v>780939.03734823316</v>
      </c>
      <c r="Q50" s="269">
        <f>Size!Q13</f>
        <v>3.8480560156493093E-2</v>
      </c>
    </row>
    <row r="51" spans="2:20" x14ac:dyDescent="0.25">
      <c r="B51" s="511"/>
      <c r="C51" s="48" t="s">
        <v>177</v>
      </c>
      <c r="D51" s="57">
        <f>Size!D14</f>
        <v>36999274.747779913</v>
      </c>
      <c r="E51" s="277">
        <f>Size!E14</f>
        <v>2062698.4257944003</v>
      </c>
      <c r="F51" s="279">
        <f>Size!F14</f>
        <v>5.9041229649522027E-2</v>
      </c>
      <c r="G51" s="333">
        <f>Size!G14</f>
        <v>10.616965649141077</v>
      </c>
      <c r="H51" s="368">
        <f>Size!H14</f>
        <v>0.17707151276846034</v>
      </c>
      <c r="I51" s="324">
        <f>Size!I14</f>
        <v>4.303312624585498</v>
      </c>
      <c r="J51" s="333">
        <f>Size!J14</f>
        <v>0.20336411993753245</v>
      </c>
      <c r="K51" s="290">
        <f>Size!K14</f>
        <v>4.9601627851419548E-2</v>
      </c>
      <c r="L51" s="294">
        <f>Size!L14</f>
        <v>159219446.12262872</v>
      </c>
      <c r="M51" s="280">
        <f>Size!M14</f>
        <v>15981282.273784697</v>
      </c>
      <c r="N51" s="269">
        <f>Size!N14</f>
        <v>0.11157139860190739</v>
      </c>
      <c r="O51" s="284">
        <f>Size!O14</f>
        <v>43394451.299724996</v>
      </c>
      <c r="P51" s="277">
        <f>Size!P14</f>
        <v>2580447.8202624619</v>
      </c>
      <c r="Q51" s="269">
        <f>Size!Q14</f>
        <v>6.3224570007226422E-2</v>
      </c>
    </row>
    <row r="52" spans="2:20" ht="15" thickBot="1" x14ac:dyDescent="0.3">
      <c r="B52" s="511"/>
      <c r="C52" s="51" t="s">
        <v>178</v>
      </c>
      <c r="D52" s="296">
        <f>Size!D15</f>
        <v>5913760.6578262001</v>
      </c>
      <c r="E52" s="297">
        <f>Size!E15</f>
        <v>-688204.21862211451</v>
      </c>
      <c r="F52" s="317">
        <f>Size!F15</f>
        <v>-0.10424233262391279</v>
      </c>
      <c r="G52" s="334">
        <f>Size!G15</f>
        <v>1.6969574184734553</v>
      </c>
      <c r="H52" s="369">
        <f>Size!H15</f>
        <v>-0.27586939108421493</v>
      </c>
      <c r="I52" s="325">
        <f>Size!I15</f>
        <v>1.8274268033212768</v>
      </c>
      <c r="J52" s="334">
        <f>Size!J15</f>
        <v>5.9591537752324397E-2</v>
      </c>
      <c r="K52" s="342">
        <f>Size!K15</f>
        <v>3.3708761734168549E-2</v>
      </c>
      <c r="L52" s="348">
        <f>Size!L15</f>
        <v>10806964.734538464</v>
      </c>
      <c r="M52" s="360">
        <f>Size!M15</f>
        <v>-864221.59609443881</v>
      </c>
      <c r="N52" s="354">
        <f>Size!N15</f>
        <v>-7.4047450842777696E-2</v>
      </c>
      <c r="O52" s="298">
        <f>Size!O15</f>
        <v>932206.82313472033</v>
      </c>
      <c r="P52" s="297">
        <f>Size!P15</f>
        <v>-134550.54683756828</v>
      </c>
      <c r="Q52" s="354">
        <f>Size!Q15</f>
        <v>-0.12613041224272351</v>
      </c>
    </row>
    <row r="53" spans="2:20" x14ac:dyDescent="0.25">
      <c r="B53" s="510" t="s">
        <v>24</v>
      </c>
      <c r="C53" s="54" t="s">
        <v>453</v>
      </c>
      <c r="D53" s="306">
        <f>Organic!D9</f>
        <v>15691602.853275113</v>
      </c>
      <c r="E53" s="53">
        <f>Organic!E9</f>
        <v>1246454.7938032113</v>
      </c>
      <c r="F53" s="321">
        <f>Organic!F9</f>
        <v>8.6288820901762375E-2</v>
      </c>
      <c r="G53" s="339">
        <f>Organic!G9</f>
        <v>4.502715515611083</v>
      </c>
      <c r="H53" s="374">
        <f>Organic!H9</f>
        <v>0.18615584086661663</v>
      </c>
      <c r="I53" s="330">
        <f>Organic!I9</f>
        <v>2.6119428898652779</v>
      </c>
      <c r="J53" s="339">
        <f>Organic!J9</f>
        <v>0.14396068902259573</v>
      </c>
      <c r="K53" s="346">
        <f>Organic!K9</f>
        <v>5.8331331957516129E-2</v>
      </c>
      <c r="L53" s="352">
        <f>Organic!L9</f>
        <v>40985570.503201641</v>
      </c>
      <c r="M53" s="364">
        <f>Organic!M9</f>
        <v>5335202.2038877755</v>
      </c>
      <c r="N53" s="358">
        <f>Organic!N9</f>
        <v>0.14965349471552186</v>
      </c>
      <c r="O53" s="52">
        <f>Organic!O9</f>
        <v>7986005.8330653906</v>
      </c>
      <c r="P53" s="53">
        <f>Organic!P9</f>
        <v>653051.2978726849</v>
      </c>
      <c r="Q53" s="358">
        <f>Organic!Q9</f>
        <v>8.9057049888762618E-2</v>
      </c>
    </row>
    <row r="54" spans="2:20" ht="15" thickBot="1" x14ac:dyDescent="0.3">
      <c r="B54" s="512"/>
      <c r="C54" s="55" t="s">
        <v>454</v>
      </c>
      <c r="D54" s="307">
        <f>Organic!D10</f>
        <v>332800386.01148313</v>
      </c>
      <c r="E54" s="47">
        <f>Organic!E10</f>
        <v>12600605.055186391</v>
      </c>
      <c r="F54" s="322">
        <f>Organic!F10</f>
        <v>3.9352322532994533E-2</v>
      </c>
      <c r="G54" s="340">
        <f>Organic!G10</f>
        <v>95.497284484388942</v>
      </c>
      <c r="H54" s="375">
        <f>Organic!H10</f>
        <v>-0.18615584086667525</v>
      </c>
      <c r="I54" s="331">
        <f>Organic!I10</f>
        <v>2.2506714629401414</v>
      </c>
      <c r="J54" s="340">
        <f>Organic!J10</f>
        <v>8.0786736358041455E-2</v>
      </c>
      <c r="K54" s="347">
        <f>Organic!K10</f>
        <v>3.7230888520651005E-2</v>
      </c>
      <c r="L54" s="353">
        <f>Organic!L10</f>
        <v>749024331.65150845</v>
      </c>
      <c r="M54" s="365">
        <f>Organic!M10</f>
        <v>54227717.499506235</v>
      </c>
      <c r="N54" s="359">
        <f>Organic!N10</f>
        <v>7.8048332986900129E-2</v>
      </c>
      <c r="O54" s="46">
        <f>Organic!O10</f>
        <v>169170424.03527397</v>
      </c>
      <c r="P54" s="47">
        <f>Organic!P10</f>
        <v>8454422.5327842832</v>
      </c>
      <c r="Q54" s="359">
        <f>Organic!Q10</f>
        <v>5.2604734150589937E-2</v>
      </c>
    </row>
    <row r="55" spans="2:20" x14ac:dyDescent="0.25">
      <c r="B55" s="510" t="s">
        <v>277</v>
      </c>
      <c r="C55" s="43" t="s">
        <v>459</v>
      </c>
      <c r="D55" s="56">
        <f>Form!D9</f>
        <v>56710089.586670496</v>
      </c>
      <c r="E55" s="45">
        <f>Form!E9</f>
        <v>-71288.109727174044</v>
      </c>
      <c r="F55" s="267">
        <f>Form!F9</f>
        <v>-1.2554839741357089E-3</v>
      </c>
      <c r="G55" s="379">
        <f>Form!G9</f>
        <v>16.272996625089839</v>
      </c>
      <c r="H55" s="380">
        <f>Form!H9</f>
        <v>-0.69465259744541541</v>
      </c>
      <c r="I55" s="381">
        <f>Form!I9</f>
        <v>2.4228925129606349</v>
      </c>
      <c r="J55" s="379">
        <f>Form!J9</f>
        <v>8.3881271237075339E-2</v>
      </c>
      <c r="K55" s="382">
        <f>Form!K9</f>
        <v>3.5861850401054635E-2</v>
      </c>
      <c r="L55" s="383">
        <f>Form!L9</f>
        <v>137402451.46887082</v>
      </c>
      <c r="M55" s="266">
        <f>Form!M9</f>
        <v>4590170.7164452821</v>
      </c>
      <c r="N55" s="268">
        <f>Form!N9</f>
        <v>3.4561342448457669E-2</v>
      </c>
      <c r="O55" s="44">
        <f>Form!O9</f>
        <v>30058846.824040532</v>
      </c>
      <c r="P55" s="45">
        <f>Form!P9</f>
        <v>1038494.7029356137</v>
      </c>
      <c r="Q55" s="268">
        <f>Form!Q9</f>
        <v>3.5785048320636094E-2</v>
      </c>
    </row>
    <row r="56" spans="2:20" ht="15" thickBot="1" x14ac:dyDescent="0.3">
      <c r="B56" s="512"/>
      <c r="C56" s="51" t="s">
        <v>165</v>
      </c>
      <c r="D56" s="60">
        <f>Form!D10</f>
        <v>291781899.27809006</v>
      </c>
      <c r="E56" s="50">
        <f>Form!E10</f>
        <v>13918347.958718061</v>
      </c>
      <c r="F56" s="263">
        <f>Form!F10</f>
        <v>5.0090585442494874E-2</v>
      </c>
      <c r="G56" s="367">
        <f>Form!G10</f>
        <v>83.72700337491095</v>
      </c>
      <c r="H56" s="377">
        <f>Form!H10</f>
        <v>0.69465259744580976</v>
      </c>
      <c r="I56" s="366">
        <f>Form!I10</f>
        <v>2.236627605415153</v>
      </c>
      <c r="J56" s="367">
        <f>Form!J10</f>
        <v>8.5806819957118474E-2</v>
      </c>
      <c r="K56" s="291">
        <f>Form!K10</f>
        <v>3.989491850612055E-2</v>
      </c>
      <c r="L56" s="295">
        <f>Form!L10</f>
        <v>652607450.68583989</v>
      </c>
      <c r="M56" s="264">
        <f>Form!M10</f>
        <v>54972748.986949325</v>
      </c>
      <c r="N56" s="270">
        <f>Form!N10</f>
        <v>9.1983863772767557E-2</v>
      </c>
      <c r="O56" s="49">
        <f>Form!O10</f>
        <v>147097583.04429883</v>
      </c>
      <c r="P56" s="50">
        <f>Form!P10</f>
        <v>8068979.1277214289</v>
      </c>
      <c r="Q56" s="270">
        <f>Form!Q10</f>
        <v>5.8038266230186215E-2</v>
      </c>
    </row>
    <row r="57" spans="2:20" x14ac:dyDescent="0.25">
      <c r="B57" s="511" t="s">
        <v>279</v>
      </c>
      <c r="C57" s="43" t="s">
        <v>37</v>
      </c>
      <c r="D57" s="258">
        <f>'Package Type'!D9</f>
        <v>10066542.497637544</v>
      </c>
      <c r="E57" s="62">
        <f>'Package Type'!E9</f>
        <v>601084.76319413632</v>
      </c>
      <c r="F57" s="323">
        <f>'Package Type'!F9</f>
        <v>6.3502978942780272E-2</v>
      </c>
      <c r="G57" s="341">
        <f>'Package Type'!G9</f>
        <v>2.8886008342487743</v>
      </c>
      <c r="H57" s="376">
        <f>'Package Type'!H9</f>
        <v>6.0093089552782697E-2</v>
      </c>
      <c r="I57" s="332">
        <f>'Package Type'!I9</f>
        <v>5.9398903018416389</v>
      </c>
      <c r="J57" s="341">
        <f>'Package Type'!J9</f>
        <v>8.3439940189944828E-2</v>
      </c>
      <c r="K57" s="309">
        <f>'Package Type'!K9</f>
        <v>1.4247527945650046E-2</v>
      </c>
      <c r="L57" s="310">
        <f>'Package Type'!L9</f>
        <v>59794158.154793955</v>
      </c>
      <c r="M57" s="311">
        <f>'Package Type'!M9</f>
        <v>4360174.7827140391</v>
      </c>
      <c r="N57" s="312">
        <f>'Package Type'!N9</f>
        <v>7.8655267355549646E-2</v>
      </c>
      <c r="O57" s="61">
        <f>'Package Type'!O9</f>
        <v>14508746.824488878</v>
      </c>
      <c r="P57" s="62">
        <f>'Package Type'!P9</f>
        <v>1320796.3134888168</v>
      </c>
      <c r="Q57" s="312">
        <f>'Package Type'!Q9</f>
        <v>0.10015174930988265</v>
      </c>
    </row>
    <row r="58" spans="2:20" x14ac:dyDescent="0.25">
      <c r="B58" s="511"/>
      <c r="C58" s="48" t="s">
        <v>166</v>
      </c>
      <c r="D58" s="57">
        <f>'Package Type'!D10</f>
        <v>3929445.4032098348</v>
      </c>
      <c r="E58" s="277">
        <f>'Package Type'!E10</f>
        <v>522857.08152501704</v>
      </c>
      <c r="F58" s="279">
        <f>'Package Type'!F10</f>
        <v>0.15348408206437586</v>
      </c>
      <c r="G58" s="333">
        <f>'Package Type'!G10</f>
        <v>1.1275568818698916</v>
      </c>
      <c r="H58" s="368">
        <f>'Package Type'!H10</f>
        <v>0.10958588445958806</v>
      </c>
      <c r="I58" s="324">
        <f>'Package Type'!I10</f>
        <v>2.4487554287586821</v>
      </c>
      <c r="J58" s="333">
        <f>'Package Type'!J10</f>
        <v>-6.8410678676047443E-2</v>
      </c>
      <c r="K58" s="290">
        <f>'Package Type'!K10</f>
        <v>-2.7177657634110401E-2</v>
      </c>
      <c r="L58" s="294">
        <f>'Package Type'!L10</f>
        <v>9622250.7631209325</v>
      </c>
      <c r="M58" s="280">
        <f>'Package Type'!M10</f>
        <v>1047302.0977929514</v>
      </c>
      <c r="N58" s="269">
        <f>'Package Type'!N10</f>
        <v>0.12213508659563425</v>
      </c>
      <c r="O58" s="284">
        <f>'Package Type'!O10</f>
        <v>1795783.6756868958</v>
      </c>
      <c r="P58" s="277">
        <f>'Package Type'!P10</f>
        <v>301701.18687736173</v>
      </c>
      <c r="Q58" s="269">
        <f>'Package Type'!Q10</f>
        <v>0.20193074287200394</v>
      </c>
    </row>
    <row r="59" spans="2:20" x14ac:dyDescent="0.25">
      <c r="B59" s="511"/>
      <c r="C59" s="48" t="s">
        <v>167</v>
      </c>
      <c r="D59" s="57">
        <f>'Package Type'!D11</f>
        <v>127315506.12632537</v>
      </c>
      <c r="E59" s="277">
        <f>'Package Type'!E11</f>
        <v>7492523.6505599767</v>
      </c>
      <c r="F59" s="279">
        <f>'Package Type'!F11</f>
        <v>6.2529937877947292E-2</v>
      </c>
      <c r="G59" s="333">
        <f>'Package Type'!G11</f>
        <v>36.5332662426664</v>
      </c>
      <c r="H59" s="368">
        <f>'Package Type'!H11</f>
        <v>0.72726050751914784</v>
      </c>
      <c r="I59" s="324">
        <f>'Package Type'!I11</f>
        <v>2.2225433807072257</v>
      </c>
      <c r="J59" s="333">
        <f>'Package Type'!J11</f>
        <v>0.15205736668991676</v>
      </c>
      <c r="K59" s="290">
        <f>'Package Type'!K11</f>
        <v>7.3440422036410616E-2</v>
      </c>
      <c r="L59" s="294">
        <f>'Package Type'!L11</f>
        <v>282964235.40245467</v>
      </c>
      <c r="M59" s="280">
        <f>'Package Type'!M11</f>
        <v>34872426.028541327</v>
      </c>
      <c r="N59" s="269">
        <f>'Package Type'!N11</f>
        <v>0.14056258494202484</v>
      </c>
      <c r="O59" s="284">
        <f>'Package Type'!O11</f>
        <v>65004843.029964089</v>
      </c>
      <c r="P59" s="277">
        <f>'Package Type'!P11</f>
        <v>4187463.0668782443</v>
      </c>
      <c r="Q59" s="269">
        <f>'Package Type'!Q11</f>
        <v>6.8853065841045724E-2</v>
      </c>
    </row>
    <row r="60" spans="2:20" ht="15" customHeight="1" x14ac:dyDescent="0.25">
      <c r="B60" s="511"/>
      <c r="C60" s="48" t="s">
        <v>168</v>
      </c>
      <c r="D60" s="57">
        <f>'Package Type'!D12</f>
        <v>3107754.6065480942</v>
      </c>
      <c r="E60" s="277">
        <f>'Package Type'!E12</f>
        <v>1652445.9198068271</v>
      </c>
      <c r="F60" s="279">
        <f>'Package Type'!F12</f>
        <v>1.1354607684689841</v>
      </c>
      <c r="G60" s="333">
        <f>'Package Type'!G12</f>
        <v>0.89177218009282422</v>
      </c>
      <c r="H60" s="368">
        <f>'Package Type'!H12</f>
        <v>0.45689073992831652</v>
      </c>
      <c r="I60" s="324">
        <f>'Package Type'!I12</f>
        <v>2.9599011428489659</v>
      </c>
      <c r="J60" s="333">
        <f>'Package Type'!J12</f>
        <v>0.1651630862022393</v>
      </c>
      <c r="K60" s="290">
        <f>'Package Type'!K12</f>
        <v>5.9097877101373368E-2</v>
      </c>
      <c r="L60" s="294">
        <f>'Package Type'!L12</f>
        <v>9198646.411615843</v>
      </c>
      <c r="M60" s="280">
        <f>'Package Type'!M12</f>
        <v>5131439.8406114541</v>
      </c>
      <c r="N60" s="269">
        <f>'Package Type'!N12</f>
        <v>1.2616619665187685</v>
      </c>
      <c r="O60" s="284">
        <f>'Package Type'!O12</f>
        <v>1898047.5737338662</v>
      </c>
      <c r="P60" s="277">
        <f>'Package Type'!P12</f>
        <v>882156.53685475176</v>
      </c>
      <c r="Q60" s="269">
        <f>'Package Type'!Q12</f>
        <v>0.86835743680227351</v>
      </c>
    </row>
    <row r="61" spans="2:20" x14ac:dyDescent="0.25">
      <c r="B61" s="511"/>
      <c r="C61" s="48" t="s">
        <v>169</v>
      </c>
      <c r="D61" s="57">
        <f>'Package Type'!D13</f>
        <v>96610.997747451067</v>
      </c>
      <c r="E61" s="277">
        <f>'Package Type'!E13</f>
        <v>12258.090075829183</v>
      </c>
      <c r="F61" s="279">
        <f>'Package Type'!F13</f>
        <v>0.1453191171968701</v>
      </c>
      <c r="G61" s="333">
        <f>'Package Type'!G13</f>
        <v>2.7722587845467994E-2</v>
      </c>
      <c r="H61" s="368">
        <f>'Package Type'!H13</f>
        <v>2.5158984987284083E-3</v>
      </c>
      <c r="I61" s="324">
        <f>'Package Type'!I13</f>
        <v>3.3302814013385427</v>
      </c>
      <c r="J61" s="333">
        <f>'Package Type'!J13</f>
        <v>7.2505729387908779E-2</v>
      </c>
      <c r="K61" s="290">
        <f>'Package Type'!K13</f>
        <v>2.2256206899751042E-2</v>
      </c>
      <c r="L61" s="294">
        <f>'Package Type'!L13</f>
        <v>321741.80896309612</v>
      </c>
      <c r="M61" s="280">
        <f>'Package Type'!M13</f>
        <v>46938.958492188365</v>
      </c>
      <c r="N61" s="269">
        <f>'Package Type'!N13</f>
        <v>0.17080957643544384</v>
      </c>
      <c r="O61" s="284">
        <f>'Package Type'!O13</f>
        <v>88057.715733170509</v>
      </c>
      <c r="P61" s="277">
        <f>'Package Type'!P13</f>
        <v>10878.990096264635</v>
      </c>
      <c r="Q61" s="269">
        <f>'Package Type'!Q13</f>
        <v>0.14095840539588336</v>
      </c>
    </row>
    <row r="62" spans="2:20" x14ac:dyDescent="0.25">
      <c r="B62" s="511"/>
      <c r="C62" s="48" t="s">
        <v>170</v>
      </c>
      <c r="D62" s="57">
        <f>'Package Type'!D14</f>
        <v>199761694.58151865</v>
      </c>
      <c r="E62" s="277">
        <f>'Package Type'!E14</f>
        <v>3982461.8692605495</v>
      </c>
      <c r="F62" s="279">
        <f>'Package Type'!F14</f>
        <v>2.0341595040949408E-2</v>
      </c>
      <c r="G62" s="333">
        <f>'Package Type'!G14</f>
        <v>57.321746543517172</v>
      </c>
      <c r="H62" s="368">
        <f>'Package Type'!H14</f>
        <v>-1.181824177864705</v>
      </c>
      <c r="I62" s="324">
        <f>'Package Type'!I14</f>
        <v>2.0630585695565395</v>
      </c>
      <c r="J62" s="333">
        <f>'Package Type'!J14</f>
        <v>3.0511388188669386E-2</v>
      </c>
      <c r="K62" s="290">
        <f>'Package Type'!K14</f>
        <v>1.5011404639638296E-2</v>
      </c>
      <c r="L62" s="294">
        <f>'Package Type'!L14</f>
        <v>412120075.87553823</v>
      </c>
      <c r="M62" s="280">
        <f>'Package Type'!M14</f>
        <v>14189548.25587368</v>
      </c>
      <c r="N62" s="269">
        <f>'Package Type'!N14</f>
        <v>3.5658355594763054E-2</v>
      </c>
      <c r="O62" s="284">
        <f>'Package Type'!O14</f>
        <v>91407927.876292288</v>
      </c>
      <c r="P62" s="277">
        <f>'Package Type'!P14</f>
        <v>2626569.6112380773</v>
      </c>
      <c r="Q62" s="269">
        <f>'Package Type'!Q14</f>
        <v>2.9584697312205213E-2</v>
      </c>
    </row>
    <row r="63" spans="2:20" x14ac:dyDescent="0.25">
      <c r="B63" s="511"/>
      <c r="C63" s="48" t="s">
        <v>171</v>
      </c>
      <c r="D63" s="57">
        <f>'Package Type'!D15</f>
        <v>3891927.5634480482</v>
      </c>
      <c r="E63" s="277">
        <f>'Package Type'!E15</f>
        <v>-691914.2870081868</v>
      </c>
      <c r="F63" s="279">
        <f>'Package Type'!F15</f>
        <v>-0.15094636978789305</v>
      </c>
      <c r="G63" s="333">
        <f>'Package Type'!G15</f>
        <v>1.1167911136569684</v>
      </c>
      <c r="H63" s="368">
        <f>'Package Type'!H15</f>
        <v>-0.25297171643816463</v>
      </c>
      <c r="I63" s="324">
        <f>'Package Type'!I15</f>
        <v>3.9312718601975667</v>
      </c>
      <c r="J63" s="333">
        <f>'Package Type'!J15</f>
        <v>0.46208504636541337</v>
      </c>
      <c r="K63" s="290">
        <f>'Package Type'!K15</f>
        <v>0.13319693379526665</v>
      </c>
      <c r="L63" s="294">
        <f>'Package Type'!L15</f>
        <v>15300225.312110592</v>
      </c>
      <c r="M63" s="280">
        <f>'Package Type'!M15</f>
        <v>-601978.39218415506</v>
      </c>
      <c r="N63" s="269">
        <f>'Package Type'!N15</f>
        <v>-3.785502961590017E-2</v>
      </c>
      <c r="O63" s="284">
        <f>'Package Type'!O15</f>
        <v>2338419.1047857404</v>
      </c>
      <c r="P63" s="277">
        <f>'Package Type'!P15</f>
        <v>-290546.14550589304</v>
      </c>
      <c r="Q63" s="269">
        <f>'Package Type'!Q15</f>
        <v>-0.11051730161654381</v>
      </c>
      <c r="T63" s="59"/>
    </row>
    <row r="64" spans="2:20" ht="15" thickBot="1" x14ac:dyDescent="0.3">
      <c r="B64" s="511"/>
      <c r="C64" s="51" t="s">
        <v>172</v>
      </c>
      <c r="D64" s="296">
        <f>'Package Type'!D16</f>
        <v>17751.582189261913</v>
      </c>
      <c r="E64" s="297">
        <f>'Package Type'!E16</f>
        <v>-15757.691107153893</v>
      </c>
      <c r="F64" s="317">
        <f>'Package Type'!F16</f>
        <v>-0.47024866722010816</v>
      </c>
      <c r="G64" s="334">
        <f>'Package Type'!G16</f>
        <v>5.0938279089540019E-3</v>
      </c>
      <c r="H64" s="369">
        <f>'Package Type'!H16</f>
        <v>-4.919553556281612E-3</v>
      </c>
      <c r="I64" s="325">
        <f>'Package Type'!I16</f>
        <v>3.1713320748731477</v>
      </c>
      <c r="J64" s="334">
        <f>'Package Type'!J16</f>
        <v>8.6179207847266515E-2</v>
      </c>
      <c r="K64" s="342">
        <f>'Package Type'!K16</f>
        <v>2.7933529248534174E-2</v>
      </c>
      <c r="L64" s="348">
        <f>'Package Type'!L16</f>
        <v>56296.161976553201</v>
      </c>
      <c r="M64" s="360">
        <f>'Package Type'!M16</f>
        <v>-47085.068605837827</v>
      </c>
      <c r="N64" s="354">
        <f>'Package Type'!N16</f>
        <v>-0.45545084287145104</v>
      </c>
      <c r="O64" s="298">
        <f>'Package Type'!O16</f>
        <v>19891.059186577797</v>
      </c>
      <c r="P64" s="297">
        <f>'Package Type'!P16</f>
        <v>-12363.011551260948</v>
      </c>
      <c r="Q64" s="354">
        <f>'Package Type'!Q16</f>
        <v>-0.3833008134615804</v>
      </c>
    </row>
    <row r="65" spans="2:17" ht="15.5" customHeight="1" thickBot="1" x14ac:dyDescent="0.3">
      <c r="B65" s="510" t="s">
        <v>280</v>
      </c>
      <c r="C65" s="254" t="s">
        <v>44</v>
      </c>
      <c r="D65" s="259">
        <f>'Sugar Content'!D9</f>
        <v>348491988.86475807</v>
      </c>
      <c r="E65" s="260">
        <f>'Sugar Content'!E9</f>
        <v>13847059.848989487</v>
      </c>
      <c r="F65" s="271">
        <f>'Sugar Content'!F9</f>
        <v>4.1378364494317525E-2</v>
      </c>
      <c r="G65" s="335">
        <f>'Sugar Content'!G9</f>
        <v>100.00000000000003</v>
      </c>
      <c r="H65" s="370">
        <f>'Sugar Content'!H9</f>
        <v>-4.2632564145606011E-14</v>
      </c>
      <c r="I65" s="326">
        <f>'Sugar Content'!I9</f>
        <v>2.2669384875337708</v>
      </c>
      <c r="J65" s="335">
        <f>'Sugar Content'!J9</f>
        <v>8.4186205586305629E-2</v>
      </c>
      <c r="K65" s="314">
        <f>'Sugar Content'!K9</f>
        <v>3.8568831782960812E-2</v>
      </c>
      <c r="L65" s="315">
        <f>'Sugar Content'!L9</f>
        <v>790009902.15471029</v>
      </c>
      <c r="M65" s="272">
        <f>'Sugar Content'!M9</f>
        <v>59562919.703393936</v>
      </c>
      <c r="N65" s="274">
        <f>'Sugar Content'!N9</f>
        <v>8.1543111456913647E-2</v>
      </c>
      <c r="O65" s="302">
        <f>'Sugar Content'!O9</f>
        <v>177156429.86833936</v>
      </c>
      <c r="P65" s="260">
        <f>'Sugar Content'!P9</f>
        <v>9107473.8306570351</v>
      </c>
      <c r="Q65" s="316">
        <f>'Sugar Content'!Q9</f>
        <v>5.4195360955499351E-2</v>
      </c>
    </row>
    <row r="66" spans="2:17" ht="15.5" customHeight="1" x14ac:dyDescent="0.25">
      <c r="B66" s="511"/>
      <c r="C66" s="43" t="s">
        <v>33</v>
      </c>
      <c r="D66" s="258">
        <f>'Sugar Content'!D10</f>
        <v>316248542.05125511</v>
      </c>
      <c r="E66" s="62">
        <f>'Sugar Content'!E10</f>
        <v>11573038.104804039</v>
      </c>
      <c r="F66" s="308">
        <f>'Sugar Content'!F10</f>
        <v>3.7984800073845401E-2</v>
      </c>
      <c r="G66" s="341">
        <f>'Sugar Content'!G10</f>
        <v>90.747722230706486</v>
      </c>
      <c r="H66" s="376">
        <f>'Sugar Content'!H10</f>
        <v>-0.29668858482237681</v>
      </c>
      <c r="I66" s="332">
        <f>'Sugar Content'!I10</f>
        <v>2.2830353952963738</v>
      </c>
      <c r="J66" s="341">
        <f>'Sugar Content'!J10</f>
        <v>9.8358495790358713E-2</v>
      </c>
      <c r="K66" s="309">
        <f>'Sugar Content'!K10</f>
        <v>4.5021987376073276E-2</v>
      </c>
      <c r="L66" s="310">
        <f>'Sugar Content'!L10</f>
        <v>722006615.21388912</v>
      </c>
      <c r="M66" s="311">
        <f>'Sugar Content'!M10</f>
        <v>56389079.896723747</v>
      </c>
      <c r="N66" s="312">
        <f>'Sugar Content'!N10</f>
        <v>8.4716938639326056E-2</v>
      </c>
      <c r="O66" s="61">
        <f>'Sugar Content'!O10</f>
        <v>161555535.60274792</v>
      </c>
      <c r="P66" s="62">
        <f>'Sugar Content'!P10</f>
        <v>8194295.8943728209</v>
      </c>
      <c r="Q66" s="313">
        <f>'Sugar Content'!Q10</f>
        <v>5.3431335779201637E-2</v>
      </c>
    </row>
    <row r="67" spans="2:17" ht="15.5" customHeight="1" x14ac:dyDescent="0.25">
      <c r="B67" s="511"/>
      <c r="C67" s="48" t="s">
        <v>455</v>
      </c>
      <c r="D67" s="57">
        <f>'Sugar Content'!D11</f>
        <v>31982044.068093348</v>
      </c>
      <c r="E67" s="277">
        <f>'Sugar Content'!E11</f>
        <v>2286619.2699980922</v>
      </c>
      <c r="F67" s="278">
        <f>'Sugar Content'!F11</f>
        <v>7.7002409817177028E-2</v>
      </c>
      <c r="G67" s="333">
        <f>'Sugar Content'!G11</f>
        <v>9.1772680836301443</v>
      </c>
      <c r="H67" s="368">
        <f>'Sugar Content'!H11</f>
        <v>0.30355680838891175</v>
      </c>
      <c r="I67" s="324">
        <f>'Sugar Content'!I11</f>
        <v>2.0936308741781828</v>
      </c>
      <c r="J67" s="333">
        <f>'Sugar Content'!J11</f>
        <v>-5.043050176622943E-2</v>
      </c>
      <c r="K67" s="290">
        <f>'Sugar Content'!K11</f>
        <v>-2.3521015924283368E-2</v>
      </c>
      <c r="L67" s="294">
        <f>'Sugar Content'!L11</f>
        <v>66958594.880287439</v>
      </c>
      <c r="M67" s="280">
        <f>'Sugar Content'!M11</f>
        <v>3289781.5284295008</v>
      </c>
      <c r="N67" s="269">
        <f>'Sugar Content'!N11</f>
        <v>5.1670218985375528E-2</v>
      </c>
      <c r="O67" s="284">
        <f>'Sugar Content'!O11</f>
        <v>15325966.386558592</v>
      </c>
      <c r="P67" s="277">
        <f>'Sugar Content'!P11</f>
        <v>948442.09096242487</v>
      </c>
      <c r="Q67" s="261">
        <f>'Sugar Content'!Q11</f>
        <v>6.596699622708567E-2</v>
      </c>
    </row>
    <row r="68" spans="2:17" ht="15.5" customHeight="1" thickBot="1" x14ac:dyDescent="0.3">
      <c r="B68" s="512"/>
      <c r="C68" s="51" t="s">
        <v>456</v>
      </c>
      <c r="D68" s="60">
        <f>'Sugar Content'!D12</f>
        <v>261402.7454109106</v>
      </c>
      <c r="E68" s="50">
        <f>'Sugar Content'!E12</f>
        <v>-12597.525812017935</v>
      </c>
      <c r="F68" s="262">
        <f>'Sugar Content'!F12</f>
        <v>-4.597632606636546E-2</v>
      </c>
      <c r="G68" s="367">
        <f>'Sugar Content'!G12</f>
        <v>7.5009685663780135E-2</v>
      </c>
      <c r="H68" s="377">
        <f>'Sugar Content'!H12</f>
        <v>-6.8682235663991009E-3</v>
      </c>
      <c r="I68" s="366">
        <f>'Sugar Content'!I12</f>
        <v>3.9964846539449566</v>
      </c>
      <c r="J68" s="367">
        <f>'Sugar Content'!J12</f>
        <v>-0.23940086949964012</v>
      </c>
      <c r="K68" s="291">
        <f>'Sugar Content'!K12</f>
        <v>-5.6517313363313171E-2</v>
      </c>
      <c r="L68" s="295">
        <f>'Sugar Content'!L12</f>
        <v>1044692.0605337847</v>
      </c>
      <c r="M68" s="264">
        <f>'Sugar Content'!M12</f>
        <v>-115941.72175931151</v>
      </c>
      <c r="N68" s="270">
        <f>'Sugar Content'!N12</f>
        <v>-9.9895181002092021E-2</v>
      </c>
      <c r="O68" s="49">
        <f>'Sugar Content'!O12</f>
        <v>274927.87903285027</v>
      </c>
      <c r="P68" s="50">
        <f>'Sugar Content'!P12</f>
        <v>-35264.154678209743</v>
      </c>
      <c r="Q68" s="265">
        <f>'Sugar Content'!Q12</f>
        <v>-0.11368491400735926</v>
      </c>
    </row>
    <row r="69" spans="2:17" x14ac:dyDescent="0.25">
      <c r="B69" s="63"/>
      <c r="C69" s="64"/>
      <c r="D69" s="65"/>
      <c r="E69" s="65"/>
      <c r="F69" s="66"/>
      <c r="G69" s="67"/>
      <c r="H69" s="67"/>
      <c r="I69" s="68"/>
      <c r="J69" s="68"/>
      <c r="K69" s="66"/>
      <c r="L69" s="69"/>
      <c r="M69" s="69"/>
      <c r="N69" s="66"/>
      <c r="O69" s="65"/>
      <c r="P69" s="65"/>
      <c r="Q69" s="66"/>
    </row>
    <row r="70" spans="2:17" ht="23.5" x14ac:dyDescent="0.25">
      <c r="B70" s="506" t="s">
        <v>249</v>
      </c>
      <c r="C70" s="506"/>
      <c r="D70" s="506"/>
      <c r="E70" s="506"/>
      <c r="F70" s="506"/>
      <c r="G70" s="506"/>
      <c r="H70" s="506"/>
      <c r="I70" s="506"/>
      <c r="J70" s="506"/>
      <c r="K70" s="506"/>
      <c r="L70" s="506"/>
      <c r="M70" s="506"/>
      <c r="N70" s="506"/>
      <c r="O70" s="506"/>
      <c r="P70" s="506"/>
      <c r="Q70" s="506"/>
    </row>
    <row r="71" spans="2:17" x14ac:dyDescent="0.25">
      <c r="B71" s="500" t="s">
        <v>265</v>
      </c>
      <c r="C71" s="500"/>
      <c r="D71" s="500"/>
      <c r="E71" s="500"/>
      <c r="F71" s="500"/>
      <c r="G71" s="500"/>
      <c r="H71" s="500"/>
      <c r="I71" s="500"/>
      <c r="J71" s="500"/>
      <c r="K71" s="500"/>
      <c r="L71" s="500"/>
      <c r="M71" s="500"/>
      <c r="N71" s="500"/>
      <c r="O71" s="500"/>
      <c r="P71" s="500"/>
      <c r="Q71" s="500"/>
    </row>
    <row r="72" spans="2:17" ht="15" thickBot="1" x14ac:dyDescent="0.3">
      <c r="B72" s="500" t="str">
        <f>'HOME PAGE'!H6</f>
        <v>LATEST 52 WEEKS ENDING 01-26-2025</v>
      </c>
      <c r="C72" s="500"/>
      <c r="D72" s="500"/>
      <c r="E72" s="500"/>
      <c r="F72" s="500"/>
      <c r="G72" s="500"/>
      <c r="H72" s="500"/>
      <c r="I72" s="500"/>
      <c r="J72" s="500"/>
      <c r="K72" s="500"/>
      <c r="L72" s="500"/>
      <c r="M72" s="500"/>
      <c r="N72" s="500"/>
      <c r="O72" s="500"/>
      <c r="P72" s="500"/>
      <c r="Q72" s="500"/>
    </row>
    <row r="73" spans="2:17" x14ac:dyDescent="0.25">
      <c r="D73" s="501" t="s">
        <v>266</v>
      </c>
      <c r="E73" s="502"/>
      <c r="F73" s="503"/>
      <c r="G73" s="504" t="s">
        <v>267</v>
      </c>
      <c r="H73" s="505"/>
      <c r="I73" s="501" t="s">
        <v>268</v>
      </c>
      <c r="J73" s="502"/>
      <c r="K73" s="503"/>
      <c r="L73" s="504" t="s">
        <v>269</v>
      </c>
      <c r="M73" s="502"/>
      <c r="N73" s="505"/>
      <c r="O73" s="501" t="s">
        <v>270</v>
      </c>
      <c r="P73" s="502"/>
      <c r="Q73" s="503"/>
    </row>
    <row r="74" spans="2:17" s="34" customFormat="1" ht="29.5" thickBot="1" x14ac:dyDescent="0.3">
      <c r="C74" s="35"/>
      <c r="D74" s="36" t="s">
        <v>271</v>
      </c>
      <c r="E74" s="37" t="s">
        <v>272</v>
      </c>
      <c r="F74" s="38" t="s">
        <v>273</v>
      </c>
      <c r="G74" s="39" t="s">
        <v>271</v>
      </c>
      <c r="H74" s="40" t="s">
        <v>272</v>
      </c>
      <c r="I74" s="41" t="s">
        <v>271</v>
      </c>
      <c r="J74" s="42" t="s">
        <v>272</v>
      </c>
      <c r="K74" s="38" t="s">
        <v>273</v>
      </c>
      <c r="L74" s="39" t="s">
        <v>271</v>
      </c>
      <c r="M74" s="42" t="s">
        <v>272</v>
      </c>
      <c r="N74" s="40" t="s">
        <v>273</v>
      </c>
      <c r="O74" s="41" t="s">
        <v>271</v>
      </c>
      <c r="P74" s="42" t="s">
        <v>272</v>
      </c>
      <c r="Q74" s="38" t="s">
        <v>273</v>
      </c>
    </row>
    <row r="75" spans="2:17" ht="15" thickBot="1" x14ac:dyDescent="0.3">
      <c r="C75" s="254" t="s">
        <v>281</v>
      </c>
      <c r="D75" s="259">
        <f>SubSegments!D21</f>
        <v>4240796968.152535</v>
      </c>
      <c r="E75" s="260">
        <f>SubSegments!E21</f>
        <v>150201198.70008373</v>
      </c>
      <c r="F75" s="273">
        <f>SubSegments!F21</f>
        <v>3.6718660841960682E-2</v>
      </c>
      <c r="G75" s="335">
        <f>SubSegments!G21</f>
        <v>99.999999999999972</v>
      </c>
      <c r="H75" s="370">
        <f>SubSegments!H21</f>
        <v>-4.2632564145606011E-14</v>
      </c>
      <c r="I75" s="326">
        <f>SubSegments!I21</f>
        <v>2.2803722189359381</v>
      </c>
      <c r="J75" s="335">
        <f>SubSegments!J21</f>
        <v>7.1865100207626931E-2</v>
      </c>
      <c r="K75" s="314">
        <f>SubSegments!K21</f>
        <v>3.2540126132356705E-2</v>
      </c>
      <c r="L75" s="315">
        <f>SubSegments!L21</f>
        <v>9670595592.3227901</v>
      </c>
      <c r="M75" s="272">
        <f>SubSegments!M21</f>
        <v>636485715.6471386</v>
      </c>
      <c r="N75" s="274">
        <f>SubSegments!N21</f>
        <v>7.0453616829525542E-2</v>
      </c>
      <c r="O75" s="302">
        <f>SubSegments!O21</f>
        <v>2173005980.8496618</v>
      </c>
      <c r="P75" s="260">
        <f>SubSegments!P21</f>
        <v>81577284.780680656</v>
      </c>
      <c r="Q75" s="274">
        <f>SubSegments!Q21</f>
        <v>3.9005530015922669E-2</v>
      </c>
    </row>
    <row r="76" spans="2:17" x14ac:dyDescent="0.25">
      <c r="B76" s="494" t="s">
        <v>278</v>
      </c>
      <c r="C76" s="48" t="s">
        <v>28</v>
      </c>
      <c r="D76" s="386">
        <f>SubSegments!D22</f>
        <v>12725308.627913168</v>
      </c>
      <c r="E76" s="387">
        <f>SubSegments!E22</f>
        <v>1241001.4929863252</v>
      </c>
      <c r="F76" s="390">
        <f>SubSegments!F22</f>
        <v>0.10806063251409469</v>
      </c>
      <c r="G76" s="391">
        <f>SubSegments!G22</f>
        <v>0.30006880130026214</v>
      </c>
      <c r="H76" s="392">
        <f>SubSegments!H22</f>
        <v>1.9319791078113435E-2</v>
      </c>
      <c r="I76" s="393">
        <f>SubSegments!I22</f>
        <v>4.200511155265958</v>
      </c>
      <c r="J76" s="391">
        <f>SubSegments!J22</f>
        <v>-3.6706266651611585E-2</v>
      </c>
      <c r="K76" s="394">
        <f>SubSegments!K22</f>
        <v>-8.6628234986818355E-3</v>
      </c>
      <c r="L76" s="395">
        <f>SubSegments!L22</f>
        <v>53452800.845751397</v>
      </c>
      <c r="M76" s="396">
        <f>SubSegments!M22</f>
        <v>4791294.5749871358</v>
      </c>
      <c r="N76" s="397">
        <f>SubSegments!N22</f>
        <v>9.8461698828787317E-2</v>
      </c>
      <c r="O76" s="398">
        <f>SubSegments!O22</f>
        <v>13697603.549625816</v>
      </c>
      <c r="P76" s="387">
        <f>SubSegments!P22</f>
        <v>1355963.2399587464</v>
      </c>
      <c r="Q76" s="397">
        <f>SubSegments!Q22</f>
        <v>0.1098689644112084</v>
      </c>
    </row>
    <row r="77" spans="2:17" x14ac:dyDescent="0.25">
      <c r="B77" s="495"/>
      <c r="C77" s="48" t="s">
        <v>134</v>
      </c>
      <c r="D77" s="281">
        <f>SubSegments!D23</f>
        <v>223726190.24983433</v>
      </c>
      <c r="E77" s="282">
        <f>SubSegments!E23</f>
        <v>-2733801.9771297574</v>
      </c>
      <c r="F77" s="319">
        <f>SubSegments!F23</f>
        <v>-1.2071898220281974E-2</v>
      </c>
      <c r="G77" s="337">
        <f>SubSegments!G23</f>
        <v>5.275569472671517</v>
      </c>
      <c r="H77" s="372">
        <f>SubSegments!H23</f>
        <v>-0.2605432353626238</v>
      </c>
      <c r="I77" s="328">
        <f>SubSegments!I23</f>
        <v>2.6490095506978593</v>
      </c>
      <c r="J77" s="337">
        <f>SubSegments!J23</f>
        <v>-9.714698251297893E-3</v>
      </c>
      <c r="K77" s="344">
        <f>SubSegments!K23</f>
        <v>-3.6538946282742794E-3</v>
      </c>
      <c r="L77" s="350">
        <f>SubSegments!L23</f>
        <v>592652814.7130574</v>
      </c>
      <c r="M77" s="362">
        <f>SubSegments!M23</f>
        <v>-9441858.0376096964</v>
      </c>
      <c r="N77" s="356">
        <f>SubSegments!N23</f>
        <v>-1.5681683404496181E-2</v>
      </c>
      <c r="O77" s="285">
        <f>SubSegments!O23</f>
        <v>119837400.88080364</v>
      </c>
      <c r="P77" s="282">
        <f>SubSegments!P23</f>
        <v>-1161487.4195914418</v>
      </c>
      <c r="Q77" s="356">
        <f>SubSegments!Q23</f>
        <v>-9.5991577766227233E-3</v>
      </c>
    </row>
    <row r="78" spans="2:17" x14ac:dyDescent="0.25">
      <c r="B78" s="495"/>
      <c r="C78" s="48" t="s">
        <v>135</v>
      </c>
      <c r="D78" s="281">
        <f>SubSegments!D24</f>
        <v>3418956.4451963566</v>
      </c>
      <c r="E78" s="282">
        <f>SubSegments!E24</f>
        <v>247537.10649886867</v>
      </c>
      <c r="F78" s="319">
        <f>SubSegments!F24</f>
        <v>7.8052468015955584E-2</v>
      </c>
      <c r="G78" s="337">
        <f>SubSegments!G24</f>
        <v>8.0620611429219044E-2</v>
      </c>
      <c r="H78" s="372">
        <f>SubSegments!H24</f>
        <v>3.0910896323977505E-3</v>
      </c>
      <c r="I78" s="328">
        <f>SubSegments!I24</f>
        <v>2.9918795158107221</v>
      </c>
      <c r="J78" s="337">
        <f>SubSegments!J24</f>
        <v>3.3195751558870779E-2</v>
      </c>
      <c r="K78" s="344">
        <f>SubSegments!K24</f>
        <v>1.1219770074773381E-2</v>
      </c>
      <c r="L78" s="350">
        <f>SubSegments!L24</f>
        <v>10229105.753832024</v>
      </c>
      <c r="M78" s="362">
        <f>SubSegments!M24</f>
        <v>845878.84679342248</v>
      </c>
      <c r="N78" s="356">
        <f>SubSegments!N24</f>
        <v>9.0147968835636583E-2</v>
      </c>
      <c r="O78" s="285">
        <f>SubSegments!O24</f>
        <v>1853448.077993904</v>
      </c>
      <c r="P78" s="282">
        <f>SubSegments!P24</f>
        <v>149833.84963718662</v>
      </c>
      <c r="Q78" s="356">
        <f>SubSegments!Q24</f>
        <v>8.7950574222260561E-2</v>
      </c>
    </row>
    <row r="79" spans="2:17" x14ac:dyDescent="0.25">
      <c r="B79" s="495"/>
      <c r="C79" s="48" t="s">
        <v>136</v>
      </c>
      <c r="D79" s="281">
        <f>SubSegments!D25</f>
        <v>2070615685.5102246</v>
      </c>
      <c r="E79" s="282">
        <f>SubSegments!E25</f>
        <v>21140979.923051119</v>
      </c>
      <c r="F79" s="319">
        <f>SubSegments!F25</f>
        <v>1.031531634199615E-2</v>
      </c>
      <c r="G79" s="337">
        <f>SubSegments!G25</f>
        <v>48.826098043837035</v>
      </c>
      <c r="H79" s="372">
        <f>SubSegments!H25</f>
        <v>-1.2760098420640702</v>
      </c>
      <c r="I79" s="328">
        <f>SubSegments!I25</f>
        <v>1.9191965604138108</v>
      </c>
      <c r="J79" s="337">
        <f>SubSegments!J25</f>
        <v>2.4628621924503991E-2</v>
      </c>
      <c r="K79" s="344">
        <f>SubSegments!K25</f>
        <v>1.2999598179700219E-2</v>
      </c>
      <c r="L79" s="350">
        <f>SubSegments!L25</f>
        <v>3973918501.5701079</v>
      </c>
      <c r="M79" s="362">
        <f>SubSegments!M25</f>
        <v>91049433.619837761</v>
      </c>
      <c r="N79" s="356">
        <f>SubSegments!N25</f>
        <v>2.3449009489238816E-2</v>
      </c>
      <c r="O79" s="285">
        <f>SubSegments!O25</f>
        <v>879815113.4586941</v>
      </c>
      <c r="P79" s="282">
        <f>SubSegments!P25</f>
        <v>12293736.271422744</v>
      </c>
      <c r="Q79" s="356">
        <f>SubSegments!Q25</f>
        <v>1.4171104706701541E-2</v>
      </c>
    </row>
    <row r="80" spans="2:17" x14ac:dyDescent="0.25">
      <c r="B80" s="495"/>
      <c r="C80" s="48" t="s">
        <v>137</v>
      </c>
      <c r="D80" s="281">
        <f>SubSegments!D26</f>
        <v>295196040.24375361</v>
      </c>
      <c r="E80" s="282">
        <f>SubSegments!E26</f>
        <v>68687544.485783219</v>
      </c>
      <c r="F80" s="319">
        <f>SubSegments!F26</f>
        <v>0.30324489267359517</v>
      </c>
      <c r="G80" s="337">
        <f>SubSegments!G26</f>
        <v>6.9608623676307051</v>
      </c>
      <c r="H80" s="372">
        <f>SubSegments!H26</f>
        <v>1.4235639269126228</v>
      </c>
      <c r="I80" s="328">
        <f>SubSegments!I26</f>
        <v>2.9108239967003584</v>
      </c>
      <c r="J80" s="337">
        <f>SubSegments!J26</f>
        <v>6.7683212481211452E-2</v>
      </c>
      <c r="K80" s="344">
        <f>SubSegments!K26</f>
        <v>2.3805790011133858E-2</v>
      </c>
      <c r="L80" s="350">
        <f>SubSegments!L26</f>
        <v>859263717.67244279</v>
      </c>
      <c r="M80" s="362">
        <f>SubSegments!M26</f>
        <v>215268175.41082752</v>
      </c>
      <c r="N80" s="356">
        <f>SubSegments!N26</f>
        <v>0.33426966692166554</v>
      </c>
      <c r="O80" s="285">
        <f>SubSegments!O26</f>
        <v>161266450.90994823</v>
      </c>
      <c r="P80" s="282">
        <f>SubSegments!P26</f>
        <v>40672887.28185983</v>
      </c>
      <c r="Q80" s="356">
        <f>SubSegments!Q26</f>
        <v>0.33727245516431847</v>
      </c>
    </row>
    <row r="81" spans="2:17" x14ac:dyDescent="0.25">
      <c r="B81" s="495"/>
      <c r="C81" s="48" t="s">
        <v>138</v>
      </c>
      <c r="D81" s="281">
        <f>SubSegments!D27</f>
        <v>900588458.46649528</v>
      </c>
      <c r="E81" s="282">
        <f>SubSegments!E27</f>
        <v>8710162.5545961857</v>
      </c>
      <c r="F81" s="319">
        <f>SubSegments!F27</f>
        <v>9.7660887079783661E-3</v>
      </c>
      <c r="G81" s="337">
        <f>SubSegments!G27</f>
        <v>21.236302167486897</v>
      </c>
      <c r="H81" s="372">
        <f>SubSegments!H27</f>
        <v>-0.56683718380818249</v>
      </c>
      <c r="I81" s="328">
        <f>SubSegments!I27</f>
        <v>1.7268808231232204</v>
      </c>
      <c r="J81" s="337">
        <f>SubSegments!J27</f>
        <v>7.961381124464828E-2</v>
      </c>
      <c r="K81" s="344">
        <f>SubSegments!K27</f>
        <v>4.8330847804604123E-2</v>
      </c>
      <c r="L81" s="350">
        <f>SubSegments!L27</f>
        <v>1555208938.4518936</v>
      </c>
      <c r="M81" s="362">
        <f>SubSegments!M27</f>
        <v>86047242.985746622</v>
      </c>
      <c r="N81" s="356">
        <f>SubSegments!N27</f>
        <v>5.8568939859574058E-2</v>
      </c>
      <c r="O81" s="285">
        <f>SubSegments!O27</f>
        <v>428733627.03931743</v>
      </c>
      <c r="P81" s="282">
        <f>SubSegments!P27</f>
        <v>2181676.8176481724</v>
      </c>
      <c r="Q81" s="356">
        <f>SubSegments!Q27</f>
        <v>5.1146802083882276E-3</v>
      </c>
    </row>
    <row r="82" spans="2:17" x14ac:dyDescent="0.25">
      <c r="B82" s="495"/>
      <c r="C82" s="48" t="s">
        <v>139</v>
      </c>
      <c r="D82" s="281">
        <f>SubSegments!D28</f>
        <v>42625274.790518679</v>
      </c>
      <c r="E82" s="282">
        <f>SubSegments!E28</f>
        <v>-1781872.660223946</v>
      </c>
      <c r="F82" s="319">
        <f>SubSegments!F28</f>
        <v>-4.0125807724993773E-2</v>
      </c>
      <c r="G82" s="337">
        <f>SubSegments!G28</f>
        <v>1.0051241573370584</v>
      </c>
      <c r="H82" s="372">
        <f>SubSegments!H28</f>
        <v>-8.0467036551228777E-2</v>
      </c>
      <c r="I82" s="328">
        <f>SubSegments!I28</f>
        <v>3.1511522335387983</v>
      </c>
      <c r="J82" s="337">
        <f>SubSegments!J28</f>
        <v>8.8591399850345809E-2</v>
      </c>
      <c r="K82" s="344">
        <f>SubSegments!K28</f>
        <v>2.892722942050072E-2</v>
      </c>
      <c r="L82" s="350">
        <f>SubSegments!L28</f>
        <v>134318729.86134797</v>
      </c>
      <c r="M82" s="362">
        <f>SubSegments!M28</f>
        <v>-1680860.6571244001</v>
      </c>
      <c r="N82" s="356">
        <f>SubSegments!N28</f>
        <v>-1.2359306750236828E-2</v>
      </c>
      <c r="O82" s="285">
        <f>SubSegments!O28</f>
        <v>29396637.562589474</v>
      </c>
      <c r="P82" s="282">
        <f>SubSegments!P28</f>
        <v>-1577462.7617592588</v>
      </c>
      <c r="Q82" s="356">
        <f>SubSegments!Q28</f>
        <v>-5.0928444902053074E-2</v>
      </c>
    </row>
    <row r="83" spans="2:17" x14ac:dyDescent="0.25">
      <c r="B83" s="495"/>
      <c r="C83" s="48" t="s">
        <v>140</v>
      </c>
      <c r="D83" s="281">
        <f>SubSegments!D29</f>
        <v>1485540.1433271149</v>
      </c>
      <c r="E83" s="282">
        <f>SubSegments!E29</f>
        <v>-144229.11903903424</v>
      </c>
      <c r="F83" s="319">
        <f>SubSegments!F29</f>
        <v>-8.8496649415045398E-2</v>
      </c>
      <c r="G83" s="337">
        <f>SubSegments!G29</f>
        <v>3.5029739798514273E-2</v>
      </c>
      <c r="H83" s="372">
        <f>SubSegments!H29</f>
        <v>-4.8121158680089204E-3</v>
      </c>
      <c r="I83" s="328">
        <f>SubSegments!I29</f>
        <v>10.573021646609281</v>
      </c>
      <c r="J83" s="337">
        <f>SubSegments!J29</f>
        <v>-0.51212672481879551</v>
      </c>
      <c r="K83" s="344">
        <f>SubSegments!K29</f>
        <v>-4.6199356802368113E-2</v>
      </c>
      <c r="L83" s="350">
        <f>SubSegments!L29</f>
        <v>15706648.09230464</v>
      </c>
      <c r="M83" s="362">
        <f>SubSegments!M29</f>
        <v>-2359585.9922170155</v>
      </c>
      <c r="N83" s="356">
        <f>SubSegments!N29</f>
        <v>-0.13060751793527373</v>
      </c>
      <c r="O83" s="285">
        <f>SubSegments!O29</f>
        <v>3500352.3075974332</v>
      </c>
      <c r="P83" s="282">
        <f>SubSegments!P29</f>
        <v>-405305.63655671757</v>
      </c>
      <c r="Q83" s="356">
        <f>SubSegments!Q29</f>
        <v>-0.10377397159507135</v>
      </c>
    </row>
    <row r="84" spans="2:17" x14ac:dyDescent="0.25">
      <c r="B84" s="495"/>
      <c r="C84" s="48" t="s">
        <v>141</v>
      </c>
      <c r="D84" s="281">
        <f>SubSegments!D30</f>
        <v>4848167.1316267839</v>
      </c>
      <c r="E84" s="282">
        <f>SubSegments!E30</f>
        <v>579544.84853159916</v>
      </c>
      <c r="F84" s="319">
        <f>SubSegments!F30</f>
        <v>0.13576859466501456</v>
      </c>
      <c r="G84" s="337">
        <f>SubSegments!G30</f>
        <v>0.11432207596910364</v>
      </c>
      <c r="H84" s="372">
        <f>SubSegments!H30</f>
        <v>9.9699834213092253E-3</v>
      </c>
      <c r="I84" s="328">
        <f>SubSegments!I30</f>
        <v>4.3142669664125597</v>
      </c>
      <c r="J84" s="337">
        <f>SubSegments!J30</f>
        <v>-0.18408096025535681</v>
      </c>
      <c r="K84" s="344">
        <f>SubSegments!K30</f>
        <v>-4.0921903609112784E-2</v>
      </c>
      <c r="L84" s="350">
        <f>SubSegments!L30</f>
        <v>20916287.303624567</v>
      </c>
      <c r="M84" s="362">
        <f>SubSegments!M30</f>
        <v>1714539.1067348756</v>
      </c>
      <c r="N84" s="356">
        <f>SubSegments!N30</f>
        <v>8.9290781711875461E-2</v>
      </c>
      <c r="O84" s="285">
        <f>SubSegments!O30</f>
        <v>4898006.1833008965</v>
      </c>
      <c r="P84" s="282">
        <f>SubSegments!P30</f>
        <v>601200.98753025383</v>
      </c>
      <c r="Q84" s="356">
        <f>SubSegments!Q30</f>
        <v>0.13991813920771126</v>
      </c>
    </row>
    <row r="85" spans="2:17" x14ac:dyDescent="0.25">
      <c r="B85" s="495"/>
      <c r="C85" s="48" t="s">
        <v>142</v>
      </c>
      <c r="D85" s="281">
        <f>SubSegments!D31</f>
        <v>122741202.42070444</v>
      </c>
      <c r="E85" s="282">
        <f>SubSegments!E31</f>
        <v>-439761.81823514402</v>
      </c>
      <c r="F85" s="319">
        <f>SubSegments!F31</f>
        <v>-3.5700468895674374E-3</v>
      </c>
      <c r="G85" s="337">
        <f>SubSegments!G31</f>
        <v>2.8942956558039508</v>
      </c>
      <c r="H85" s="372">
        <f>SubSegments!H31</f>
        <v>-0.11702521727826198</v>
      </c>
      <c r="I85" s="328">
        <f>SubSegments!I31</f>
        <v>5.9037157072121635</v>
      </c>
      <c r="J85" s="337">
        <f>SubSegments!J31</f>
        <v>-9.0067323935542731E-2</v>
      </c>
      <c r="K85" s="344">
        <f>SubSegments!K31</f>
        <v>-1.5026790837688429E-2</v>
      </c>
      <c r="L85" s="350">
        <f>SubSegments!L31</f>
        <v>724629164.65322042</v>
      </c>
      <c r="M85" s="362">
        <f>SubSegments!M31</f>
        <v>-13690808.562548041</v>
      </c>
      <c r="N85" s="356">
        <f>SubSegments!N31</f>
        <v>-1.854319137936555E-2</v>
      </c>
      <c r="O85" s="285">
        <f>SubSegments!O31</f>
        <v>188859725.45852083</v>
      </c>
      <c r="P85" s="282">
        <f>SubSegments!P31</f>
        <v>290020.36268138885</v>
      </c>
      <c r="Q85" s="356">
        <f>SubSegments!Q31</f>
        <v>1.5380008285741749E-3</v>
      </c>
    </row>
    <row r="86" spans="2:17" ht="15" thickBot="1" x14ac:dyDescent="0.3">
      <c r="B86" s="495"/>
      <c r="C86" s="384" t="s">
        <v>143</v>
      </c>
      <c r="D86" s="388">
        <f>SubSegments!D32</f>
        <v>562306838.57073796</v>
      </c>
      <c r="E86" s="389">
        <f>SubSegments!E32</f>
        <v>54176576.598532379</v>
      </c>
      <c r="F86" s="399">
        <f>SubSegments!F32</f>
        <v>0.10661946483615614</v>
      </c>
      <c r="G86" s="400">
        <f>SubSegments!G32</f>
        <v>13.259461435988104</v>
      </c>
      <c r="H86" s="401">
        <f>SubSegments!H32</f>
        <v>0.83754808618229681</v>
      </c>
      <c r="I86" s="402">
        <f>SubSegments!I32</f>
        <v>3.0740651985887113</v>
      </c>
      <c r="J86" s="400">
        <f>SubSegments!J32</f>
        <v>0.18828858099800394</v>
      </c>
      <c r="K86" s="403">
        <f>SubSegments!K32</f>
        <v>6.5247108819948552E-2</v>
      </c>
      <c r="L86" s="404">
        <f>SubSegments!L32</f>
        <v>1728567883.378746</v>
      </c>
      <c r="M86" s="405">
        <f>SubSegments!M32</f>
        <v>262217454.68911457</v>
      </c>
      <c r="N86" s="406">
        <f>SubSegments!N32</f>
        <v>0.17882318548059406</v>
      </c>
      <c r="O86" s="407">
        <f>SubSegments!O32</f>
        <v>340820516.68820119</v>
      </c>
      <c r="P86" s="389">
        <f>SubSegments!P32</f>
        <v>26850059.38781333</v>
      </c>
      <c r="Q86" s="406">
        <f>SubSegments!Q32</f>
        <v>8.5517789217107218E-2</v>
      </c>
    </row>
    <row r="87" spans="2:17" s="256" customFormat="1" ht="15" thickBot="1" x14ac:dyDescent="0.3">
      <c r="B87" s="495"/>
      <c r="C87" s="385" t="s">
        <v>282</v>
      </c>
      <c r="D87" s="408">
        <f>'RFG vs SS'!E13</f>
        <v>2005153594.2496128</v>
      </c>
      <c r="E87" s="408">
        <f>'RFG vs SS'!F13</f>
        <v>20203424.775708675</v>
      </c>
      <c r="F87" s="413">
        <f>'RFG vs SS'!G13</f>
        <v>1.0178303257387786E-2</v>
      </c>
      <c r="G87" s="414">
        <f>'RFG vs SS'!H13</f>
        <v>47.282470943737245</v>
      </c>
      <c r="H87" s="415">
        <f>'RFG vs SS'!I13</f>
        <v>-1.2422496922399446</v>
      </c>
      <c r="I87" s="416">
        <f>'RFG vs SS'!J13</f>
        <v>1.8682566565444745</v>
      </c>
      <c r="J87" s="414">
        <f>'RFG vs SS'!K13</f>
        <v>2.2523156938677014E-2</v>
      </c>
      <c r="K87" s="417">
        <f>'RFG vs SS'!L13</f>
        <v>1.2202821774371759E-2</v>
      </c>
      <c r="L87" s="418">
        <f>'RFG vs SS'!M13</f>
        <v>3746141549.8509173</v>
      </c>
      <c r="M87" s="419">
        <f>'RFG vs SS'!N13</f>
        <v>82452527.004727364</v>
      </c>
      <c r="N87" s="420">
        <f>'RFG vs SS'!O13</f>
        <v>2.2505329052374897E-2</v>
      </c>
      <c r="O87" s="421">
        <f>'RFG vs SS'!P13</f>
        <v>842940484.60672724</v>
      </c>
      <c r="P87" s="422">
        <f>'RFG vs SS'!Q13</f>
        <v>12770333.24431777</v>
      </c>
      <c r="Q87" s="420">
        <f>'RFG vs SS'!R13</f>
        <v>1.5382790170617567E-2</v>
      </c>
    </row>
    <row r="88" spans="2:17" s="256" customFormat="1" ht="15" thickBot="1" x14ac:dyDescent="0.3">
      <c r="B88" s="496"/>
      <c r="C88" s="257" t="s">
        <v>283</v>
      </c>
      <c r="D88" s="408">
        <f>'RFG vs SS'!E14</f>
        <v>65462091.260702454</v>
      </c>
      <c r="E88" s="409">
        <f>'RFG vs SS'!F14</f>
        <v>937555.1473525092</v>
      </c>
      <c r="F88" s="423">
        <f>'RFG vs SS'!G14</f>
        <v>1.453021135565408E-2</v>
      </c>
      <c r="G88" s="424">
        <f>'RFG vs SS'!H14</f>
        <v>1.5436271001019042</v>
      </c>
      <c r="H88" s="425">
        <f>'RFG vs SS'!I14</f>
        <v>-3.3760149823963914E-2</v>
      </c>
      <c r="I88" s="426">
        <f>'RFG vs SS'!J14</f>
        <v>3.4795245207195391</v>
      </c>
      <c r="J88" s="424">
        <f>'RFG vs SS'!K14</f>
        <v>8.2676464050850385E-2</v>
      </c>
      <c r="K88" s="427">
        <f>'RFG vs SS'!L14</f>
        <v>2.4339170510891718E-2</v>
      </c>
      <c r="L88" s="428">
        <f>'RFG vs SS'!M14</f>
        <v>227776951.71919444</v>
      </c>
      <c r="M88" s="429">
        <f>'RFG vs SS'!N14</f>
        <v>8596906.6151130497</v>
      </c>
      <c r="N88" s="430">
        <f>'RFG vs SS'!O14</f>
        <v>3.9223035158290349E-2</v>
      </c>
      <c r="O88" s="431">
        <f>'RFG vs SS'!P14</f>
        <v>36874628.851967029</v>
      </c>
      <c r="P88" s="432">
        <f>'RFG vs SS'!Q14</f>
        <v>-476596.97289478034</v>
      </c>
      <c r="Q88" s="430">
        <f>'RFG vs SS'!R14</f>
        <v>-1.2759875007302886E-2</v>
      </c>
    </row>
    <row r="89" spans="2:17" x14ac:dyDescent="0.25">
      <c r="B89" s="497" t="s">
        <v>274</v>
      </c>
      <c r="C89" s="43" t="s">
        <v>33</v>
      </c>
      <c r="D89" s="258">
        <f>'Fat Content'!D13</f>
        <v>25522431.2811579</v>
      </c>
      <c r="E89" s="62">
        <f>'Fat Content'!E13</f>
        <v>5172520.4220350459</v>
      </c>
      <c r="F89" s="323">
        <f>'Fat Content'!F13</f>
        <v>0.25417902111921087</v>
      </c>
      <c r="G89" s="341">
        <f>'Fat Content'!G13</f>
        <v>0.60183101131286931</v>
      </c>
      <c r="H89" s="376">
        <f>'Fat Content'!H13</f>
        <v>0.10435064400082877</v>
      </c>
      <c r="I89" s="332">
        <f>'Fat Content'!I13</f>
        <v>3.3567379414806644</v>
      </c>
      <c r="J89" s="341">
        <f>'Fat Content'!J13</f>
        <v>0.11892689705057125</v>
      </c>
      <c r="K89" s="309">
        <f>'Fat Content'!K13</f>
        <v>3.6730647779819499E-2</v>
      </c>
      <c r="L89" s="310">
        <f>'Fat Content'!L13</f>
        <v>85672113.440295681</v>
      </c>
      <c r="M89" s="311">
        <f>'Fat Content'!M13</f>
        <v>19782947.307459816</v>
      </c>
      <c r="N89" s="312">
        <f>'Fat Content'!N13</f>
        <v>0.30024582899677926</v>
      </c>
      <c r="O89" s="61">
        <f>'Fat Content'!O13</f>
        <v>14320003.948113339</v>
      </c>
      <c r="P89" s="62">
        <f>'Fat Content'!P13</f>
        <v>2504928.040005926</v>
      </c>
      <c r="Q89" s="312">
        <f>'Fat Content'!Q13</f>
        <v>0.21201116772233888</v>
      </c>
    </row>
    <row r="90" spans="2:17" x14ac:dyDescent="0.25">
      <c r="B90" s="498"/>
      <c r="C90" s="48" t="s">
        <v>162</v>
      </c>
      <c r="D90" s="57">
        <f>'Fat Content'!D14</f>
        <v>235535861.5137859</v>
      </c>
      <c r="E90" s="277">
        <f>'Fat Content'!E14</f>
        <v>-7095165.3098677695</v>
      </c>
      <c r="F90" s="279">
        <f>'Fat Content'!F14</f>
        <v>-2.9242613373699305E-2</v>
      </c>
      <c r="G90" s="333">
        <f>'Fat Content'!G14</f>
        <v>5.5540471114889289</v>
      </c>
      <c r="H90" s="368">
        <f>'Fat Content'!H14</f>
        <v>-0.37738783096032424</v>
      </c>
      <c r="I90" s="324">
        <f>'Fat Content'!I14</f>
        <v>1.6145850135041901</v>
      </c>
      <c r="J90" s="333">
        <f>'Fat Content'!J14</f>
        <v>2.6163143922823373E-2</v>
      </c>
      <c r="K90" s="290">
        <f>'Fat Content'!K14</f>
        <v>1.6471155694751764E-2</v>
      </c>
      <c r="L90" s="294">
        <f>'Fat Content'!L14</f>
        <v>380292672.14295709</v>
      </c>
      <c r="M90" s="280">
        <f>'Fat Content'!M14</f>
        <v>-5107757.102717638</v>
      </c>
      <c r="N90" s="269">
        <f>'Fat Content'!N14</f>
        <v>-1.3253117316747155E-2</v>
      </c>
      <c r="O90" s="284">
        <f>'Fat Content'!O14</f>
        <v>112094625.05196269</v>
      </c>
      <c r="P90" s="277">
        <f>'Fat Content'!P14</f>
        <v>-3700357.8552525342</v>
      </c>
      <c r="Q90" s="269">
        <f>'Fat Content'!Q14</f>
        <v>-3.195611556173876E-2</v>
      </c>
    </row>
    <row r="91" spans="2:17" x14ac:dyDescent="0.25">
      <c r="B91" s="498"/>
      <c r="C91" s="48" t="s">
        <v>163</v>
      </c>
      <c r="D91" s="57">
        <f>'Fat Content'!D15</f>
        <v>1856106.1241397494</v>
      </c>
      <c r="E91" s="277">
        <f>'Fat Content'!E15</f>
        <v>-525618.24751225067</v>
      </c>
      <c r="F91" s="279">
        <f>'Fat Content'!F15</f>
        <v>-0.22068810890475707</v>
      </c>
      <c r="G91" s="333">
        <f>'Fat Content'!G15</f>
        <v>4.3767861043070531E-2</v>
      </c>
      <c r="H91" s="368">
        <f>'Fat Content'!H15</f>
        <v>-1.4456527429584795E-2</v>
      </c>
      <c r="I91" s="324">
        <f>'Fat Content'!I15</f>
        <v>2.1400699947440365</v>
      </c>
      <c r="J91" s="333">
        <f>'Fat Content'!J15</f>
        <v>0.38505576375336981</v>
      </c>
      <c r="K91" s="290">
        <f>'Fat Content'!K15</f>
        <v>0.21940321448904399</v>
      </c>
      <c r="L91" s="294">
        <f>'Fat Content'!L15</f>
        <v>3972197.0233321274</v>
      </c>
      <c r="M91" s="280">
        <f>'Fat Content'!M15</f>
        <v>-207763.14321443625</v>
      </c>
      <c r="N91" s="269">
        <f>'Fat Content'!N15</f>
        <v>-4.9704574908924992E-2</v>
      </c>
      <c r="O91" s="284">
        <f>'Fat Content'!O15</f>
        <v>1050105.1146784658</v>
      </c>
      <c r="P91" s="277">
        <f>'Fat Content'!P15</f>
        <v>-149624.9721036863</v>
      </c>
      <c r="Q91" s="269">
        <f>'Fat Content'!Q15</f>
        <v>-0.12471552872780069</v>
      </c>
    </row>
    <row r="92" spans="2:17" ht="15" thickBot="1" x14ac:dyDescent="0.3">
      <c r="B92" s="499"/>
      <c r="C92" s="51" t="s">
        <v>164</v>
      </c>
      <c r="D92" s="296">
        <f>'Fat Content'!D16</f>
        <v>3977882569.2334342</v>
      </c>
      <c r="E92" s="297">
        <f>'Fat Content'!E16</f>
        <v>152649461.83541107</v>
      </c>
      <c r="F92" s="317">
        <f>'Fat Content'!F16</f>
        <v>3.9905924044259189E-2</v>
      </c>
      <c r="G92" s="334">
        <f>'Fat Content'!G16</f>
        <v>93.800354016154742</v>
      </c>
      <c r="H92" s="369">
        <f>'Fat Content'!H16</f>
        <v>0.28749371438871663</v>
      </c>
      <c r="I92" s="325">
        <f>'Fat Content'!I16</f>
        <v>2.3129538013207989</v>
      </c>
      <c r="J92" s="334">
        <f>'Fat Content'!J16</f>
        <v>7.0308691787619004E-2</v>
      </c>
      <c r="K92" s="342">
        <f>'Fat Content'!K16</f>
        <v>3.1350788178096618E-2</v>
      </c>
      <c r="L92" s="348">
        <f>'Fat Content'!L16</f>
        <v>9200658609.716217</v>
      </c>
      <c r="M92" s="360">
        <f>'Fat Content'!M16</f>
        <v>622018288.58563137</v>
      </c>
      <c r="N92" s="354">
        <f>'Fat Content'!N16</f>
        <v>7.2507794394118516E-2</v>
      </c>
      <c r="O92" s="298">
        <f>'Fat Content'!O16</f>
        <v>2045541246.7349055</v>
      </c>
      <c r="P92" s="297">
        <f>'Fat Content'!P16</f>
        <v>82922339.568029165</v>
      </c>
      <c r="Q92" s="354">
        <f>'Fat Content'!Q16</f>
        <v>4.2250861471487135E-2</v>
      </c>
    </row>
    <row r="93" spans="2:17" ht="15" thickBot="1" x14ac:dyDescent="0.3">
      <c r="B93" s="497" t="s">
        <v>284</v>
      </c>
      <c r="C93" s="254" t="s">
        <v>284</v>
      </c>
      <c r="D93" s="259">
        <f>Flavors!D28</f>
        <v>2396842993.3929787</v>
      </c>
      <c r="E93" s="260">
        <f>Flavors!E28</f>
        <v>97119709.893908978</v>
      </c>
      <c r="F93" s="273">
        <f>Flavors!F28</f>
        <v>4.2231041704347848E-2</v>
      </c>
      <c r="G93" s="335">
        <f>Flavors!G28</f>
        <v>56.518692391848724</v>
      </c>
      <c r="H93" s="370">
        <f>Flavors!H28</f>
        <v>0.2989284965054253</v>
      </c>
      <c r="I93" s="326">
        <f>Flavors!I28</f>
        <v>2.094706013832317</v>
      </c>
      <c r="J93" s="335">
        <f>Flavors!J28</f>
        <v>4.8891039284547411E-2</v>
      </c>
      <c r="K93" s="314">
        <f>Flavors!K28</f>
        <v>2.3898074797968887E-2</v>
      </c>
      <c r="L93" s="315">
        <f>Flavors!L28</f>
        <v>5020681432.4721251</v>
      </c>
      <c r="M93" s="272">
        <f>Flavors!M28</f>
        <v>315873101.77356243</v>
      </c>
      <c r="N93" s="274">
        <f>Flavors!N28</f>
        <v>6.7138357095763365E-2</v>
      </c>
      <c r="O93" s="302">
        <f>Flavors!O28</f>
        <v>1078386220.1128633</v>
      </c>
      <c r="P93" s="260">
        <f>Flavors!P28</f>
        <v>59397148.920328498</v>
      </c>
      <c r="Q93" s="274">
        <f>Flavors!Q28</f>
        <v>5.8290270817934607E-2</v>
      </c>
    </row>
    <row r="94" spans="2:17" x14ac:dyDescent="0.25">
      <c r="B94" s="498"/>
      <c r="C94" s="378" t="s">
        <v>33</v>
      </c>
      <c r="D94" s="299">
        <f>Flavors!D29</f>
        <v>163508613.21319097</v>
      </c>
      <c r="E94" s="300">
        <f>Flavors!E29</f>
        <v>37089482.162623346</v>
      </c>
      <c r="F94" s="318">
        <f>Flavors!F29</f>
        <v>0.29338504270993254</v>
      </c>
      <c r="G94" s="336">
        <f>Flavors!G29</f>
        <v>3.8556105005994192</v>
      </c>
      <c r="H94" s="371">
        <f>Flavors!H29</f>
        <v>0.76512837585284466</v>
      </c>
      <c r="I94" s="327">
        <f>Flavors!I29</f>
        <v>2.500072635226771</v>
      </c>
      <c r="J94" s="336">
        <f>Flavors!J29</f>
        <v>5.8317515564939804E-2</v>
      </c>
      <c r="K94" s="343">
        <f>Flavors!K29</f>
        <v>2.3883441502936805E-2</v>
      </c>
      <c r="L94" s="349">
        <f>Flavors!L29</f>
        <v>408783409.51817721</v>
      </c>
      <c r="M94" s="361">
        <f>Flavors!M29</f>
        <v>100098849.05225372</v>
      </c>
      <c r="N94" s="355">
        <f>Flavors!N29</f>
        <v>0.3242755287182687</v>
      </c>
      <c r="O94" s="301">
        <f>Flavors!O29</f>
        <v>92754790.141794741</v>
      </c>
      <c r="P94" s="300">
        <f>Flavors!P29</f>
        <v>20886056.651686028</v>
      </c>
      <c r="Q94" s="355">
        <f>Flavors!Q29</f>
        <v>0.29061395181759497</v>
      </c>
    </row>
    <row r="95" spans="2:17" x14ac:dyDescent="0.25">
      <c r="B95" s="498"/>
      <c r="C95" s="48" t="s">
        <v>145</v>
      </c>
      <c r="D95" s="281">
        <f>Flavors!D30</f>
        <v>23893367.537679359</v>
      </c>
      <c r="E95" s="282">
        <f>Flavors!E30</f>
        <v>3474489.1730513461</v>
      </c>
      <c r="F95" s="319">
        <f>Flavors!F30</f>
        <v>0.17016062836586879</v>
      </c>
      <c r="G95" s="337">
        <f>Flavors!G30</f>
        <v>0.56341691708217478</v>
      </c>
      <c r="H95" s="372">
        <f>Flavors!H30</f>
        <v>6.4250548283011133E-2</v>
      </c>
      <c r="I95" s="328">
        <f>Flavors!I30</f>
        <v>2.0895740520630484</v>
      </c>
      <c r="J95" s="337">
        <f>Flavors!J30</f>
        <v>-2.9848472108716884E-2</v>
      </c>
      <c r="K95" s="344">
        <f>Flavors!K30</f>
        <v>-1.4083304187012528E-2</v>
      </c>
      <c r="L95" s="350">
        <f>Flavors!L30</f>
        <v>49926960.82314036</v>
      </c>
      <c r="M95" s="362">
        <f>Flavors!M30</f>
        <v>6650730.0988242105</v>
      </c>
      <c r="N95" s="356">
        <f>Flavors!N30</f>
        <v>0.15368090028892656</v>
      </c>
      <c r="O95" s="285">
        <f>Flavors!O30</f>
        <v>12197124.005898837</v>
      </c>
      <c r="P95" s="282">
        <f>Flavors!P30</f>
        <v>1649590.4579921402</v>
      </c>
      <c r="Q95" s="356">
        <f>Flavors!Q30</f>
        <v>0.15639584842273616</v>
      </c>
    </row>
    <row r="96" spans="2:17" x14ac:dyDescent="0.25">
      <c r="B96" s="498"/>
      <c r="C96" s="48" t="s">
        <v>146</v>
      </c>
      <c r="D96" s="281">
        <f>Flavors!D31</f>
        <v>285167797.29851389</v>
      </c>
      <c r="E96" s="282">
        <f>Flavors!E31</f>
        <v>21267449.0791789</v>
      </c>
      <c r="F96" s="319">
        <f>Flavors!F31</f>
        <v>8.0588939054763678E-2</v>
      </c>
      <c r="G96" s="337">
        <f>Flavors!G31</f>
        <v>6.7243916518536988</v>
      </c>
      <c r="H96" s="372">
        <f>Flavors!H31</f>
        <v>0.27300014086459257</v>
      </c>
      <c r="I96" s="328">
        <f>Flavors!I31</f>
        <v>2.2954407356425075</v>
      </c>
      <c r="J96" s="337">
        <f>Flavors!J31</f>
        <v>6.362209922414408E-2</v>
      </c>
      <c r="K96" s="344">
        <f>Flavors!K31</f>
        <v>2.8506841096302173E-2</v>
      </c>
      <c r="L96" s="350">
        <f>Flavors!L31</f>
        <v>654585778.41245413</v>
      </c>
      <c r="M96" s="362">
        <f>Flavors!M31</f>
        <v>65608063.099246621</v>
      </c>
      <c r="N96" s="356">
        <f>Flavors!N31</f>
        <v>0.11139311623081946</v>
      </c>
      <c r="O96" s="285">
        <f>Flavors!O31</f>
        <v>134880456.78232071</v>
      </c>
      <c r="P96" s="282">
        <f>Flavors!P31</f>
        <v>13187514.895684049</v>
      </c>
      <c r="Q96" s="356">
        <f>Flavors!Q31</f>
        <v>0.10836713034654802</v>
      </c>
    </row>
    <row r="97" spans="2:17" x14ac:dyDescent="0.25">
      <c r="B97" s="498"/>
      <c r="C97" s="48" t="s">
        <v>147</v>
      </c>
      <c r="D97" s="281">
        <f>Flavors!D32</f>
        <v>62198336.044865839</v>
      </c>
      <c r="E97" s="282">
        <f>Flavors!E32</f>
        <v>-48107.727380074561</v>
      </c>
      <c r="F97" s="319">
        <f>Flavors!F32</f>
        <v>-7.7285904968477179E-4</v>
      </c>
      <c r="G97" s="337">
        <f>Flavors!G32</f>
        <v>1.4666662071295049</v>
      </c>
      <c r="H97" s="372">
        <f>Flavors!H32</f>
        <v>-5.5030075771064668E-2</v>
      </c>
      <c r="I97" s="328">
        <f>Flavors!I32</f>
        <v>2.1728625500614922</v>
      </c>
      <c r="J97" s="337">
        <f>Flavors!J32</f>
        <v>-8.4159149956552159E-2</v>
      </c>
      <c r="K97" s="344">
        <f>Flavors!K32</f>
        <v>-3.7287700847483798E-2</v>
      </c>
      <c r="L97" s="350">
        <f>Flavors!L32</f>
        <v>135148435.06802881</v>
      </c>
      <c r="M97" s="362">
        <f>Flavors!M32</f>
        <v>-5343139.2748832703</v>
      </c>
      <c r="N97" s="356">
        <f>Flavors!N32</f>
        <v>-3.8031741760126671E-2</v>
      </c>
      <c r="O97" s="285">
        <f>Flavors!O32</f>
        <v>32738419.08188682</v>
      </c>
      <c r="P97" s="282">
        <f>Flavors!P32</f>
        <v>-377601.94223546237</v>
      </c>
      <c r="Q97" s="356">
        <f>Flavors!Q32</f>
        <v>-1.1402394688673817E-2</v>
      </c>
    </row>
    <row r="98" spans="2:17" x14ac:dyDescent="0.25">
      <c r="B98" s="498"/>
      <c r="C98" s="48" t="s">
        <v>148</v>
      </c>
      <c r="D98" s="281">
        <f>Flavors!D33</f>
        <v>18591299.870119307</v>
      </c>
      <c r="E98" s="282">
        <f>Flavors!E33</f>
        <v>-13288607.002643306</v>
      </c>
      <c r="F98" s="319">
        <f>Flavors!F33</f>
        <v>-0.41683330681234693</v>
      </c>
      <c r="G98" s="337">
        <f>Flavors!G33</f>
        <v>0.43839165161020277</v>
      </c>
      <c r="H98" s="372">
        <f>Flavors!H33</f>
        <v>-0.34095465072633713</v>
      </c>
      <c r="I98" s="328">
        <f>Flavors!I33</f>
        <v>2.3292938431730548</v>
      </c>
      <c r="J98" s="337">
        <f>Flavors!J33</f>
        <v>5.3900625684703218E-2</v>
      </c>
      <c r="K98" s="344">
        <f>Flavors!K33</f>
        <v>2.3688488332667342E-2</v>
      </c>
      <c r="L98" s="350">
        <f>Flavors!L33</f>
        <v>43304600.324052915</v>
      </c>
      <c r="M98" s="362">
        <f>Flavors!M33</f>
        <v>-29234723.548391417</v>
      </c>
      <c r="N98" s="356">
        <f>Flavors!N33</f>
        <v>-0.403018969404771</v>
      </c>
      <c r="O98" s="285">
        <f>Flavors!O33</f>
        <v>10125890.43169477</v>
      </c>
      <c r="P98" s="282">
        <f>Flavors!P33</f>
        <v>-6684587.5995061416</v>
      </c>
      <c r="Q98" s="356">
        <f>Flavors!Q33</f>
        <v>-0.39764411143450429</v>
      </c>
    </row>
    <row r="99" spans="2:17" x14ac:dyDescent="0.25">
      <c r="B99" s="498"/>
      <c r="C99" s="48" t="s">
        <v>149</v>
      </c>
      <c r="D99" s="281">
        <f>Flavors!D34</f>
        <v>39612841.633374125</v>
      </c>
      <c r="E99" s="282">
        <f>Flavors!E34</f>
        <v>1308058.9258284792</v>
      </c>
      <c r="F99" s="319">
        <f>Flavors!F34</f>
        <v>3.4148710248937272E-2</v>
      </c>
      <c r="G99" s="337">
        <f>Flavors!G34</f>
        <v>0.93408955747841649</v>
      </c>
      <c r="H99" s="372">
        <f>Flavors!H34</f>
        <v>-2.321294789025985E-3</v>
      </c>
      <c r="I99" s="328">
        <f>Flavors!I34</f>
        <v>2.1027794137742934</v>
      </c>
      <c r="J99" s="337">
        <f>Flavors!J34</f>
        <v>-6.7727527928007181E-2</v>
      </c>
      <c r="K99" s="344">
        <f>Flavors!K34</f>
        <v>-3.1203552786101367E-2</v>
      </c>
      <c r="L99" s="350">
        <f>Flavors!L34</f>
        <v>83297067.907760367</v>
      </c>
      <c r="M99" s="362">
        <f>Flavors!M34</f>
        <v>156271.14063429832</v>
      </c>
      <c r="N99" s="356">
        <f>Flavors!N34</f>
        <v>1.8795963800059233E-3</v>
      </c>
      <c r="O99" s="285">
        <f>Flavors!O34</f>
        <v>20277230.592297044</v>
      </c>
      <c r="P99" s="282">
        <f>Flavors!P34</f>
        <v>597268.77106887847</v>
      </c>
      <c r="Q99" s="356">
        <f>Flavors!Q34</f>
        <v>3.0349081796724988E-2</v>
      </c>
    </row>
    <row r="100" spans="2:17" x14ac:dyDescent="0.25">
      <c r="B100" s="498"/>
      <c r="C100" s="48" t="s">
        <v>150</v>
      </c>
      <c r="D100" s="281">
        <f>Flavors!D35</f>
        <v>316429545.26850784</v>
      </c>
      <c r="E100" s="282">
        <f>Flavors!E35</f>
        <v>-12523939.444514155</v>
      </c>
      <c r="F100" s="319">
        <f>Flavors!F35</f>
        <v>-3.8072068017276063E-2</v>
      </c>
      <c r="G100" s="337">
        <f>Flavors!G35</f>
        <v>7.461558467543365</v>
      </c>
      <c r="H100" s="372">
        <f>Flavors!H35</f>
        <v>-0.58014262571949171</v>
      </c>
      <c r="I100" s="328">
        <f>Flavors!I35</f>
        <v>1.9379715195675964</v>
      </c>
      <c r="J100" s="337">
        <f>Flavors!J35</f>
        <v>-2.3944124526509292E-3</v>
      </c>
      <c r="K100" s="344">
        <f>Flavors!K35</f>
        <v>-1.2340004599843406E-3</v>
      </c>
      <c r="L100" s="350">
        <f>Flavors!L35</f>
        <v>613231446.68009365</v>
      </c>
      <c r="M100" s="362">
        <f>Flavors!M35</f>
        <v>-25058688.276397467</v>
      </c>
      <c r="N100" s="356">
        <f>Flavors!N35</f>
        <v>-3.9259087527814582E-2</v>
      </c>
      <c r="O100" s="285">
        <f>Flavors!O35</f>
        <v>133658613.90858452</v>
      </c>
      <c r="P100" s="282">
        <f>Flavors!P35</f>
        <v>-6054510.7151807994</v>
      </c>
      <c r="Q100" s="356">
        <f>Flavors!Q35</f>
        <v>-4.3335303905664146E-2</v>
      </c>
    </row>
    <row r="101" spans="2:17" x14ac:dyDescent="0.25">
      <c r="B101" s="498"/>
      <c r="C101" s="48" t="s">
        <v>151</v>
      </c>
      <c r="D101" s="281">
        <f>Flavors!D36</f>
        <v>9583787.5645008925</v>
      </c>
      <c r="E101" s="282">
        <f>Flavors!E36</f>
        <v>1114067.8488830868</v>
      </c>
      <c r="F101" s="319">
        <f>Flavors!F36</f>
        <v>0.1315353856195256</v>
      </c>
      <c r="G101" s="337">
        <f>Flavors!G36</f>
        <v>0.2259902475047274</v>
      </c>
      <c r="H101" s="372">
        <f>Flavors!H36</f>
        <v>1.8936796296774805E-2</v>
      </c>
      <c r="I101" s="328">
        <f>Flavors!I36</f>
        <v>1.9727649578536126</v>
      </c>
      <c r="J101" s="337">
        <f>Flavors!J36</f>
        <v>4.6326257313717534E-2</v>
      </c>
      <c r="K101" s="344">
        <f>Flavors!K36</f>
        <v>2.4047615582439424E-2</v>
      </c>
      <c r="L101" s="350">
        <f>Flavors!L36</f>
        <v>18906560.270760581</v>
      </c>
      <c r="M101" s="362">
        <f>Flavors!M36</f>
        <v>2590164.4278686848</v>
      </c>
      <c r="N101" s="356">
        <f>Flavors!N36</f>
        <v>0.15874611359083132</v>
      </c>
      <c r="O101" s="285">
        <f>Flavors!O36</f>
        <v>4765439.4514805917</v>
      </c>
      <c r="P101" s="282">
        <f>Flavors!P36</f>
        <v>544907.98555114307</v>
      </c>
      <c r="Q101" s="356">
        <f>Flavors!Q36</f>
        <v>0.12910885511693324</v>
      </c>
    </row>
    <row r="102" spans="2:17" x14ac:dyDescent="0.25">
      <c r="B102" s="498"/>
      <c r="C102" s="48" t="s">
        <v>152</v>
      </c>
      <c r="D102" s="281">
        <f>Flavors!D37</f>
        <v>6069366.2686742861</v>
      </c>
      <c r="E102" s="282">
        <f>Flavors!E37</f>
        <v>-1042419.0417610342</v>
      </c>
      <c r="F102" s="319">
        <f>Flavors!F37</f>
        <v>-0.14657628095598776</v>
      </c>
      <c r="G102" s="337">
        <f>Flavors!G37</f>
        <v>0.14311852970689021</v>
      </c>
      <c r="H102" s="372">
        <f>Flavors!H37</f>
        <v>-3.0738426865166063E-2</v>
      </c>
      <c r="I102" s="328">
        <f>Flavors!I37</f>
        <v>2.0462081113681609</v>
      </c>
      <c r="J102" s="337">
        <f>Flavors!J37</f>
        <v>-4.5595922130096778E-2</v>
      </c>
      <c r="K102" s="344">
        <f>Flavors!K37</f>
        <v>-2.1797415723424054E-2</v>
      </c>
      <c r="L102" s="350">
        <f>Flavors!L37</f>
        <v>12419186.489825632</v>
      </c>
      <c r="M102" s="362">
        <f>Flavors!M37</f>
        <v>-2457274.7079166286</v>
      </c>
      <c r="N102" s="356">
        <f>Flavors!N37</f>
        <v>-0.16517871254822075</v>
      </c>
      <c r="O102" s="285">
        <f>Flavors!O37</f>
        <v>3034683.134337143</v>
      </c>
      <c r="P102" s="282">
        <f>Flavors!P37</f>
        <v>-521209.52088051708</v>
      </c>
      <c r="Q102" s="356">
        <f>Flavors!Q37</f>
        <v>-0.14657628095598776</v>
      </c>
    </row>
    <row r="103" spans="2:17" x14ac:dyDescent="0.25">
      <c r="B103" s="498"/>
      <c r="C103" s="48" t="s">
        <v>153</v>
      </c>
      <c r="D103" s="281">
        <f>Flavors!D38</f>
        <v>490701.01624331309</v>
      </c>
      <c r="E103" s="282">
        <f>Flavors!E38</f>
        <v>281821.6993373633</v>
      </c>
      <c r="F103" s="319">
        <f>Flavors!F38</f>
        <v>1.3492082582032601</v>
      </c>
      <c r="G103" s="337">
        <f>Flavors!G38</f>
        <v>1.1570962249038828E-2</v>
      </c>
      <c r="H103" s="372">
        <f>Flavors!H38</f>
        <v>6.464632299112991E-3</v>
      </c>
      <c r="I103" s="328">
        <f>Flavors!I38</f>
        <v>2.8797212578510556</v>
      </c>
      <c r="J103" s="337">
        <f>Flavors!J38</f>
        <v>0.36585504625105258</v>
      </c>
      <c r="K103" s="344">
        <f>Flavors!K38</f>
        <v>0.14553481190162321</v>
      </c>
      <c r="L103" s="350">
        <f>Flavors!L38</f>
        <v>1413082.1477249849</v>
      </c>
      <c r="M103" s="362">
        <f>Flavors!M38</f>
        <v>887987.49065302848</v>
      </c>
      <c r="N103" s="356">
        <f>Flavors!N38</f>
        <v>1.6910998401786117</v>
      </c>
      <c r="O103" s="285">
        <f>Flavors!O38</f>
        <v>309103.00235799252</v>
      </c>
      <c r="P103" s="282">
        <f>Flavors!P38</f>
        <v>177525.10872484668</v>
      </c>
      <c r="Q103" s="356">
        <f>Flavors!Q38</f>
        <v>1.3492016312391115</v>
      </c>
    </row>
    <row r="104" spans="2:17" x14ac:dyDescent="0.25">
      <c r="B104" s="498"/>
      <c r="C104" s="48" t="s">
        <v>154</v>
      </c>
      <c r="D104" s="281">
        <f>Flavors!D39</f>
        <v>54274669.446446873</v>
      </c>
      <c r="E104" s="282">
        <f>Flavors!E39</f>
        <v>725520.02638766915</v>
      </c>
      <c r="F104" s="319">
        <f>Flavors!F39</f>
        <v>1.3548675081585769E-2</v>
      </c>
      <c r="G104" s="337">
        <f>Flavors!G39</f>
        <v>1.2798223978661996</v>
      </c>
      <c r="H104" s="372">
        <f>Flavors!H39</f>
        <v>-2.9257072169702969E-2</v>
      </c>
      <c r="I104" s="328">
        <f>Flavors!I39</f>
        <v>2.1974520569269456</v>
      </c>
      <c r="J104" s="337">
        <f>Flavors!J39</f>
        <v>8.3980076990598285E-2</v>
      </c>
      <c r="K104" s="344">
        <f>Flavors!K39</f>
        <v>3.9735599898101118E-2</v>
      </c>
      <c r="L104" s="350">
        <f>Flavors!L39</f>
        <v>119265984.01412474</v>
      </c>
      <c r="M104" s="362">
        <f>Flavors!M39</f>
        <v>6091357.1654049158</v>
      </c>
      <c r="N104" s="356">
        <f>Flavors!N39</f>
        <v>5.3822639711878305E-2</v>
      </c>
      <c r="O104" s="285">
        <f>Flavors!O39</f>
        <v>28453983.102442779</v>
      </c>
      <c r="P104" s="282">
        <f>Flavors!P39</f>
        <v>1287658.0841344893</v>
      </c>
      <c r="Q104" s="356">
        <f>Flavors!Q39</f>
        <v>4.7399053175823144E-2</v>
      </c>
    </row>
    <row r="105" spans="2:17" x14ac:dyDescent="0.25">
      <c r="B105" s="498"/>
      <c r="C105" s="48" t="s">
        <v>155</v>
      </c>
      <c r="D105" s="281">
        <f>Flavors!D40</f>
        <v>1781755638.7146232</v>
      </c>
      <c r="E105" s="282">
        <f>Flavors!E40</f>
        <v>53129596.533512115</v>
      </c>
      <c r="F105" s="319">
        <f>Flavors!F40</f>
        <v>3.0735159159395353E-2</v>
      </c>
      <c r="G105" s="337">
        <f>Flavors!G40</f>
        <v>42.014641401020164</v>
      </c>
      <c r="H105" s="372">
        <f>Flavors!H40</f>
        <v>-0.24389842073536272</v>
      </c>
      <c r="I105" s="328">
        <f>Flavors!I40</f>
        <v>2.5338860316668028</v>
      </c>
      <c r="J105" s="337">
        <f>Flavors!J40</f>
        <v>0.11068409589768624</v>
      </c>
      <c r="K105" s="344">
        <f>Flavors!K40</f>
        <v>4.5676794106123665E-2</v>
      </c>
      <c r="L105" s="350">
        <f>Flavors!L40</f>
        <v>4514765724.782546</v>
      </c>
      <c r="M105" s="362">
        <f>Flavors!M40</f>
        <v>325955753.14837122</v>
      </c>
      <c r="N105" s="356">
        <f>Flavors!N40</f>
        <v>7.7815836802261659E-2</v>
      </c>
      <c r="O105" s="285">
        <f>Flavors!O40</f>
        <v>1061881341.654911</v>
      </c>
      <c r="P105" s="282">
        <f>Flavors!P40</f>
        <v>22557737.802587032</v>
      </c>
      <c r="Q105" s="356">
        <f>Flavors!Q40</f>
        <v>2.1704248531424896E-2</v>
      </c>
    </row>
    <row r="106" spans="2:17" x14ac:dyDescent="0.25">
      <c r="B106" s="498"/>
      <c r="C106" s="48" t="s">
        <v>156</v>
      </c>
      <c r="D106" s="281">
        <f>Flavors!D41</f>
        <v>58875094.96283453</v>
      </c>
      <c r="E106" s="282">
        <f>Flavors!E41</f>
        <v>-1314480.404134959</v>
      </c>
      <c r="F106" s="319">
        <f>Flavors!F41</f>
        <v>-2.1839004447542797E-2</v>
      </c>
      <c r="G106" s="337">
        <f>Flavors!G41</f>
        <v>1.3883026092730613</v>
      </c>
      <c r="H106" s="372">
        <f>Flavors!H41</f>
        <v>-8.3110817016825767E-2</v>
      </c>
      <c r="I106" s="328">
        <f>Flavors!I41</f>
        <v>2.3373073403424898</v>
      </c>
      <c r="J106" s="337">
        <f>Flavors!J41</f>
        <v>0.14043526314872512</v>
      </c>
      <c r="K106" s="344">
        <f>Flavors!K41</f>
        <v>6.3925098145957593E-2</v>
      </c>
      <c r="L106" s="350">
        <f>Flavors!L41</f>
        <v>137609191.61999428</v>
      </c>
      <c r="M106" s="362">
        <f>Flavors!M41</f>
        <v>5380394.1581493616</v>
      </c>
      <c r="N106" s="356">
        <f>Flavors!N41</f>
        <v>4.069003319569546E-2</v>
      </c>
      <c r="O106" s="285">
        <f>Flavors!O41</f>
        <v>31894121.420042969</v>
      </c>
      <c r="P106" s="282">
        <f>Flavors!P41</f>
        <v>1222046.0163662471</v>
      </c>
      <c r="Q106" s="356">
        <f>Flavors!Q41</f>
        <v>3.9842299560197289E-2</v>
      </c>
    </row>
    <row r="107" spans="2:17" x14ac:dyDescent="0.25">
      <c r="B107" s="498"/>
      <c r="C107" s="48" t="s">
        <v>157</v>
      </c>
      <c r="D107" s="281">
        <f>Flavors!D42</f>
        <v>2026464.9716753534</v>
      </c>
      <c r="E107" s="282">
        <f>Flavors!E42</f>
        <v>-2364764.2952047056</v>
      </c>
      <c r="F107" s="319">
        <f>Flavors!F42</f>
        <v>-0.53851988850603927</v>
      </c>
      <c r="G107" s="337">
        <f>Flavors!G42</f>
        <v>4.778500331172808E-2</v>
      </c>
      <c r="H107" s="372">
        <f>Flavors!H42</f>
        <v>-5.9564378401142759E-2</v>
      </c>
      <c r="I107" s="328">
        <f>Flavors!I42</f>
        <v>2.121160209656245</v>
      </c>
      <c r="J107" s="337">
        <f>Flavors!J42</f>
        <v>2.8754247879305694E-3</v>
      </c>
      <c r="K107" s="344">
        <f>Flavors!K42</f>
        <v>1.3574306950938722E-3</v>
      </c>
      <c r="L107" s="350">
        <f>Flavors!L42</f>
        <v>4298456.8641799288</v>
      </c>
      <c r="M107" s="362">
        <f>Flavors!M42</f>
        <v>-5003417.2787205419</v>
      </c>
      <c r="N107" s="356">
        <f>Flavors!N42</f>
        <v>-0.53789346123752191</v>
      </c>
      <c r="O107" s="285">
        <f>Flavors!O42</f>
        <v>1013232.4858376767</v>
      </c>
      <c r="P107" s="282">
        <f>Flavors!P42</f>
        <v>-1182382.1476023528</v>
      </c>
      <c r="Q107" s="356">
        <f>Flavors!Q42</f>
        <v>-0.53851988850603927</v>
      </c>
    </row>
    <row r="108" spans="2:17" x14ac:dyDescent="0.25">
      <c r="B108" s="498"/>
      <c r="C108" s="48" t="s">
        <v>158</v>
      </c>
      <c r="D108" s="281">
        <f>Flavors!D43</f>
        <v>411129223.49247772</v>
      </c>
      <c r="E108" s="282">
        <f>Flavors!E43</f>
        <v>38061663.548795581</v>
      </c>
      <c r="F108" s="319">
        <f>Flavors!F43</f>
        <v>0.10202351433220655</v>
      </c>
      <c r="G108" s="337">
        <f>Flavors!G43</f>
        <v>9.6946217086073414</v>
      </c>
      <c r="H108" s="372">
        <f>Flavors!H43</f>
        <v>0.5744939577878263</v>
      </c>
      <c r="I108" s="328">
        <f>Flavors!I43</f>
        <v>2.1699467087174806</v>
      </c>
      <c r="J108" s="337">
        <f>Flavors!J43</f>
        <v>7.0588344502192424E-2</v>
      </c>
      <c r="K108" s="344">
        <f>Flavors!K43</f>
        <v>3.3623770817507566E-2</v>
      </c>
      <c r="L108" s="350">
        <f>Flavors!L43</f>
        <v>892128505.37507558</v>
      </c>
      <c r="M108" s="362">
        <f>Flavors!M43</f>
        <v>108926002.98991799</v>
      </c>
      <c r="N108" s="356">
        <f>Flavors!N43</f>
        <v>0.13907770041361686</v>
      </c>
      <c r="O108" s="285">
        <f>Flavors!O43</f>
        <v>188151516.96818864</v>
      </c>
      <c r="P108" s="282">
        <f>Flavors!P43</f>
        <v>20648416.035697162</v>
      </c>
      <c r="Q108" s="356">
        <f>Flavors!Q43</f>
        <v>0.12327184345094042</v>
      </c>
    </row>
    <row r="109" spans="2:17" x14ac:dyDescent="0.25">
      <c r="B109" s="498"/>
      <c r="C109" s="48" t="s">
        <v>159</v>
      </c>
      <c r="D109" s="281">
        <f>Flavors!D44</f>
        <v>2579651.2980443211</v>
      </c>
      <c r="E109" s="282">
        <f>Flavors!E44</f>
        <v>-1006465.9512341237</v>
      </c>
      <c r="F109" s="319">
        <f>Flavors!F44</f>
        <v>-0.28065617526494219</v>
      </c>
      <c r="G109" s="337">
        <f>Flavors!G44</f>
        <v>6.0829398752568022E-2</v>
      </c>
      <c r="H109" s="372">
        <f>Flavors!H44</f>
        <v>-2.6837959534424631E-2</v>
      </c>
      <c r="I109" s="328">
        <f>Flavors!I44</f>
        <v>2.03382844954705</v>
      </c>
      <c r="J109" s="337">
        <f>Flavors!J44</f>
        <v>-6.3664604410245129E-2</v>
      </c>
      <c r="K109" s="344">
        <f>Flavors!K44</f>
        <v>-3.0352712868407589E-2</v>
      </c>
      <c r="L109" s="350">
        <f>Flavors!L44</f>
        <v>5246568.1998735163</v>
      </c>
      <c r="M109" s="362">
        <f>Flavors!M44</f>
        <v>-2275287.8211644636</v>
      </c>
      <c r="N109" s="356">
        <f>Flavors!N44</f>
        <v>-0.30249021183078761</v>
      </c>
      <c r="O109" s="285">
        <f>Flavors!O44</f>
        <v>1289825.6490221606</v>
      </c>
      <c r="P109" s="282">
        <f>Flavors!P44</f>
        <v>-503232.97561706183</v>
      </c>
      <c r="Q109" s="356">
        <f>Flavors!Q44</f>
        <v>-0.28065617526494219</v>
      </c>
    </row>
    <row r="110" spans="2:17" x14ac:dyDescent="0.25">
      <c r="B110" s="498"/>
      <c r="C110" s="48" t="s">
        <v>160</v>
      </c>
      <c r="D110" s="281">
        <f>Flavors!D45</f>
        <v>975454738.33035588</v>
      </c>
      <c r="E110" s="282">
        <f>Flavors!E45</f>
        <v>13774505.092904091</v>
      </c>
      <c r="F110" s="319">
        <f>Flavors!F45</f>
        <v>1.4323373421675582E-2</v>
      </c>
      <c r="G110" s="337">
        <f>Flavors!G45</f>
        <v>23.001684486567243</v>
      </c>
      <c r="H110" s="372">
        <f>Flavors!H45</f>
        <v>-0.50785513646370362</v>
      </c>
      <c r="I110" s="328">
        <f>Flavors!I45</f>
        <v>1.9567050328840161</v>
      </c>
      <c r="J110" s="337">
        <f>Flavors!J45</f>
        <v>2.3304286787858119E-2</v>
      </c>
      <c r="K110" s="344">
        <f>Flavors!K45</f>
        <v>1.205352115173906E-2</v>
      </c>
      <c r="L110" s="350">
        <f>Flavors!L45</f>
        <v>1908677195.8415682</v>
      </c>
      <c r="M110" s="362">
        <f>Flavors!M45</f>
        <v>49363915.394351721</v>
      </c>
      <c r="N110" s="356">
        <f>Flavors!N45</f>
        <v>2.6549541657917019E-2</v>
      </c>
      <c r="O110" s="285">
        <f>Flavors!O45</f>
        <v>399996952.93047154</v>
      </c>
      <c r="P110" s="282">
        <f>Flavors!P45</f>
        <v>7307794.9172791839</v>
      </c>
      <c r="Q110" s="356">
        <f>Flavors!Q45</f>
        <v>1.8609617220533701E-2</v>
      </c>
    </row>
    <row r="111" spans="2:17" ht="15" thickBot="1" x14ac:dyDescent="0.3">
      <c r="B111" s="498"/>
      <c r="C111" s="51" t="s">
        <v>161</v>
      </c>
      <c r="D111" s="303">
        <f>Flavors!D46</f>
        <v>29155831.220346581</v>
      </c>
      <c r="E111" s="304">
        <f>Flavors!E46</f>
        <v>11563328.476411819</v>
      </c>
      <c r="F111" s="320">
        <f>Flavors!F46</f>
        <v>0.65728729133769348</v>
      </c>
      <c r="G111" s="338">
        <f>Flavors!G46</f>
        <v>0.68750830184280309</v>
      </c>
      <c r="H111" s="373">
        <f>Flavors!H46</f>
        <v>0.25743640680709257</v>
      </c>
      <c r="I111" s="329">
        <f>Flavors!I46</f>
        <v>2.3181447811425224</v>
      </c>
      <c r="J111" s="338">
        <f>Flavors!J46</f>
        <v>0.41741012836554248</v>
      </c>
      <c r="K111" s="345">
        <f>Flavors!K46</f>
        <v>0.21960462906050818</v>
      </c>
      <c r="L111" s="351">
        <f>Flavors!L46</f>
        <v>67587437.983318642</v>
      </c>
      <c r="M111" s="363">
        <f>Flavors!M46</f>
        <v>34148758.388847739</v>
      </c>
      <c r="N111" s="357">
        <f>Flavors!N46</f>
        <v>1.0212352521986019</v>
      </c>
      <c r="O111" s="305">
        <f>Flavors!O46</f>
        <v>15583256.106091172</v>
      </c>
      <c r="P111" s="304">
        <f>Flavors!P46</f>
        <v>6834292.9549312573</v>
      </c>
      <c r="Q111" s="357">
        <f>Flavors!Q46</f>
        <v>0.78115461647877493</v>
      </c>
    </row>
    <row r="112" spans="2:17" x14ac:dyDescent="0.25">
      <c r="B112" s="497" t="s">
        <v>275</v>
      </c>
      <c r="C112" s="54" t="s">
        <v>276</v>
      </c>
      <c r="D112" s="306">
        <f>'NB vs PL'!D11</f>
        <v>2751968226.9813409</v>
      </c>
      <c r="E112" s="53">
        <f>'NB vs PL'!E11</f>
        <v>86605429.906233788</v>
      </c>
      <c r="F112" s="321">
        <f>'NB vs PL'!F11</f>
        <v>3.2492923665503291E-2</v>
      </c>
      <c r="G112" s="339">
        <f>'NB vs PL'!G11</f>
        <v>64.892713507579472</v>
      </c>
      <c r="H112" s="374">
        <f>'NB vs PL'!H11</f>
        <v>-0.2655897640214846</v>
      </c>
      <c r="I112" s="330">
        <f>'NB vs PL'!I11</f>
        <v>2.3798592991605081</v>
      </c>
      <c r="J112" s="339">
        <f>'NB vs PL'!J11</f>
        <v>4.8434848660951602E-2</v>
      </c>
      <c r="K112" s="346">
        <f>'NB vs PL'!K11</f>
        <v>2.0774787984475938E-2</v>
      </c>
      <c r="L112" s="352">
        <f>'NB vs PL'!L11</f>
        <v>6549297175.9757996</v>
      </c>
      <c r="M112" s="364">
        <f>'NB vs PL'!M11</f>
        <v>335205181.42300701</v>
      </c>
      <c r="N112" s="358">
        <f>'NB vs PL'!N11</f>
        <v>5.3942745250125733E-2</v>
      </c>
      <c r="O112" s="52">
        <f>'NB vs PL'!O11</f>
        <v>1350751783.9664764</v>
      </c>
      <c r="P112" s="53">
        <f>'NB vs PL'!P11</f>
        <v>48536636.32963419</v>
      </c>
      <c r="Q112" s="358">
        <f>'NB vs PL'!Q11</f>
        <v>3.727236349363211E-2</v>
      </c>
    </row>
    <row r="113" spans="2:17" ht="15" thickBot="1" x14ac:dyDescent="0.3">
      <c r="B113" s="499"/>
      <c r="C113" s="55" t="s">
        <v>144</v>
      </c>
      <c r="D113" s="307">
        <f>'NB vs PL'!D12</f>
        <v>1486391022.2499619</v>
      </c>
      <c r="E113" s="47">
        <f>'NB vs PL'!E12</f>
        <v>63604812.46232152</v>
      </c>
      <c r="F113" s="322">
        <f>'NB vs PL'!F12</f>
        <v>4.4704406062394245E-2</v>
      </c>
      <c r="G113" s="340">
        <f>'NB vs PL'!G12</f>
        <v>35.049803926300548</v>
      </c>
      <c r="H113" s="375">
        <f>'NB vs PL'!H12</f>
        <v>0.26792153125548879</v>
      </c>
      <c r="I113" s="331">
        <f>'NB vs PL'!I12</f>
        <v>2.0918204703556431</v>
      </c>
      <c r="J113" s="340">
        <f>'NB vs PL'!J12</f>
        <v>0.11510158865246201</v>
      </c>
      <c r="K113" s="347">
        <f>'NB vs PL'!K12</f>
        <v>5.8228607880392247E-2</v>
      </c>
      <c r="L113" s="353">
        <f>'NB vs PL'!L12</f>
        <v>3109263167.2953205</v>
      </c>
      <c r="M113" s="365">
        <f>'NB vs PL'!M12</f>
        <v>296814801.78118849</v>
      </c>
      <c r="N113" s="359">
        <f>'NB vs PL'!N12</f>
        <v>0.10553608927391953</v>
      </c>
      <c r="O113" s="46">
        <f>'NB vs PL'!O12</f>
        <v>819665914.08677125</v>
      </c>
      <c r="P113" s="47">
        <f>'NB vs PL'!P12</f>
        <v>32051648.586386442</v>
      </c>
      <c r="Q113" s="359">
        <f>'NB vs PL'!Q12</f>
        <v>4.0694601393517778E-2</v>
      </c>
    </row>
    <row r="114" spans="2:17" x14ac:dyDescent="0.25">
      <c r="B114" s="498" t="s">
        <v>457</v>
      </c>
      <c r="C114" s="43" t="s">
        <v>39</v>
      </c>
      <c r="D114" s="258">
        <f>Size!D16</f>
        <v>140306734.55627203</v>
      </c>
      <c r="E114" s="62">
        <f>Size!E16</f>
        <v>34161475.241528973</v>
      </c>
      <c r="F114" s="323">
        <f>Size!F16</f>
        <v>0.32183703221481613</v>
      </c>
      <c r="G114" s="341">
        <f>Size!G16</f>
        <v>3.3084992186597275</v>
      </c>
      <c r="H114" s="376">
        <f>Size!H16</f>
        <v>0.71363858472935027</v>
      </c>
      <c r="I114" s="332">
        <f>Size!I16</f>
        <v>3.2839014336448549</v>
      </c>
      <c r="J114" s="341">
        <f>Size!J16</f>
        <v>6.9721289025925337E-2</v>
      </c>
      <c r="K114" s="309">
        <f>Size!K16</f>
        <v>2.169178013953273E-2</v>
      </c>
      <c r="L114" s="310">
        <f>Size!L16</f>
        <v>460753486.75936979</v>
      </c>
      <c r="M114" s="311">
        <f>Size!M16</f>
        <v>119583501.8244952</v>
      </c>
      <c r="N114" s="312">
        <f>Size!N16</f>
        <v>0.35051003049791235</v>
      </c>
      <c r="O114" s="61">
        <f>Size!O16</f>
        <v>92893982.445758685</v>
      </c>
      <c r="P114" s="62">
        <f>Size!P16</f>
        <v>22812519.310318157</v>
      </c>
      <c r="Q114" s="312">
        <f>Size!Q16</f>
        <v>0.32551431276813281</v>
      </c>
    </row>
    <row r="115" spans="2:17" x14ac:dyDescent="0.25">
      <c r="B115" s="498"/>
      <c r="C115" s="48" t="s">
        <v>173</v>
      </c>
      <c r="D115" s="57">
        <f>Size!D17</f>
        <v>2394578166.7936668</v>
      </c>
      <c r="E115" s="277">
        <f>Size!E17</f>
        <v>22205514.184924126</v>
      </c>
      <c r="F115" s="279">
        <f>Size!F17</f>
        <v>9.3600447469777467E-3</v>
      </c>
      <c r="G115" s="333">
        <f>Size!G17</f>
        <v>56.465286708522697</v>
      </c>
      <c r="H115" s="368">
        <f>Size!H17</f>
        <v>-1.5304866779612425</v>
      </c>
      <c r="I115" s="324">
        <f>Size!I17</f>
        <v>2.1044087681879233</v>
      </c>
      <c r="J115" s="333">
        <f>Size!J17</f>
        <v>4.8304245718518768E-2</v>
      </c>
      <c r="K115" s="290">
        <f>Size!K17</f>
        <v>2.3493088600624656E-2</v>
      </c>
      <c r="L115" s="294">
        <f>Size!L17</f>
        <v>5039171290.3119564</v>
      </c>
      <c r="M115" s="280">
        <f>Size!M17</f>
        <v>161325150.30038261</v>
      </c>
      <c r="N115" s="269">
        <f>Size!N17</f>
        <v>3.3073029708148981E-2</v>
      </c>
      <c r="O115" s="284">
        <f>Size!O17</f>
        <v>1203438197.7120554</v>
      </c>
      <c r="P115" s="277">
        <f>Size!P17</f>
        <v>11648746.352524757</v>
      </c>
      <c r="Q115" s="269">
        <f>Size!Q17</f>
        <v>9.7741646724901626E-3</v>
      </c>
    </row>
    <row r="116" spans="2:17" x14ac:dyDescent="0.25">
      <c r="B116" s="498"/>
      <c r="C116" s="48" t="s">
        <v>174</v>
      </c>
      <c r="D116" s="57">
        <f>Size!D18</f>
        <v>78213385.701196387</v>
      </c>
      <c r="E116" s="277">
        <f>Size!E18</f>
        <v>858383.04731251299</v>
      </c>
      <c r="F116" s="279">
        <f>Size!F18</f>
        <v>1.1096671422186486E-2</v>
      </c>
      <c r="G116" s="333">
        <f>Size!G18</f>
        <v>1.8443086591638775</v>
      </c>
      <c r="H116" s="368">
        <f>Size!H18</f>
        <v>-4.6736240250328631E-2</v>
      </c>
      <c r="I116" s="324">
        <f>Size!I18</f>
        <v>2.77968928946511</v>
      </c>
      <c r="J116" s="333">
        <f>Size!J18</f>
        <v>9.729608932596534E-2</v>
      </c>
      <c r="K116" s="290">
        <f>Size!K18</f>
        <v>3.6272120478428843E-2</v>
      </c>
      <c r="L116" s="294">
        <f>Size!L18</f>
        <v>217408910.52641919</v>
      </c>
      <c r="M116" s="280">
        <f>Size!M18</f>
        <v>9912377.4108956158</v>
      </c>
      <c r="N116" s="269">
        <f>Size!N18</f>
        <v>4.7771291703350559E-2</v>
      </c>
      <c r="O116" s="284">
        <f>Size!O18</f>
        <v>26371106.608983092</v>
      </c>
      <c r="P116" s="277">
        <f>Size!P18</f>
        <v>166709.87011473253</v>
      </c>
      <c r="Q116" s="269">
        <f>Size!Q18</f>
        <v>6.3619045222077465E-3</v>
      </c>
    </row>
    <row r="117" spans="2:17" x14ac:dyDescent="0.25">
      <c r="B117" s="498"/>
      <c r="C117" s="48" t="s">
        <v>175</v>
      </c>
      <c r="D117" s="57">
        <f>Size!D19</f>
        <v>50523467.96103508</v>
      </c>
      <c r="E117" s="277">
        <f>Size!E19</f>
        <v>9764171.3865758851</v>
      </c>
      <c r="F117" s="279">
        <f>Size!F19</f>
        <v>0.23955691602132215</v>
      </c>
      <c r="G117" s="333">
        <f>Size!G19</f>
        <v>1.1913672911119151</v>
      </c>
      <c r="H117" s="368">
        <f>Size!H19</f>
        <v>0.19495261531237862</v>
      </c>
      <c r="I117" s="324">
        <f>Size!I19</f>
        <v>1.8575353802186132</v>
      </c>
      <c r="J117" s="333">
        <f>Size!J19</f>
        <v>2.2757971367092678E-2</v>
      </c>
      <c r="K117" s="290">
        <f>Size!K19</f>
        <v>1.240366883595871E-2</v>
      </c>
      <c r="L117" s="294">
        <f>Size!L19</f>
        <v>93849129.268964216</v>
      </c>
      <c r="M117" s="280">
        <f>Size!M19</f>
        <v>19064892.713467315</v>
      </c>
      <c r="N117" s="269">
        <f>Size!N19</f>
        <v>0.2549319695109728</v>
      </c>
      <c r="O117" s="284">
        <f>Size!O19</f>
        <v>14139359.538860261</v>
      </c>
      <c r="P117" s="277">
        <f>Size!P19</f>
        <v>2729330.2270035669</v>
      </c>
      <c r="Q117" s="269">
        <f>Size!Q19</f>
        <v>0.23920448864819238</v>
      </c>
    </row>
    <row r="118" spans="2:17" x14ac:dyDescent="0.25">
      <c r="B118" s="498"/>
      <c r="C118" s="48" t="s">
        <v>176</v>
      </c>
      <c r="D118" s="57">
        <f>Size!D20</f>
        <v>1022016704.1022439</v>
      </c>
      <c r="E118" s="277">
        <f>Size!E20</f>
        <v>50239417.423769474</v>
      </c>
      <c r="F118" s="279">
        <f>Size!F20</f>
        <v>5.1698489059656176E-2</v>
      </c>
      <c r="G118" s="333">
        <f>Size!G20</f>
        <v>24.099637680779523</v>
      </c>
      <c r="H118" s="368">
        <f>Size!H20</f>
        <v>0.34326229078218518</v>
      </c>
      <c r="I118" s="324">
        <f>Size!I20</f>
        <v>1.6236625786733652</v>
      </c>
      <c r="J118" s="333">
        <f>Size!J20</f>
        <v>5.3753653821084102E-2</v>
      </c>
      <c r="K118" s="290">
        <f>Size!K20</f>
        <v>3.4239982313714154E-2</v>
      </c>
      <c r="L118" s="294">
        <f>Size!L20</f>
        <v>1659410277.229903</v>
      </c>
      <c r="M118" s="280">
        <f>Size!M20</f>
        <v>133808441.90463233</v>
      </c>
      <c r="N118" s="269">
        <f>Size!N20</f>
        <v>8.7708626724418759E-2</v>
      </c>
      <c r="O118" s="284">
        <f>Size!O20</f>
        <v>254720533.23274195</v>
      </c>
      <c r="P118" s="277">
        <f>Size!P20</f>
        <v>12522064.205370009</v>
      </c>
      <c r="Q118" s="269">
        <f>Size!Q20</f>
        <v>5.1701665397211216E-2</v>
      </c>
    </row>
    <row r="119" spans="2:17" x14ac:dyDescent="0.25">
      <c r="B119" s="498"/>
      <c r="C119" s="48" t="s">
        <v>177</v>
      </c>
      <c r="D119" s="57">
        <f>Size!D21</f>
        <v>481539175.42183059</v>
      </c>
      <c r="E119" s="277">
        <f>Size!E21</f>
        <v>30983348.412584245</v>
      </c>
      <c r="F119" s="279">
        <f>Size!F21</f>
        <v>6.8766946414275096E-2</v>
      </c>
      <c r="G119" s="333">
        <f>Size!G21</f>
        <v>11.354921705473885</v>
      </c>
      <c r="H119" s="368">
        <f>Size!H21</f>
        <v>0.34049123121669034</v>
      </c>
      <c r="I119" s="324">
        <f>Size!I21</f>
        <v>4.2921732944578537</v>
      </c>
      <c r="J119" s="333">
        <f>Size!J21</f>
        <v>0.10824653457770328</v>
      </c>
      <c r="K119" s="290">
        <f>Size!K21</f>
        <v>2.5871995565430028E-2</v>
      </c>
      <c r="L119" s="294">
        <f>Size!L21</f>
        <v>2066849588.9808371</v>
      </c>
      <c r="M119" s="280">
        <f>Size!M21</f>
        <v>181757007.53691936</v>
      </c>
      <c r="N119" s="269">
        <f>Size!N21</f>
        <v>9.6418080112383439E-2</v>
      </c>
      <c r="O119" s="284">
        <f>Size!O21</f>
        <v>569749646.60977495</v>
      </c>
      <c r="P119" s="277">
        <f>Size!P21</f>
        <v>31337688.774157405</v>
      </c>
      <c r="Q119" s="269">
        <f>Size!Q21</f>
        <v>5.8203924184992026E-2</v>
      </c>
    </row>
    <row r="120" spans="2:17" ht="15" thickBot="1" x14ac:dyDescent="0.3">
      <c r="B120" s="498"/>
      <c r="C120" s="51" t="s">
        <v>178</v>
      </c>
      <c r="D120" s="296">
        <f>Size!D22</f>
        <v>73619333.61617592</v>
      </c>
      <c r="E120" s="297">
        <f>Size!E22</f>
        <v>1988889.0033397973</v>
      </c>
      <c r="F120" s="317">
        <f>Size!F22</f>
        <v>2.7765973170902108E-2</v>
      </c>
      <c r="G120" s="334">
        <f>Size!G22</f>
        <v>1.7359787362856827</v>
      </c>
      <c r="H120" s="369">
        <f>Size!H22</f>
        <v>-1.5121803830121738E-2</v>
      </c>
      <c r="I120" s="325">
        <f>Size!I22</f>
        <v>1.8086676787847416</v>
      </c>
      <c r="J120" s="334">
        <f>Size!J22</f>
        <v>0.10382603011090441</v>
      </c>
      <c r="K120" s="342">
        <f>Size!K22</f>
        <v>6.0900688454947498E-2</v>
      </c>
      <c r="L120" s="348">
        <f>Size!L22</f>
        <v>133152909.24524839</v>
      </c>
      <c r="M120" s="360">
        <f>Size!M22</f>
        <v>11034343.956260875</v>
      </c>
      <c r="N120" s="354">
        <f>Size!N22</f>
        <v>9.0357628507579071E-2</v>
      </c>
      <c r="O120" s="298">
        <f>Size!O22</f>
        <v>11693154.701487282</v>
      </c>
      <c r="P120" s="297">
        <f>Size!P22</f>
        <v>360226.04119144753</v>
      </c>
      <c r="Q120" s="354">
        <f>Size!Q22</f>
        <v>3.1785785650753774E-2</v>
      </c>
    </row>
    <row r="121" spans="2:17" x14ac:dyDescent="0.25">
      <c r="B121" s="497" t="s">
        <v>24</v>
      </c>
      <c r="C121" s="54" t="s">
        <v>453</v>
      </c>
      <c r="D121" s="306">
        <f>Organic!D11</f>
        <v>193501223.79402074</v>
      </c>
      <c r="E121" s="53">
        <f>Organic!E11</f>
        <v>14044280.070379853</v>
      </c>
      <c r="F121" s="321">
        <f>Organic!F11</f>
        <v>7.825988662777901E-2</v>
      </c>
      <c r="G121" s="339">
        <f>Organic!G11</f>
        <v>4.5628504558735772</v>
      </c>
      <c r="H121" s="374">
        <f>Organic!H11</f>
        <v>0.17578916118930277</v>
      </c>
      <c r="I121" s="330">
        <f>Organic!I11</f>
        <v>2.4859377326318071</v>
      </c>
      <c r="J121" s="339">
        <f>Organic!J11</f>
        <v>2.6912359515327111E-2</v>
      </c>
      <c r="K121" s="346">
        <f>Organic!K11</f>
        <v>1.0944319570488758E-2</v>
      </c>
      <c r="L121" s="352">
        <f>Organic!L11</f>
        <v>481031993.5399878</v>
      </c>
      <c r="M121" s="364">
        <f>Organic!M11</f>
        <v>39742815.541618645</v>
      </c>
      <c r="N121" s="358">
        <f>Organic!N11</f>
        <v>9.0060707407072463E-2</v>
      </c>
      <c r="O121" s="52">
        <f>Organic!O11</f>
        <v>97733921.640022531</v>
      </c>
      <c r="P121" s="53">
        <f>Organic!P11</f>
        <v>5817056.554389134</v>
      </c>
      <c r="Q121" s="358">
        <f>Organic!Q11</f>
        <v>6.3286063433187517E-2</v>
      </c>
    </row>
    <row r="122" spans="2:17" ht="15" thickBot="1" x14ac:dyDescent="0.3">
      <c r="B122" s="499"/>
      <c r="C122" s="55" t="s">
        <v>454</v>
      </c>
      <c r="D122" s="307">
        <f>Organic!D12</f>
        <v>4047295744.3585062</v>
      </c>
      <c r="E122" s="47">
        <f>Organic!E12</f>
        <v>136156918.62969398</v>
      </c>
      <c r="F122" s="322">
        <f>Organic!F12</f>
        <v>3.4812601826866151E-2</v>
      </c>
      <c r="G122" s="340">
        <f>Organic!G12</f>
        <v>95.437149544126257</v>
      </c>
      <c r="H122" s="375">
        <f>Organic!H12</f>
        <v>-0.17578916118949905</v>
      </c>
      <c r="I122" s="331">
        <f>Organic!I12</f>
        <v>2.2705441310020547</v>
      </c>
      <c r="J122" s="340">
        <f>Organic!J12</f>
        <v>7.3531679756204227E-2</v>
      </c>
      <c r="K122" s="347">
        <f>Organic!K12</f>
        <v>3.346894084032475E-2</v>
      </c>
      <c r="L122" s="353">
        <f>Organic!L12</f>
        <v>9189563598.7827988</v>
      </c>
      <c r="M122" s="365">
        <f>Organic!M12</f>
        <v>596742900.10552406</v>
      </c>
      <c r="N122" s="359">
        <f>Organic!N12</f>
        <v>6.944668357823211E-2</v>
      </c>
      <c r="O122" s="46">
        <f>Organic!O12</f>
        <v>2075272059.2096384</v>
      </c>
      <c r="P122" s="47">
        <f>Organic!P12</f>
        <v>75760228.226289988</v>
      </c>
      <c r="Q122" s="359">
        <f>Organic!Q12</f>
        <v>3.7889362319517533E-2</v>
      </c>
    </row>
    <row r="123" spans="2:17" x14ac:dyDescent="0.25">
      <c r="B123" s="497" t="s">
        <v>277</v>
      </c>
      <c r="C123" s="43" t="s">
        <v>459</v>
      </c>
      <c r="D123" s="56">
        <f>Form!D11</f>
        <v>692652160.91689014</v>
      </c>
      <c r="E123" s="45">
        <f>Form!E11</f>
        <v>48312552.023720264</v>
      </c>
      <c r="F123" s="267">
        <f>Form!F11</f>
        <v>7.4979950567854017E-2</v>
      </c>
      <c r="G123" s="379">
        <f>Form!G11</f>
        <v>16.333065839241016</v>
      </c>
      <c r="H123" s="380">
        <f>Form!H11</f>
        <v>0.58133564617385858</v>
      </c>
      <c r="I123" s="381">
        <f>Form!I11</f>
        <v>2.4154744479789683</v>
      </c>
      <c r="J123" s="379">
        <f>Form!J11</f>
        <v>4.7478355652095239E-2</v>
      </c>
      <c r="K123" s="382">
        <f>Form!K11</f>
        <v>2.0050014358529367E-2</v>
      </c>
      <c r="L123" s="383">
        <f>Form!L11</f>
        <v>1673083596.0321646</v>
      </c>
      <c r="M123" s="266">
        <f>Form!M11</f>
        <v>147289920.04171252</v>
      </c>
      <c r="N123" s="268">
        <f>Form!N11</f>
        <v>9.6533314011870514E-2</v>
      </c>
      <c r="O123" s="44">
        <f>Form!O11</f>
        <v>360091970.62415862</v>
      </c>
      <c r="P123" s="45">
        <f>Form!P11</f>
        <v>30191621.853815734</v>
      </c>
      <c r="Q123" s="268">
        <f>Form!Q11</f>
        <v>9.1517399015644443E-2</v>
      </c>
    </row>
    <row r="124" spans="2:17" ht="15" thickBot="1" x14ac:dyDescent="0.3">
      <c r="B124" s="499"/>
      <c r="C124" s="51" t="s">
        <v>165</v>
      </c>
      <c r="D124" s="60">
        <f>Form!D12</f>
        <v>3548144807.2356706</v>
      </c>
      <c r="E124" s="50">
        <f>Form!E12</f>
        <v>101888646.67636919</v>
      </c>
      <c r="F124" s="263">
        <f>Form!F12</f>
        <v>2.9565024168091276E-2</v>
      </c>
      <c r="G124" s="367">
        <f>Form!G12</f>
        <v>83.666934160759638</v>
      </c>
      <c r="H124" s="377">
        <f>Form!H12</f>
        <v>-0.58133564617364186</v>
      </c>
      <c r="I124" s="366">
        <f>Form!I12</f>
        <v>2.2539981964606981</v>
      </c>
      <c r="J124" s="367">
        <f>Form!J12</f>
        <v>7.5310411549597056E-2</v>
      </c>
      <c r="K124" s="291">
        <f>Form!K12</f>
        <v>3.4566867300203828E-2</v>
      </c>
      <c r="L124" s="295">
        <f>Form!L12</f>
        <v>7997511996.2905931</v>
      </c>
      <c r="M124" s="264">
        <f>Form!M12</f>
        <v>489195795.60541248</v>
      </c>
      <c r="N124" s="270">
        <f>Form!N12</f>
        <v>6.5153861735440799E-2</v>
      </c>
      <c r="O124" s="49">
        <f>Form!O12</f>
        <v>1812914010.2255025</v>
      </c>
      <c r="P124" s="50">
        <f>Form!P12</f>
        <v>51385662.926863909</v>
      </c>
      <c r="Q124" s="270">
        <f>Form!Q12</f>
        <v>2.9171067843254128E-2</v>
      </c>
    </row>
    <row r="125" spans="2:17" x14ac:dyDescent="0.25">
      <c r="B125" s="498" t="s">
        <v>279</v>
      </c>
      <c r="C125" s="43" t="s">
        <v>37</v>
      </c>
      <c r="D125" s="258">
        <f>'Package Type'!D17</f>
        <v>155472747.74280143</v>
      </c>
      <c r="E125" s="62">
        <f>'Package Type'!E17</f>
        <v>18142901.501101166</v>
      </c>
      <c r="F125" s="323">
        <f>'Package Type'!F17</f>
        <v>0.13211186058687996</v>
      </c>
      <c r="G125" s="341">
        <f>'Package Type'!G17</f>
        <v>3.6661209888228101</v>
      </c>
      <c r="H125" s="376">
        <f>'Package Type'!H17</f>
        <v>0.30891206421468187</v>
      </c>
      <c r="I125" s="332">
        <f>'Package Type'!I17</f>
        <v>5.6832390127916099</v>
      </c>
      <c r="J125" s="341">
        <f>'Package Type'!J17</f>
        <v>-0.1432100353954926</v>
      </c>
      <c r="K125" s="309">
        <f>'Package Type'!K17</f>
        <v>-2.4579299365889477E-2</v>
      </c>
      <c r="L125" s="310">
        <f>'Package Type'!L17</f>
        <v>883588785.39779782</v>
      </c>
      <c r="M125" s="311">
        <f>'Package Type'!M17</f>
        <v>83443433.475162148</v>
      </c>
      <c r="N125" s="312">
        <f>'Package Type'!N17</f>
        <v>0.10428534424984089</v>
      </c>
      <c r="O125" s="61">
        <f>'Package Type'!O17</f>
        <v>214401793.85047358</v>
      </c>
      <c r="P125" s="62">
        <f>'Package Type'!P17</f>
        <v>18231589.635940135</v>
      </c>
      <c r="Q125" s="312">
        <f>'Package Type'!Q17</f>
        <v>9.2937608486158826E-2</v>
      </c>
    </row>
    <row r="126" spans="2:17" x14ac:dyDescent="0.25">
      <c r="B126" s="498"/>
      <c r="C126" s="48" t="s">
        <v>166</v>
      </c>
      <c r="D126" s="57">
        <f>'Package Type'!D18</f>
        <v>51413452.998494662</v>
      </c>
      <c r="E126" s="277">
        <f>'Package Type'!E18</f>
        <v>2016339.5642205626</v>
      </c>
      <c r="F126" s="279">
        <f>'Package Type'!F18</f>
        <v>4.0818975523811252E-2</v>
      </c>
      <c r="G126" s="333">
        <f>'Package Type'!G18</f>
        <v>1.2123535595926556</v>
      </c>
      <c r="H126" s="368">
        <f>'Package Type'!H18</f>
        <v>4.7760765482685041E-3</v>
      </c>
      <c r="I126" s="324">
        <f>'Package Type'!I18</f>
        <v>2.457058638190091</v>
      </c>
      <c r="J126" s="333">
        <f>'Package Type'!J18</f>
        <v>3.7569503039208918E-2</v>
      </c>
      <c r="K126" s="290">
        <f>'Package Type'!K18</f>
        <v>1.5527865983521369E-2</v>
      </c>
      <c r="L126" s="294">
        <f>'Package Type'!L18</f>
        <v>126325868.80913155</v>
      </c>
      <c r="M126" s="280">
        <f>'Package Type'!M18</f>
        <v>6810089.5470896959</v>
      </c>
      <c r="N126" s="269">
        <f>'Package Type'!N18</f>
        <v>5.6980673088851096E-2</v>
      </c>
      <c r="O126" s="284">
        <f>'Package Type'!O18</f>
        <v>23640070.199626982</v>
      </c>
      <c r="P126" s="277">
        <f>'Package Type'!P18</f>
        <v>1886705.3811480217</v>
      </c>
      <c r="Q126" s="269">
        <f>'Package Type'!Q18</f>
        <v>8.6731657235174522E-2</v>
      </c>
    </row>
    <row r="127" spans="2:17" x14ac:dyDescent="0.25">
      <c r="B127" s="498"/>
      <c r="C127" s="48" t="s">
        <v>167</v>
      </c>
      <c r="D127" s="57">
        <f>'Package Type'!D19</f>
        <v>1561592602.0440018</v>
      </c>
      <c r="E127" s="277">
        <f>'Package Type'!E19</f>
        <v>61060827.040943861</v>
      </c>
      <c r="F127" s="279">
        <f>'Package Type'!F19</f>
        <v>4.0692791754322846E-2</v>
      </c>
      <c r="G127" s="333">
        <f>'Package Type'!G19</f>
        <v>36.823092776457436</v>
      </c>
      <c r="H127" s="368">
        <f>'Package Type'!H19</f>
        <v>0.14061766589641422</v>
      </c>
      <c r="I127" s="324">
        <f>'Package Type'!I19</f>
        <v>2.1992442561384498</v>
      </c>
      <c r="J127" s="333">
        <f>'Package Type'!J19</f>
        <v>0.12413165329627684</v>
      </c>
      <c r="K127" s="290">
        <f>'Package Type'!K19</f>
        <v>5.9819237339824465E-2</v>
      </c>
      <c r="L127" s="294">
        <f>'Package Type'!L19</f>
        <v>3434323560.473567</v>
      </c>
      <c r="M127" s="280">
        <f>'Package Type'!M19</f>
        <v>320551163.19958591</v>
      </c>
      <c r="N127" s="269">
        <f>'Package Type'!N19</f>
        <v>0.10294624086211931</v>
      </c>
      <c r="O127" s="284">
        <f>'Package Type'!O19</f>
        <v>794037087.28583229</v>
      </c>
      <c r="P127" s="277">
        <f>'Package Type'!P19</f>
        <v>26777837.965252042</v>
      </c>
      <c r="Q127" s="269">
        <f>'Package Type'!Q19</f>
        <v>3.4900638850511381E-2</v>
      </c>
    </row>
    <row r="128" spans="2:17" ht="15" customHeight="1" x14ac:dyDescent="0.25">
      <c r="B128" s="498"/>
      <c r="C128" s="48" t="s">
        <v>168</v>
      </c>
      <c r="D128" s="57">
        <f>'Package Type'!D20</f>
        <v>25464893.661555488</v>
      </c>
      <c r="E128" s="277">
        <f>'Package Type'!E20</f>
        <v>14270291.229460087</v>
      </c>
      <c r="F128" s="279">
        <f>'Package Type'!F20</f>
        <v>1.2747474790660323</v>
      </c>
      <c r="G128" s="333">
        <f>'Package Type'!G20</f>
        <v>0.6004742470057236</v>
      </c>
      <c r="H128" s="368">
        <f>'Package Type'!H20</f>
        <v>0.32680744972172165</v>
      </c>
      <c r="I128" s="324">
        <f>'Package Type'!I20</f>
        <v>2.9051206436455366</v>
      </c>
      <c r="J128" s="333">
        <f>'Package Type'!J20</f>
        <v>-0.1861294959798232</v>
      </c>
      <c r="K128" s="290">
        <f>'Package Type'!K20</f>
        <v>-6.0211722627655402E-2</v>
      </c>
      <c r="L128" s="294">
        <f>'Package Type'!L20</f>
        <v>73978588.264423221</v>
      </c>
      <c r="M128" s="280">
        <f>'Package Type'!M20</f>
        <v>39373271.933157921</v>
      </c>
      <c r="N128" s="269">
        <f>'Package Type'!N20</f>
        <v>1.1377810148085499</v>
      </c>
      <c r="O128" s="284">
        <f>'Package Type'!O20</f>
        <v>16197661.965009077</v>
      </c>
      <c r="P128" s="277">
        <f>'Package Type'!P20</f>
        <v>7661218.8070595115</v>
      </c>
      <c r="Q128" s="269">
        <f>'Package Type'!Q20</f>
        <v>0.89747201091885664</v>
      </c>
    </row>
    <row r="129" spans="2:20" x14ac:dyDescent="0.25">
      <c r="B129" s="498"/>
      <c r="C129" s="48" t="s">
        <v>169</v>
      </c>
      <c r="D129" s="57">
        <f>'Package Type'!D21</f>
        <v>1080295.3283527954</v>
      </c>
      <c r="E129" s="277">
        <f>'Package Type'!E21</f>
        <v>89423.730946804164</v>
      </c>
      <c r="F129" s="279">
        <f>'Package Type'!F21</f>
        <v>9.0247546887918764E-2</v>
      </c>
      <c r="G129" s="333">
        <f>'Package Type'!G21</f>
        <v>2.5473875228302113E-2</v>
      </c>
      <c r="H129" s="368">
        <f>'Package Type'!H21</f>
        <v>1.2507142695593089E-3</v>
      </c>
      <c r="I129" s="324">
        <f>'Package Type'!I21</f>
        <v>3.3021651764471418</v>
      </c>
      <c r="J129" s="333">
        <f>'Package Type'!J21</f>
        <v>-5.8016559273143198E-2</v>
      </c>
      <c r="K129" s="290">
        <f>'Package Type'!K21</f>
        <v>-1.7265899238841864E-2</v>
      </c>
      <c r="L129" s="294">
        <f>'Package Type'!L21</f>
        <v>3567313.6135651316</v>
      </c>
      <c r="M129" s="280">
        <f>'Package Type'!M21</f>
        <v>237804.96951753646</v>
      </c>
      <c r="N129" s="269">
        <f>'Package Type'!N21</f>
        <v>7.1423442597957423E-2</v>
      </c>
      <c r="O129" s="284">
        <f>'Package Type'!O21</f>
        <v>993088.38380709267</v>
      </c>
      <c r="P129" s="277">
        <f>'Package Type'!P21</f>
        <v>50959.693619950558</v>
      </c>
      <c r="Q129" s="269">
        <f>'Package Type'!Q21</f>
        <v>5.4089949866432847E-2</v>
      </c>
    </row>
    <row r="130" spans="2:20" x14ac:dyDescent="0.25">
      <c r="B130" s="498"/>
      <c r="C130" s="48" t="s">
        <v>170</v>
      </c>
      <c r="D130" s="57">
        <f>'Package Type'!D22</f>
        <v>2394748637.8652987</v>
      </c>
      <c r="E130" s="277">
        <f>'Package Type'!E22</f>
        <v>50808734.262784004</v>
      </c>
      <c r="F130" s="279">
        <f>'Package Type'!F22</f>
        <v>2.167663692430578E-2</v>
      </c>
      <c r="G130" s="333">
        <f>'Package Type'!G22</f>
        <v>56.469306497088681</v>
      </c>
      <c r="H130" s="368">
        <f>'Package Type'!H22</f>
        <v>-0.83139090025555618</v>
      </c>
      <c r="I130" s="324">
        <f>'Package Type'!I22</f>
        <v>2.0697756212681448</v>
      </c>
      <c r="J130" s="333">
        <f>'Package Type'!J22</f>
        <v>2.7504859536438442E-2</v>
      </c>
      <c r="K130" s="290">
        <f>'Package Type'!K22</f>
        <v>1.3467783044162173E-2</v>
      </c>
      <c r="L130" s="294">
        <f>'Package Type'!L22</f>
        <v>4956592349.7186928</v>
      </c>
      <c r="M130" s="280">
        <f>'Package Type'!M22</f>
        <v>169632417.335042</v>
      </c>
      <c r="N130" s="269">
        <f>'Package Type'!N22</f>
        <v>3.5436356211691562E-2</v>
      </c>
      <c r="O130" s="284">
        <f>'Package Type'!O22</f>
        <v>1093767225.3201528</v>
      </c>
      <c r="P130" s="277">
        <f>'Package Type'!P22</f>
        <v>28189683.187212944</v>
      </c>
      <c r="Q130" s="269">
        <f>'Package Type'!Q22</f>
        <v>2.6454839814647711E-2</v>
      </c>
    </row>
    <row r="131" spans="2:20" x14ac:dyDescent="0.25">
      <c r="B131" s="498"/>
      <c r="C131" s="48" t="s">
        <v>171</v>
      </c>
      <c r="D131" s="57">
        <f>'Package Type'!D23</f>
        <v>49501567.315518402</v>
      </c>
      <c r="E131" s="277">
        <f>'Package Type'!E23</f>
        <v>2920331.4675000012</v>
      </c>
      <c r="F131" s="279">
        <f>'Package Type'!F23</f>
        <v>6.2693301590971723E-2</v>
      </c>
      <c r="G131" s="333">
        <f>'Package Type'!G23</f>
        <v>1.1672703901475228</v>
      </c>
      <c r="H131" s="368">
        <f>'Package Type'!H23</f>
        <v>2.8530742591158509E-2</v>
      </c>
      <c r="I131" s="324">
        <f>'Package Type'!I23</f>
        <v>3.8057062235877872</v>
      </c>
      <c r="J131" s="333">
        <f>'Package Type'!J23</f>
        <v>7.984007983234731E-2</v>
      </c>
      <c r="K131" s="290">
        <f>'Package Type'!K23</f>
        <v>2.1428595862510912E-2</v>
      </c>
      <c r="L131" s="294">
        <f>'Package Type'!L23</f>
        <v>188388422.81001818</v>
      </c>
      <c r="M131" s="280">
        <f>'Package Type'!M23</f>
        <v>14832973.229599208</v>
      </c>
      <c r="N131" s="269">
        <f>'Package Type'!N23</f>
        <v>8.5465326876562137E-2</v>
      </c>
      <c r="O131" s="284">
        <f>'Package Type'!O23</f>
        <v>29148101.320540451</v>
      </c>
      <c r="P131" s="277">
        <f>'Package Type'!P23</f>
        <v>-1214343.8093729913</v>
      </c>
      <c r="Q131" s="269">
        <f>'Package Type'!Q23</f>
        <v>-3.9994928082277711E-2</v>
      </c>
      <c r="T131" s="59"/>
    </row>
    <row r="132" spans="2:20" ht="15" thickBot="1" x14ac:dyDescent="0.3">
      <c r="B132" s="498"/>
      <c r="C132" s="51" t="s">
        <v>172</v>
      </c>
      <c r="D132" s="296">
        <f>'Package Type'!D24</f>
        <v>372030.51457333565</v>
      </c>
      <c r="E132" s="297">
        <f>'Package Type'!E24</f>
        <v>-122365.38209167134</v>
      </c>
      <c r="F132" s="317">
        <f>'Package Type'!F24</f>
        <v>-0.2475048496904976</v>
      </c>
      <c r="G132" s="334">
        <f>'Package Type'!G24</f>
        <v>8.7726556439085435E-3</v>
      </c>
      <c r="H132" s="369">
        <f>'Package Type'!H24</f>
        <v>-3.313503060821758E-3</v>
      </c>
      <c r="I132" s="325">
        <f>'Package Type'!I24</f>
        <v>3.0121458454756733</v>
      </c>
      <c r="J132" s="334">
        <f>'Package Type'!J24</f>
        <v>0.11279756096518767</v>
      </c>
      <c r="K132" s="342">
        <f>'Package Type'!K24</f>
        <v>3.8904453655257208E-2</v>
      </c>
      <c r="L132" s="348">
        <f>'Package Type'!L24</f>
        <v>1120610.1688622499</v>
      </c>
      <c r="M132" s="360">
        <f>'Package Type'!M24</f>
        <v>-312815.72600246151</v>
      </c>
      <c r="N132" s="354">
        <f>'Package Type'!N24</f>
        <v>-0.21822943698947581</v>
      </c>
      <c r="O132" s="298">
        <f>'Package Type'!O24</f>
        <v>390835.24816536903</v>
      </c>
      <c r="P132" s="297">
        <f>'Package Type'!P24</f>
        <v>-267151.42787233274</v>
      </c>
      <c r="Q132" s="354">
        <f>'Package Type'!Q24</f>
        <v>-0.40601343097261339</v>
      </c>
    </row>
    <row r="133" spans="2:20" ht="15.5" customHeight="1" thickBot="1" x14ac:dyDescent="0.3">
      <c r="B133" s="497" t="s">
        <v>280</v>
      </c>
      <c r="C133" s="254" t="s">
        <v>44</v>
      </c>
      <c r="D133" s="259">
        <f>'Sugar Content'!D13</f>
        <v>4240796968.152534</v>
      </c>
      <c r="E133" s="260">
        <f>'Sugar Content'!E13</f>
        <v>150201198.70008135</v>
      </c>
      <c r="F133" s="271">
        <f>'Sugar Content'!F13</f>
        <v>3.6718660841960085E-2</v>
      </c>
      <c r="G133" s="335">
        <f>'Sugar Content'!G13</f>
        <v>99.999999999999986</v>
      </c>
      <c r="H133" s="370">
        <f>'Sugar Content'!H13</f>
        <v>-7.1054273576010019E-14</v>
      </c>
      <c r="I133" s="326">
        <f>'Sugar Content'!I13</f>
        <v>2.2803722189359368</v>
      </c>
      <c r="J133" s="335">
        <f>'Sugar Content'!J13</f>
        <v>7.1865100207631372E-2</v>
      </c>
      <c r="K133" s="314">
        <f>'Sugar Content'!K13</f>
        <v>3.25401261323588E-2</v>
      </c>
      <c r="L133" s="315">
        <f>'Sugar Content'!L13</f>
        <v>9670595592.3227863</v>
      </c>
      <c r="M133" s="272">
        <f>'Sugar Content'!M13</f>
        <v>636485715.64715385</v>
      </c>
      <c r="N133" s="274">
        <f>'Sugar Content'!N13</f>
        <v>7.0453616829527374E-2</v>
      </c>
      <c r="O133" s="302">
        <f>'Sugar Content'!O13</f>
        <v>2173005980.8496623</v>
      </c>
      <c r="P133" s="260">
        <f>'Sugar Content'!P13</f>
        <v>81577284.780681133</v>
      </c>
      <c r="Q133" s="316">
        <f>'Sugar Content'!Q13</f>
        <v>3.9005530015922898E-2</v>
      </c>
    </row>
    <row r="134" spans="2:20" ht="15.5" customHeight="1" x14ac:dyDescent="0.25">
      <c r="B134" s="511"/>
      <c r="C134" s="43" t="s">
        <v>33</v>
      </c>
      <c r="D134" s="258">
        <f>'Sugar Content'!D14</f>
        <v>3857860706.9442964</v>
      </c>
      <c r="E134" s="62">
        <f>'Sugar Content'!E14</f>
        <v>132608664.36866236</v>
      </c>
      <c r="F134" s="308">
        <f>'Sugar Content'!F14</f>
        <v>3.5597232845747777E-2</v>
      </c>
      <c r="G134" s="341">
        <f>'Sugar Content'!G14</f>
        <v>90.97018168792313</v>
      </c>
      <c r="H134" s="376">
        <f>'Sugar Content'!H14</f>
        <v>-9.8509831167760353E-2</v>
      </c>
      <c r="I134" s="332">
        <f>'Sugar Content'!I14</f>
        <v>2.2941168796913858</v>
      </c>
      <c r="J134" s="341">
        <f>'Sugar Content'!J14</f>
        <v>8.1359525122807863E-2</v>
      </c>
      <c r="K134" s="309">
        <f>'Sugar Content'!K14</f>
        <v>3.6768389880087217E-2</v>
      </c>
      <c r="L134" s="310">
        <f>'Sugar Content'!L14</f>
        <v>8850383367.2990532</v>
      </c>
      <c r="M134" s="311">
        <f>'Sugar Content'!M14</f>
        <v>607304512.46820259</v>
      </c>
      <c r="N134" s="312">
        <f>'Sugar Content'!N14</f>
        <v>7.3674475661759831E-2</v>
      </c>
      <c r="O134" s="61">
        <f>'Sugar Content'!O14</f>
        <v>1984931431.6338584</v>
      </c>
      <c r="P134" s="62">
        <f>'Sugar Content'!P14</f>
        <v>73775343.21123147</v>
      </c>
      <c r="Q134" s="313">
        <f>'Sugar Content'!Q14</f>
        <v>3.8602468766495132E-2</v>
      </c>
    </row>
    <row r="135" spans="2:20" ht="15.5" customHeight="1" x14ac:dyDescent="0.25">
      <c r="B135" s="511"/>
      <c r="C135" s="48" t="s">
        <v>455</v>
      </c>
      <c r="D135" s="57">
        <f>'Sugar Content'!D15</f>
        <v>378958857.21669847</v>
      </c>
      <c r="E135" s="277">
        <f>'Sugar Content'!E15</f>
        <v>17871570.218420088</v>
      </c>
      <c r="F135" s="278">
        <f>'Sugar Content'!F15</f>
        <v>4.949376746821136E-2</v>
      </c>
      <c r="G135" s="333">
        <f>'Sugar Content'!G15</f>
        <v>8.936029243149278</v>
      </c>
      <c r="H135" s="368">
        <f>'Sugar Content'!H15</f>
        <v>0.10877503986700354</v>
      </c>
      <c r="I135" s="324">
        <f>'Sugar Content'!I15</f>
        <v>2.1218506522008855</v>
      </c>
      <c r="J135" s="333">
        <f>'Sugar Content'!J15</f>
        <v>-1.9807356051734892E-2</v>
      </c>
      <c r="K135" s="290">
        <f>'Sugar Content'!K15</f>
        <v>-9.2486083097346253E-3</v>
      </c>
      <c r="L135" s="294">
        <f>'Sugar Content'!L15</f>
        <v>804094098.34255385</v>
      </c>
      <c r="M135" s="280">
        <f>'Sugar Content'!M15</f>
        <v>30768618.464478731</v>
      </c>
      <c r="N135" s="269">
        <f>'Sugar Content'!N15</f>
        <v>3.97874106893902E-2</v>
      </c>
      <c r="O135" s="284">
        <f>'Sugar Content'!O15</f>
        <v>183974495.60363683</v>
      </c>
      <c r="P135" s="277">
        <f>'Sugar Content'!P15</f>
        <v>8184040.4723215997</v>
      </c>
      <c r="Q135" s="261">
        <f>'Sugar Content'!Q15</f>
        <v>4.6555658930447233E-2</v>
      </c>
    </row>
    <row r="136" spans="2:20" ht="15.5" customHeight="1" thickBot="1" x14ac:dyDescent="0.3">
      <c r="B136" s="512"/>
      <c r="C136" s="51" t="s">
        <v>456</v>
      </c>
      <c r="D136" s="60">
        <f>'Sugar Content'!D16</f>
        <v>3977403.9915320086</v>
      </c>
      <c r="E136" s="50">
        <f>'Sugar Content'!E16</f>
        <v>-279035.88701509824</v>
      </c>
      <c r="F136" s="262">
        <f>'Sugar Content'!F16</f>
        <v>-6.555616782500974E-2</v>
      </c>
      <c r="G136" s="367">
        <f>'Sugar Content'!G16</f>
        <v>9.3789068927407987E-2</v>
      </c>
      <c r="H136" s="377">
        <f>'Sugar Content'!H16</f>
        <v>-1.026520869965894E-2</v>
      </c>
      <c r="I136" s="366">
        <f>'Sugar Content'!I16</f>
        <v>4.0524238210387651</v>
      </c>
      <c r="J136" s="367">
        <f>'Sugar Content'!J16</f>
        <v>-0.10728299308645184</v>
      </c>
      <c r="K136" s="291">
        <f>'Sugar Content'!K16</f>
        <v>-2.57909987122526E-2</v>
      </c>
      <c r="L136" s="295">
        <f>'Sugar Content'!L16</f>
        <v>16118126.68117898</v>
      </c>
      <c r="M136" s="264">
        <f>'Sugar Content'!M16</f>
        <v>-1587415.2855277322</v>
      </c>
      <c r="N136" s="270">
        <f>'Sugar Content'!N16</f>
        <v>-8.9656407497307272E-2</v>
      </c>
      <c r="O136" s="49">
        <f>'Sugar Content'!O16</f>
        <v>4100053.6121669104</v>
      </c>
      <c r="P136" s="50">
        <f>'Sugar Content'!P16</f>
        <v>-382098.90287201107</v>
      </c>
      <c r="Q136" s="265">
        <f>'Sugar Content'!Q16</f>
        <v>-8.5248973922676316E-2</v>
      </c>
    </row>
    <row r="137" spans="2:20" x14ac:dyDescent="0.25">
      <c r="B137" s="63"/>
      <c r="C137" s="64"/>
      <c r="D137" s="65"/>
      <c r="E137" s="65"/>
      <c r="F137" s="66"/>
      <c r="G137" s="67"/>
      <c r="H137" s="67"/>
      <c r="I137" s="68"/>
      <c r="J137" s="68"/>
      <c r="K137" s="66"/>
      <c r="L137" s="69"/>
      <c r="M137" s="69"/>
      <c r="N137" s="66"/>
      <c r="O137" s="65"/>
      <c r="P137" s="65"/>
      <c r="Q137" s="66"/>
    </row>
    <row r="138" spans="2:20" ht="23.5" x14ac:dyDescent="0.25">
      <c r="B138" s="506" t="s">
        <v>249</v>
      </c>
      <c r="C138" s="506"/>
      <c r="D138" s="506"/>
      <c r="E138" s="506"/>
      <c r="F138" s="506"/>
      <c r="G138" s="506"/>
      <c r="H138" s="506"/>
      <c r="I138" s="506"/>
      <c r="J138" s="506"/>
      <c r="K138" s="506"/>
      <c r="L138" s="506"/>
      <c r="M138" s="506"/>
      <c r="N138" s="506"/>
      <c r="O138" s="506"/>
      <c r="P138" s="506"/>
      <c r="Q138" s="506"/>
    </row>
    <row r="139" spans="2:20" x14ac:dyDescent="0.25">
      <c r="B139" s="500" t="s">
        <v>265</v>
      </c>
      <c r="C139" s="500"/>
      <c r="D139" s="500"/>
      <c r="E139" s="500"/>
      <c r="F139" s="500"/>
      <c r="G139" s="500"/>
      <c r="H139" s="500"/>
      <c r="I139" s="500"/>
      <c r="J139" s="500"/>
      <c r="K139" s="500"/>
      <c r="L139" s="500"/>
      <c r="M139" s="500"/>
      <c r="N139" s="500"/>
      <c r="O139" s="500"/>
      <c r="P139" s="500"/>
      <c r="Q139" s="500"/>
    </row>
    <row r="140" spans="2:20" ht="15" thickBot="1" x14ac:dyDescent="0.3">
      <c r="B140" s="500" t="str">
        <f>'HOME PAGE'!H7</f>
        <v>YTD ENDING 01-26-2025</v>
      </c>
      <c r="C140" s="500"/>
      <c r="D140" s="500"/>
      <c r="E140" s="500"/>
      <c r="F140" s="500"/>
      <c r="G140" s="500"/>
      <c r="H140" s="500"/>
      <c r="I140" s="500"/>
      <c r="J140" s="500"/>
      <c r="K140" s="500"/>
      <c r="L140" s="500"/>
      <c r="M140" s="500"/>
      <c r="N140" s="500"/>
      <c r="O140" s="500"/>
      <c r="P140" s="500"/>
      <c r="Q140" s="500"/>
    </row>
    <row r="141" spans="2:20" x14ac:dyDescent="0.25">
      <c r="D141" s="501" t="s">
        <v>266</v>
      </c>
      <c r="E141" s="502"/>
      <c r="F141" s="503"/>
      <c r="G141" s="504" t="s">
        <v>267</v>
      </c>
      <c r="H141" s="505"/>
      <c r="I141" s="501" t="s">
        <v>268</v>
      </c>
      <c r="J141" s="502"/>
      <c r="K141" s="503"/>
      <c r="L141" s="504" t="s">
        <v>269</v>
      </c>
      <c r="M141" s="502"/>
      <c r="N141" s="505"/>
      <c r="O141" s="501" t="s">
        <v>270</v>
      </c>
      <c r="P141" s="502"/>
      <c r="Q141" s="503"/>
    </row>
    <row r="142" spans="2:20" s="34" customFormat="1" ht="29.5" thickBot="1" x14ac:dyDescent="0.3">
      <c r="C142" s="35"/>
      <c r="D142" s="36" t="s">
        <v>271</v>
      </c>
      <c r="E142" s="37" t="s">
        <v>272</v>
      </c>
      <c r="F142" s="38" t="s">
        <v>273</v>
      </c>
      <c r="G142" s="39" t="s">
        <v>271</v>
      </c>
      <c r="H142" s="40" t="s">
        <v>272</v>
      </c>
      <c r="I142" s="41" t="s">
        <v>271</v>
      </c>
      <c r="J142" s="42" t="s">
        <v>272</v>
      </c>
      <c r="K142" s="38" t="s">
        <v>273</v>
      </c>
      <c r="L142" s="39" t="s">
        <v>271</v>
      </c>
      <c r="M142" s="42" t="s">
        <v>272</v>
      </c>
      <c r="N142" s="40" t="s">
        <v>273</v>
      </c>
      <c r="O142" s="41" t="s">
        <v>271</v>
      </c>
      <c r="P142" s="42" t="s">
        <v>272</v>
      </c>
      <c r="Q142" s="38" t="s">
        <v>273</v>
      </c>
    </row>
    <row r="143" spans="2:20" ht="15" thickBot="1" x14ac:dyDescent="0.3">
      <c r="C143" s="254" t="s">
        <v>281</v>
      </c>
      <c r="D143" s="259">
        <f>SubSegments!D33</f>
        <v>4226949908.3035302</v>
      </c>
      <c r="E143" s="260">
        <f>SubSegments!E33</f>
        <v>152698896.6745801</v>
      </c>
      <c r="F143" s="273">
        <f>SubSegments!F33</f>
        <v>3.7479010556477385E-2</v>
      </c>
      <c r="G143" s="335">
        <f>SubSegments!G33</f>
        <v>100</v>
      </c>
      <c r="H143" s="370">
        <f>SubSegments!H33</f>
        <v>-4.2632564145606011E-14</v>
      </c>
      <c r="I143" s="326">
        <f>SubSegments!I33</f>
        <v>2.273751258262898</v>
      </c>
      <c r="J143" s="335">
        <f>SubSegments!J33</f>
        <v>6.6131365223748073E-2</v>
      </c>
      <c r="K143" s="314">
        <f>SubSegments!K33</f>
        <v>2.9955956381923804E-2</v>
      </c>
      <c r="L143" s="315">
        <f>SubSegments!L33</f>
        <v>9611032672.6193924</v>
      </c>
      <c r="M143" s="272">
        <f>SubSegments!M33</f>
        <v>616635090.11244011</v>
      </c>
      <c r="N143" s="274">
        <f>SubSegments!N33</f>
        <v>6.8557686543868485E-2</v>
      </c>
      <c r="O143" s="302">
        <f>SubSegments!O33</f>
        <v>2163898507.0190039</v>
      </c>
      <c r="P143" s="260">
        <f>SubSegments!P33</f>
        <v>81225365.702937841</v>
      </c>
      <c r="Q143" s="274">
        <f>SubSegments!Q33</f>
        <v>3.9000534501352699E-2</v>
      </c>
    </row>
    <row r="144" spans="2:20" x14ac:dyDescent="0.25">
      <c r="B144" s="494" t="s">
        <v>278</v>
      </c>
      <c r="C144" s="48" t="s">
        <v>28</v>
      </c>
      <c r="D144" s="386">
        <f>SubSegments!D34</f>
        <v>12510553.761273248</v>
      </c>
      <c r="E144" s="387">
        <f>SubSegments!E34</f>
        <v>912986.69424066134</v>
      </c>
      <c r="F144" s="390">
        <f>SubSegments!F34</f>
        <v>7.8722260364066404E-2</v>
      </c>
      <c r="G144" s="391">
        <f>SubSegments!G34</f>
        <v>0.29597118566977082</v>
      </c>
      <c r="H144" s="392">
        <f>SubSegments!H34</f>
        <v>1.1315992999260782E-2</v>
      </c>
      <c r="I144" s="393">
        <f>SubSegments!I34</f>
        <v>4.2032278984549247</v>
      </c>
      <c r="J144" s="391">
        <f>SubSegments!J34</f>
        <v>-1.6722391330263875E-2</v>
      </c>
      <c r="K144" s="394">
        <f>SubSegments!K34</f>
        <v>-3.9626986532855834E-3</v>
      </c>
      <c r="L144" s="395">
        <f>SubSegments!L34</f>
        <v>52584708.594503909</v>
      </c>
      <c r="M144" s="396">
        <f>SubSegments!M34</f>
        <v>3643552.0891765803</v>
      </c>
      <c r="N144" s="397">
        <f>SubSegments!N34</f>
        <v>7.4447609115652458E-2</v>
      </c>
      <c r="O144" s="398">
        <f>SubSegments!O34</f>
        <v>13471900.422969289</v>
      </c>
      <c r="P144" s="387">
        <f>SubSegments!P34</f>
        <v>1020693.8206741847</v>
      </c>
      <c r="Q144" s="397">
        <f>SubSegments!Q34</f>
        <v>8.1975494687080555E-2</v>
      </c>
    </row>
    <row r="145" spans="2:17" x14ac:dyDescent="0.25">
      <c r="B145" s="495"/>
      <c r="C145" s="48" t="s">
        <v>134</v>
      </c>
      <c r="D145" s="281">
        <f>SubSegments!D35</f>
        <v>223325866.20207658</v>
      </c>
      <c r="E145" s="282">
        <f>SubSegments!E35</f>
        <v>-3355287.0125781596</v>
      </c>
      <c r="F145" s="319">
        <f>SubSegments!F35</f>
        <v>-1.4801790819375641E-2</v>
      </c>
      <c r="G145" s="337">
        <f>SubSegments!G35</f>
        <v>5.2833809495440063</v>
      </c>
      <c r="H145" s="372">
        <f>SubSegments!H35</f>
        <v>-0.28036935861445222</v>
      </c>
      <c r="I145" s="328">
        <f>SubSegments!I35</f>
        <v>2.6497645495310489</v>
      </c>
      <c r="J145" s="337">
        <f>SubSegments!J35</f>
        <v>-9.3182898911257084E-3</v>
      </c>
      <c r="K145" s="344">
        <f>SubSegments!K35</f>
        <v>-3.5043247818298869E-3</v>
      </c>
      <c r="L145" s="350">
        <f>SubSegments!L35</f>
        <v>591760963.25557673</v>
      </c>
      <c r="M145" s="362">
        <f>SubSegments!M35</f>
        <v>-11003001.277940392</v>
      </c>
      <c r="N145" s="356">
        <f>SubSegments!N35</f>
        <v>-1.8254245318821746E-2</v>
      </c>
      <c r="O145" s="285">
        <f>SubSegments!O35</f>
        <v>119434756.45194297</v>
      </c>
      <c r="P145" s="282">
        <f>SubSegments!P35</f>
        <v>-1781081.5284974575</v>
      </c>
      <c r="Q145" s="356">
        <f>SubSegments!Q35</f>
        <v>-1.4693472059194572E-2</v>
      </c>
    </row>
    <row r="146" spans="2:17" x14ac:dyDescent="0.25">
      <c r="B146" s="495"/>
      <c r="C146" s="48" t="s">
        <v>135</v>
      </c>
      <c r="D146" s="281">
        <f>SubSegments!D36</f>
        <v>3331372.6294767377</v>
      </c>
      <c r="E146" s="282">
        <f>SubSegments!E36</f>
        <v>156681.01116882265</v>
      </c>
      <c r="F146" s="319">
        <f>SubSegments!F36</f>
        <v>4.9353143551099418E-2</v>
      </c>
      <c r="G146" s="337">
        <f>SubSegments!G36</f>
        <v>7.8812682945035684E-2</v>
      </c>
      <c r="H146" s="372">
        <f>SubSegments!H36</f>
        <v>8.9181824508131891E-4</v>
      </c>
      <c r="I146" s="328">
        <f>SubSegments!I36</f>
        <v>3.0042076493794956</v>
      </c>
      <c r="J146" s="337">
        <f>SubSegments!J36</f>
        <v>5.0792003590107271E-2</v>
      </c>
      <c r="K146" s="344">
        <f>SubSegments!K36</f>
        <v>1.719771602839586E-2</v>
      </c>
      <c r="L146" s="350">
        <f>SubSegments!L36</f>
        <v>10008135.1364075</v>
      </c>
      <c r="M146" s="362">
        <f>SubSegments!M36</f>
        <v>631951.24034047127</v>
      </c>
      <c r="N146" s="356">
        <f>SubSegments!N36</f>
        <v>6.7399620927395848E-2</v>
      </c>
      <c r="O146" s="285">
        <f>SubSegments!O36</f>
        <v>1806200.0942327564</v>
      </c>
      <c r="P146" s="282">
        <f>SubSegments!P36</f>
        <v>102309.76354566962</v>
      </c>
      <c r="Q146" s="356">
        <f>SubSegments!Q36</f>
        <v>6.0044805527133677E-2</v>
      </c>
    </row>
    <row r="147" spans="2:17" x14ac:dyDescent="0.25">
      <c r="B147" s="495"/>
      <c r="C147" s="48" t="s">
        <v>136</v>
      </c>
      <c r="D147" s="281">
        <f>SubSegments!D37</f>
        <v>2072541660.6783743</v>
      </c>
      <c r="E147" s="282">
        <f>SubSegments!E37</f>
        <v>28976742.284551382</v>
      </c>
      <c r="F147" s="319">
        <f>SubSegments!F37</f>
        <v>1.4179506617938119E-2</v>
      </c>
      <c r="G147" s="337">
        <f>SubSegments!G37</f>
        <v>49.031611579002146</v>
      </c>
      <c r="H147" s="372">
        <f>SubSegments!H37</f>
        <v>-1.1264398655693597</v>
      </c>
      <c r="I147" s="328">
        <f>SubSegments!I37</f>
        <v>1.9177064086255309</v>
      </c>
      <c r="J147" s="337">
        <f>SubSegments!J37</f>
        <v>2.5653888364623123E-2</v>
      </c>
      <c r="K147" s="344">
        <f>SubSegments!K37</f>
        <v>1.355876123411497E-2</v>
      </c>
      <c r="L147" s="350">
        <f>SubSegments!L37</f>
        <v>3974526424.8263187</v>
      </c>
      <c r="M147" s="362">
        <f>SubSegments!M37</f>
        <v>107994270.66250992</v>
      </c>
      <c r="N147" s="356">
        <f>SubSegments!N37</f>
        <v>2.7930524396703273E-2</v>
      </c>
      <c r="O147" s="285">
        <f>SubSegments!O37</f>
        <v>880208880.16820526</v>
      </c>
      <c r="P147" s="282">
        <f>SubSegments!P37</f>
        <v>15494151.348338723</v>
      </c>
      <c r="Q147" s="356">
        <f>SubSegments!Q37</f>
        <v>1.7918223006892248E-2</v>
      </c>
    </row>
    <row r="148" spans="2:17" x14ac:dyDescent="0.25">
      <c r="B148" s="495"/>
      <c r="C148" s="48" t="s">
        <v>137</v>
      </c>
      <c r="D148" s="281">
        <f>SubSegments!D38</f>
        <v>288658820.9517895</v>
      </c>
      <c r="E148" s="282">
        <f>SubSegments!E38</f>
        <v>64705446.9366014</v>
      </c>
      <c r="F148" s="319">
        <f>SubSegments!F38</f>
        <v>0.28892374236886109</v>
      </c>
      <c r="G148" s="337">
        <f>SubSegments!G38</f>
        <v>6.8290097402086696</v>
      </c>
      <c r="H148" s="372">
        <f>SubSegments!H38</f>
        <v>1.3322111046811038</v>
      </c>
      <c r="I148" s="328">
        <f>SubSegments!I38</f>
        <v>2.9007297985390221</v>
      </c>
      <c r="J148" s="337">
        <f>SubSegments!J38</f>
        <v>5.4530619024661942E-2</v>
      </c>
      <c r="K148" s="344">
        <f>SubSegments!K38</f>
        <v>1.9159101519369549E-2</v>
      </c>
      <c r="L148" s="350">
        <f>SubSegments!L38</f>
        <v>837321243.54599595</v>
      </c>
      <c r="M148" s="362">
        <f>SubSegments!M38</f>
        <v>199905334.17449498</v>
      </c>
      <c r="N148" s="356">
        <f>SubSegments!N38</f>
        <v>0.31361836319963182</v>
      </c>
      <c r="O148" s="285">
        <f>SubSegments!O38</f>
        <v>157044611.06495509</v>
      </c>
      <c r="P148" s="282">
        <f>SubSegments!P38</f>
        <v>37707123.054033548</v>
      </c>
      <c r="Q148" s="356">
        <f>SubSegments!Q38</f>
        <v>0.31597047736234118</v>
      </c>
    </row>
    <row r="149" spans="2:17" x14ac:dyDescent="0.25">
      <c r="B149" s="495"/>
      <c r="C149" s="48" t="s">
        <v>138</v>
      </c>
      <c r="D149" s="281">
        <f>SubSegments!D39</f>
        <v>898606151.32539713</v>
      </c>
      <c r="E149" s="282">
        <f>SubSegments!E39</f>
        <v>9007066.9596631527</v>
      </c>
      <c r="F149" s="319">
        <f>SubSegments!F39</f>
        <v>1.012486087042795E-2</v>
      </c>
      <c r="G149" s="337">
        <f>SubSegments!G39</f>
        <v>21.258973274326056</v>
      </c>
      <c r="H149" s="372">
        <f>SubSegments!H39</f>
        <v>-0.57569233234844219</v>
      </c>
      <c r="I149" s="328">
        <f>SubSegments!I39</f>
        <v>1.719311695083598</v>
      </c>
      <c r="J149" s="337">
        <f>SubSegments!J39</f>
        <v>7.0276946797394046E-2</v>
      </c>
      <c r="K149" s="344">
        <f>SubSegments!K39</f>
        <v>4.2617019969064279E-2</v>
      </c>
      <c r="L149" s="350">
        <f>SubSegments!L39</f>
        <v>1544984065.2478168</v>
      </c>
      <c r="M149" s="362">
        <f>SubSegments!M39</f>
        <v>78004263.085131168</v>
      </c>
      <c r="N149" s="356">
        <f>SubSegments!N39</f>
        <v>5.3173372237391325E-2</v>
      </c>
      <c r="O149" s="285">
        <f>SubSegments!O39</f>
        <v>428008072.44337392</v>
      </c>
      <c r="P149" s="282">
        <f>SubSegments!P39</f>
        <v>2650580.2848896384</v>
      </c>
      <c r="Q149" s="356">
        <f>SubSegments!Q39</f>
        <v>6.2314178867268113E-3</v>
      </c>
    </row>
    <row r="150" spans="2:17" x14ac:dyDescent="0.25">
      <c r="B150" s="495"/>
      <c r="C150" s="48" t="s">
        <v>139</v>
      </c>
      <c r="D150" s="281">
        <f>SubSegments!D40</f>
        <v>42473988.105949797</v>
      </c>
      <c r="E150" s="282">
        <f>SubSegments!E40</f>
        <v>-2253335.4795312732</v>
      </c>
      <c r="F150" s="319">
        <f>SubSegments!F40</f>
        <v>-5.0379394493050511E-2</v>
      </c>
      <c r="G150" s="337">
        <f>SubSegments!G40</f>
        <v>1.0048377441737077</v>
      </c>
      <c r="H150" s="372">
        <f>SubSegments!H40</f>
        <v>-9.2967066031110601E-2</v>
      </c>
      <c r="I150" s="328">
        <f>SubSegments!I40</f>
        <v>3.1412866690238817</v>
      </c>
      <c r="J150" s="337">
        <f>SubSegments!J40</f>
        <v>7.6976883963157494E-2</v>
      </c>
      <c r="K150" s="344">
        <f>SubSegments!K40</f>
        <v>2.5120464105306533E-2</v>
      </c>
      <c r="L150" s="350">
        <f>SubSegments!L40</f>
        <v>133422972.61749901</v>
      </c>
      <c r="M150" s="362">
        <f>SubSegments!M40</f>
        <v>-3635402.7050679475</v>
      </c>
      <c r="N150" s="356">
        <f>SubSegments!N40</f>
        <v>-2.6524484158753709E-2</v>
      </c>
      <c r="O150" s="285">
        <f>SubSegments!O40</f>
        <v>29308761.63574747</v>
      </c>
      <c r="P150" s="282">
        <f>SubSegments!P40</f>
        <v>-1852173.1168039404</v>
      </c>
      <c r="Q150" s="356">
        <f>SubSegments!Q40</f>
        <v>-5.9438945959484971E-2</v>
      </c>
    </row>
    <row r="151" spans="2:17" x14ac:dyDescent="0.25">
      <c r="B151" s="495"/>
      <c r="C151" s="48" t="s">
        <v>140</v>
      </c>
      <c r="D151" s="281">
        <f>SubSegments!D41</f>
        <v>1498149.0043234199</v>
      </c>
      <c r="E151" s="282">
        <f>SubSegments!E41</f>
        <v>-170406.56960748974</v>
      </c>
      <c r="F151" s="319">
        <f>SubSegments!F41</f>
        <v>-0.10212819535044496</v>
      </c>
      <c r="G151" s="337">
        <f>SubSegments!G41</f>
        <v>3.5442790589507986E-2</v>
      </c>
      <c r="H151" s="372">
        <f>SubSegments!H41</f>
        <v>-5.5108857836076511E-3</v>
      </c>
      <c r="I151" s="328">
        <f>SubSegments!I41</f>
        <v>10.615399211494378</v>
      </c>
      <c r="J151" s="337">
        <f>SubSegments!J41</f>
        <v>-0.4762250374757997</v>
      </c>
      <c r="K151" s="344">
        <f>SubSegments!K41</f>
        <v>-4.2935554503662141E-2</v>
      </c>
      <c r="L151" s="350">
        <f>SubSegments!L41</f>
        <v>15903449.759195918</v>
      </c>
      <c r="M151" s="362">
        <f>SubSegments!M41</f>
        <v>-2603541.70537051</v>
      </c>
      <c r="N151" s="356">
        <f>SubSegments!N41</f>
        <v>-0.14067881915627739</v>
      </c>
      <c r="O151" s="285">
        <f>SubSegments!O41</f>
        <v>3538607.8747570659</v>
      </c>
      <c r="P151" s="282">
        <f>SubSegments!P41</f>
        <v>-466727.58492531534</v>
      </c>
      <c r="Q151" s="356">
        <f>SubSegments!Q41</f>
        <v>-0.1165264656664554</v>
      </c>
    </row>
    <row r="152" spans="2:17" x14ac:dyDescent="0.25">
      <c r="B152" s="495"/>
      <c r="C152" s="48" t="s">
        <v>141</v>
      </c>
      <c r="D152" s="281">
        <f>SubSegments!D42</f>
        <v>4730893.7834792333</v>
      </c>
      <c r="E152" s="282">
        <f>SubSegments!E42</f>
        <v>535477.65737987775</v>
      </c>
      <c r="F152" s="319">
        <f>SubSegments!F42</f>
        <v>0.12763397986881758</v>
      </c>
      <c r="G152" s="337">
        <f>SubSegments!G42</f>
        <v>0.11192216340642558</v>
      </c>
      <c r="H152" s="372">
        <f>SubSegments!H42</f>
        <v>8.9482397545796177E-3</v>
      </c>
      <c r="I152" s="328">
        <f>SubSegments!I42</f>
        <v>4.3386638850181498</v>
      </c>
      <c r="J152" s="337">
        <f>SubSegments!J42</f>
        <v>-0.17552950560647318</v>
      </c>
      <c r="K152" s="344">
        <f>SubSegments!K42</f>
        <v>-3.8883913562725185E-2</v>
      </c>
      <c r="L152" s="350">
        <f>SubSegments!L42</f>
        <v>20525758.002238225</v>
      </c>
      <c r="M152" s="362">
        <f>SubSegments!M42</f>
        <v>1586838.254880555</v>
      </c>
      <c r="N152" s="356">
        <f>SubSegments!N42</f>
        <v>8.3787157665206766E-2</v>
      </c>
      <c r="O152" s="285">
        <f>SubSegments!O42</f>
        <v>4786824.0437927283</v>
      </c>
      <c r="P152" s="282">
        <f>SubSegments!P42</f>
        <v>572865.68174957298</v>
      </c>
      <c r="Q152" s="356">
        <f>SubSegments!Q42</f>
        <v>0.13594478932435788</v>
      </c>
    </row>
    <row r="153" spans="2:17" x14ac:dyDescent="0.25">
      <c r="B153" s="495"/>
      <c r="C153" s="48" t="s">
        <v>142</v>
      </c>
      <c r="D153" s="281">
        <f>SubSegments!D43</f>
        <v>122557119.94038288</v>
      </c>
      <c r="E153" s="282">
        <f>SubSegments!E43</f>
        <v>-571358.16534805298</v>
      </c>
      <c r="F153" s="319">
        <f>SubSegments!F43</f>
        <v>-4.6403413258907121E-3</v>
      </c>
      <c r="G153" s="337">
        <f>SubSegments!G43</f>
        <v>2.8994221033854339</v>
      </c>
      <c r="H153" s="372">
        <f>SubSegments!H43</f>
        <v>-0.12269110844886244</v>
      </c>
      <c r="I153" s="328">
        <f>SubSegments!I43</f>
        <v>5.9087725688532702</v>
      </c>
      <c r="J153" s="337">
        <f>SubSegments!J43</f>
        <v>-8.6916582029727074E-2</v>
      </c>
      <c r="K153" s="344">
        <f>SubSegments!K43</f>
        <v>-1.449651238455661E-2</v>
      </c>
      <c r="L153" s="350">
        <f>SubSegments!L43</f>
        <v>724162148.42139447</v>
      </c>
      <c r="M153" s="362">
        <f>SubSegments!M43</f>
        <v>-14077931.921871185</v>
      </c>
      <c r="N153" s="356">
        <f>SubSegments!N43</f>
        <v>-1.9069584944948061E-2</v>
      </c>
      <c r="O153" s="285">
        <f>SubSegments!O43</f>
        <v>188632944.78766388</v>
      </c>
      <c r="P153" s="282">
        <f>SubSegments!P43</f>
        <v>609397.52985149622</v>
      </c>
      <c r="Q153" s="356">
        <f>SubSegments!Q43</f>
        <v>3.2410702741178911E-3</v>
      </c>
    </row>
    <row r="154" spans="2:17" ht="15" thickBot="1" x14ac:dyDescent="0.3">
      <c r="B154" s="495"/>
      <c r="C154" s="384" t="s">
        <v>143</v>
      </c>
      <c r="D154" s="388">
        <f>SubSegments!D44</f>
        <v>556287294.7954334</v>
      </c>
      <c r="E154" s="389">
        <f>SubSegments!E44</f>
        <v>54328617.769938648</v>
      </c>
      <c r="F154" s="399">
        <f>SubSegments!F44</f>
        <v>0.10823324758898284</v>
      </c>
      <c r="G154" s="400">
        <f>SubSegments!G44</f>
        <v>13.160489404017971</v>
      </c>
      <c r="H154" s="401">
        <f>SubSegments!H44</f>
        <v>0.84022058423300905</v>
      </c>
      <c r="I154" s="402">
        <f>SubSegments!I44</f>
        <v>3.0638830669923749</v>
      </c>
      <c r="J154" s="400">
        <f>SubSegments!J44</f>
        <v>0.1759203765918822</v>
      </c>
      <c r="K154" s="403">
        <f>SubSegments!K44</f>
        <v>6.0915044774171291E-2</v>
      </c>
      <c r="L154" s="404">
        <f>SubSegments!L44</f>
        <v>1704399222.906724</v>
      </c>
      <c r="M154" s="405">
        <f>SubSegments!M44</f>
        <v>254761291.53430414</v>
      </c>
      <c r="N154" s="406">
        <f>SubSegments!N44</f>
        <v>0.17574132548609103</v>
      </c>
      <c r="O154" s="407">
        <f>SubSegments!O44</f>
        <v>337387347.75600433</v>
      </c>
      <c r="P154" s="389">
        <f>SubSegments!P44</f>
        <v>26899556.507755756</v>
      </c>
      <c r="Q154" s="406">
        <f>SubSegments!Q44</f>
        <v>8.6636438745665151E-2</v>
      </c>
    </row>
    <row r="155" spans="2:17" s="256" customFormat="1" x14ac:dyDescent="0.25">
      <c r="B155" s="495"/>
      <c r="C155" s="385" t="s">
        <v>282</v>
      </c>
      <c r="D155" s="434">
        <f>'RFG vs SS'!E16</f>
        <v>2006452618.5194311</v>
      </c>
      <c r="E155" s="408">
        <f>'RFG vs SS'!F16</f>
        <v>26695952.392659187</v>
      </c>
      <c r="F155" s="413">
        <f>'RFG vs SS'!G16</f>
        <v>1.34844614236797E-2</v>
      </c>
      <c r="G155" s="414">
        <f>'RFG vs SS'!H16</f>
        <v>47.468095483646586</v>
      </c>
      <c r="H155" s="415">
        <f>'RFG vs SS'!I16</f>
        <v>-1.1238214227011625</v>
      </c>
      <c r="I155" s="416">
        <f>'RFG vs SS'!J16</f>
        <v>1.8674749607890022</v>
      </c>
      <c r="J155" s="414">
        <f>'RFG vs SS'!K16</f>
        <v>2.4266854016019135E-2</v>
      </c>
      <c r="K155" s="417">
        <f>'RFG vs SS'!L16</f>
        <v>1.3165552997976228E-2</v>
      </c>
      <c r="L155" s="418">
        <f>'RFG vs SS'!M16</f>
        <v>3747000025.0945654</v>
      </c>
      <c r="M155" s="419">
        <f>'RFG vs SS'!N16</f>
        <v>97896488.651845455</v>
      </c>
      <c r="N155" s="420">
        <f>'RFG vs SS'!O16</f>
        <v>2.6827544813178568E-2</v>
      </c>
      <c r="O155" s="421">
        <f>'RFG vs SS'!P16</f>
        <v>843368014.66563773</v>
      </c>
      <c r="P155" s="422">
        <f>'RFG vs SS'!Q16</f>
        <v>15865233.569148898</v>
      </c>
      <c r="Q155" s="420">
        <f>'RFG vs SS'!R16</f>
        <v>1.9172423261377504E-2</v>
      </c>
    </row>
    <row r="156" spans="2:17" s="256" customFormat="1" ht="15" thickBot="1" x14ac:dyDescent="0.3">
      <c r="B156" s="496"/>
      <c r="C156" s="257" t="s">
        <v>283</v>
      </c>
      <c r="D156" s="433">
        <f>'RFG vs SS'!E17</f>
        <v>66089042.159031674</v>
      </c>
      <c r="E156" s="409">
        <f>'RFG vs SS'!F17</f>
        <v>2280789.8919002637</v>
      </c>
      <c r="F156" s="423">
        <f>'RFG vs SS'!G17</f>
        <v>3.5744434471450537E-2</v>
      </c>
      <c r="G156" s="424">
        <f>'RFG vs SS'!H17</f>
        <v>1.5635160953576634</v>
      </c>
      <c r="H156" s="425">
        <f>'RFG vs SS'!I17</f>
        <v>-2.6184428680475769E-3</v>
      </c>
      <c r="I156" s="426">
        <f>'RFG vs SS'!J17</f>
        <v>3.4427250312427633</v>
      </c>
      <c r="J156" s="424">
        <f>'RFG vs SS'!K17</f>
        <v>3.5193716784703177E-2</v>
      </c>
      <c r="K156" s="427">
        <f>'RFG vs SS'!L17</f>
        <v>1.0328215220026657E-2</v>
      </c>
      <c r="L156" s="428">
        <f>'RFG vs SS'!M17</f>
        <v>227526399.73175663</v>
      </c>
      <c r="M156" s="429">
        <f>'RFG vs SS'!N17</f>
        <v>10097782.010666847</v>
      </c>
      <c r="N156" s="430">
        <f>'RFG vs SS'!O17</f>
        <v>4.6441825903616549E-2</v>
      </c>
      <c r="O156" s="431">
        <f>'RFG vs SS'!P17</f>
        <v>36840865.502567336</v>
      </c>
      <c r="P156" s="432">
        <f>'RFG vs SS'!Q17</f>
        <v>-371082.22081086785</v>
      </c>
      <c r="Q156" s="430">
        <f>'RFG vs SS'!R17</f>
        <v>-9.9721257153582814E-3</v>
      </c>
    </row>
    <row r="157" spans="2:17" x14ac:dyDescent="0.25">
      <c r="B157" s="497" t="s">
        <v>274</v>
      </c>
      <c r="C157" s="43" t="s">
        <v>33</v>
      </c>
      <c r="D157" s="258">
        <f>'Fat Content'!D17</f>
        <v>25175570.053660583</v>
      </c>
      <c r="E157" s="62">
        <f>'Fat Content'!E17</f>
        <v>5609604.4894233271</v>
      </c>
      <c r="F157" s="323">
        <f>'Fat Content'!F17</f>
        <v>0.28670215487226364</v>
      </c>
      <c r="G157" s="341">
        <f>'Fat Content'!G17</f>
        <v>0.59559660274670034</v>
      </c>
      <c r="H157" s="376">
        <f>'Fat Content'!H17</f>
        <v>0.1153619410041859</v>
      </c>
      <c r="I157" s="332">
        <f>'Fat Content'!I17</f>
        <v>3.353576857791698</v>
      </c>
      <c r="J157" s="341">
        <f>'Fat Content'!J17</f>
        <v>0.11696038024245858</v>
      </c>
      <c r="K157" s="309">
        <f>'Fat Content'!K17</f>
        <v>3.6136620156806715E-2</v>
      </c>
      <c r="L157" s="310">
        <f>'Fat Content'!L17</f>
        <v>84428209.113669828</v>
      </c>
      <c r="M157" s="311">
        <f>'Fat Content'!M17</f>
        <v>21100682.569298521</v>
      </c>
      <c r="N157" s="312">
        <f>'Fat Content'!N17</f>
        <v>0.33319922189782725</v>
      </c>
      <c r="O157" s="61">
        <f>'Fat Content'!O17</f>
        <v>14142889.907385565</v>
      </c>
      <c r="P157" s="62">
        <f>'Fat Content'!P17</f>
        <v>2735688.8016354889</v>
      </c>
      <c r="Q157" s="312">
        <f>'Fat Content'!Q17</f>
        <v>0.23982121260722741</v>
      </c>
    </row>
    <row r="158" spans="2:17" x14ac:dyDescent="0.25">
      <c r="B158" s="498"/>
      <c r="C158" s="48" t="s">
        <v>162</v>
      </c>
      <c r="D158" s="57">
        <f>'Fat Content'!D18</f>
        <v>236556432.51148817</v>
      </c>
      <c r="E158" s="277">
        <f>'Fat Content'!E18</f>
        <v>-5245399.4972617328</v>
      </c>
      <c r="F158" s="279">
        <f>'Fat Content'!F18</f>
        <v>-2.1692968385251612E-2</v>
      </c>
      <c r="G158" s="333">
        <f>'Fat Content'!G18</f>
        <v>5.5963859909196136</v>
      </c>
      <c r="H158" s="368">
        <f>'Fat Content'!H18</f>
        <v>-0.3384921331475077</v>
      </c>
      <c r="I158" s="324">
        <f>'Fat Content'!I18</f>
        <v>1.6113134442953156</v>
      </c>
      <c r="J158" s="333">
        <f>'Fat Content'!J18</f>
        <v>2.2500016445550219E-2</v>
      </c>
      <c r="K158" s="290">
        <f>'Fat Content'!K18</f>
        <v>1.4161522083811197E-2</v>
      </c>
      <c r="L158" s="294">
        <f>'Fat Content'!L18</f>
        <v>381166560.0402984</v>
      </c>
      <c r="M158" s="280">
        <f>'Fat Content'!M18</f>
        <v>-3011437.5338766575</v>
      </c>
      <c r="N158" s="269">
        <f>'Fat Content'!N18</f>
        <v>-7.838651752291528E-3</v>
      </c>
      <c r="O158" s="284">
        <f>'Fat Content'!O18</f>
        <v>112665812.79816118</v>
      </c>
      <c r="P158" s="277">
        <f>'Fat Content'!P18</f>
        <v>-2601621.4192241728</v>
      </c>
      <c r="Q158" s="269">
        <f>'Fat Content'!Q18</f>
        <v>-2.257030736294276E-2</v>
      </c>
    </row>
    <row r="159" spans="2:17" x14ac:dyDescent="0.25">
      <c r="B159" s="498"/>
      <c r="C159" s="48" t="s">
        <v>163</v>
      </c>
      <c r="D159" s="57">
        <f>'Fat Content'!D19</f>
        <v>1850229.1906678169</v>
      </c>
      <c r="E159" s="277">
        <f>'Fat Content'!E19</f>
        <v>-526351.03862094739</v>
      </c>
      <c r="F159" s="279">
        <f>'Fat Content'!F19</f>
        <v>-0.22147412998485969</v>
      </c>
      <c r="G159" s="333">
        <f>'Fat Content'!G19</f>
        <v>4.3772205273433194E-2</v>
      </c>
      <c r="H159" s="368">
        <f>'Fat Content'!H19</f>
        <v>-1.4559503364679663E-2</v>
      </c>
      <c r="I159" s="324">
        <f>'Fat Content'!I19</f>
        <v>2.1327448070606452</v>
      </c>
      <c r="J159" s="333">
        <f>'Fat Content'!J19</f>
        <v>0.38707758005918169</v>
      </c>
      <c r="K159" s="290">
        <f>'Fat Content'!K19</f>
        <v>0.22173617862097675</v>
      </c>
      <c r="L159" s="294">
        <f>'Fat Content'!L19</f>
        <v>3946066.698268807</v>
      </c>
      <c r="M159" s="280">
        <f>'Fat Content'!M19</f>
        <v>-202651.52034021262</v>
      </c>
      <c r="N159" s="269">
        <f>'Fat Content'!N19</f>
        <v>-4.8846778610131189E-2</v>
      </c>
      <c r="O159" s="284">
        <f>'Fat Content'!O19</f>
        <v>1047483.7334698075</v>
      </c>
      <c r="P159" s="277">
        <f>'Fat Content'!P19</f>
        <v>-143833.61568042776</v>
      </c>
      <c r="Q159" s="269">
        <f>'Fat Content'!Q19</f>
        <v>-0.12073492909594916</v>
      </c>
    </row>
    <row r="160" spans="2:17" ht="15" thickBot="1" x14ac:dyDescent="0.3">
      <c r="B160" s="499"/>
      <c r="C160" s="51" t="s">
        <v>164</v>
      </c>
      <c r="D160" s="296">
        <f>'Fat Content'!D20</f>
        <v>3963367676.547699</v>
      </c>
      <c r="E160" s="297">
        <f>'Fat Content'!E20</f>
        <v>152861042.72102451</v>
      </c>
      <c r="F160" s="317">
        <f>'Fat Content'!F20</f>
        <v>4.0115674216138257E-2</v>
      </c>
      <c r="G160" s="334">
        <f>'Fat Content'!G20</f>
        <v>93.764245201059921</v>
      </c>
      <c r="H160" s="369">
        <f>'Fat Content'!H20</f>
        <v>0.23768969550764041</v>
      </c>
      <c r="I160" s="325">
        <f>'Fat Content'!I20</f>
        <v>2.3064960364035367</v>
      </c>
      <c r="J160" s="334">
        <f>'Fat Content'!J20</f>
        <v>6.4604298351162548E-2</v>
      </c>
      <c r="K160" s="342">
        <f>'Fat Content'!K20</f>
        <v>2.8816868029179245E-2</v>
      </c>
      <c r="L160" s="348">
        <f>'Fat Content'!L20</f>
        <v>9141491836.7671623</v>
      </c>
      <c r="M160" s="360">
        <f>'Fat Content'!M20</f>
        <v>598748496.59737682</v>
      </c>
      <c r="N160" s="354">
        <f>'Fat Content'!N20</f>
        <v>7.0088550335105443E-2</v>
      </c>
      <c r="O160" s="298">
        <f>'Fat Content'!O20</f>
        <v>2036042320.5799875</v>
      </c>
      <c r="P160" s="297">
        <f>'Fat Content'!P20</f>
        <v>81235131.936206579</v>
      </c>
      <c r="Q160" s="354">
        <f>'Fat Content'!Q20</f>
        <v>4.1556595662289551E-2</v>
      </c>
    </row>
    <row r="161" spans="2:17" ht="15" thickBot="1" x14ac:dyDescent="0.3">
      <c r="B161" s="497" t="s">
        <v>284</v>
      </c>
      <c r="C161" s="254" t="s">
        <v>284</v>
      </c>
      <c r="D161" s="259">
        <f>Flavors!D47</f>
        <v>2390890080.3081884</v>
      </c>
      <c r="E161" s="260">
        <f>Flavors!E47</f>
        <v>98830718.846004486</v>
      </c>
      <c r="F161" s="273">
        <f>Flavors!F47</f>
        <v>4.3118743130176593E-2</v>
      </c>
      <c r="G161" s="335">
        <f>Flavors!G47</f>
        <v>56.563009550017668</v>
      </c>
      <c r="H161" s="370">
        <f>Flavors!H47</f>
        <v>0.30581393492028042</v>
      </c>
      <c r="I161" s="326">
        <f>Flavors!I47</f>
        <v>2.0901900823229154</v>
      </c>
      <c r="J161" s="335">
        <f>Flavors!J47</f>
        <v>4.6962505387109221E-2</v>
      </c>
      <c r="K161" s="314">
        <f>Flavors!K47</f>
        <v>2.298447119509717E-2</v>
      </c>
      <c r="L161" s="315">
        <f>Flavors!L47</f>
        <v>4997414733.7844143</v>
      </c>
      <c r="M161" s="272">
        <f>Flavors!M47</f>
        <v>314215838.47100544</v>
      </c>
      <c r="N161" s="274">
        <f>Flavors!N47</f>
        <v>6.7094275834718206E-2</v>
      </c>
      <c r="O161" s="302">
        <f>Flavors!O47</f>
        <v>1073453707.3977758</v>
      </c>
      <c r="P161" s="260">
        <f>Flavors!P47</f>
        <v>58100964.771974325</v>
      </c>
      <c r="Q161" s="274">
        <f>Flavors!Q47</f>
        <v>5.7222443327153039E-2</v>
      </c>
    </row>
    <row r="162" spans="2:17" x14ac:dyDescent="0.25">
      <c r="B162" s="498"/>
      <c r="C162" s="378" t="s">
        <v>33</v>
      </c>
      <c r="D162" s="299">
        <f>Flavors!D48</f>
        <v>163266683.87727806</v>
      </c>
      <c r="E162" s="300">
        <f>Flavors!E48</f>
        <v>41153648.887677193</v>
      </c>
      <c r="F162" s="318">
        <f>Flavors!F48</f>
        <v>0.33701274308006374</v>
      </c>
      <c r="G162" s="336">
        <f>Flavors!G48</f>
        <v>3.8625175935147178</v>
      </c>
      <c r="H162" s="371">
        <f>Flavors!H48</f>
        <v>0.86532781210313781</v>
      </c>
      <c r="I162" s="327">
        <f>Flavors!I48</f>
        <v>2.4732832052948077</v>
      </c>
      <c r="J162" s="336">
        <f>Flavors!J48</f>
        <v>2.556567188724479E-2</v>
      </c>
      <c r="K162" s="343">
        <f>Flavors!K48</f>
        <v>1.0444698597086004E-2</v>
      </c>
      <c r="L162" s="349">
        <f>Flavors!L48</f>
        <v>403804747.21784836</v>
      </c>
      <c r="M162" s="361">
        <f>Flavors!M48</f>
        <v>104906530.4161911</v>
      </c>
      <c r="N162" s="355">
        <f>Flavors!N48</f>
        <v>0.35097743820199812</v>
      </c>
      <c r="O162" s="301">
        <f>Flavors!O48</f>
        <v>91882852.848053843</v>
      </c>
      <c r="P162" s="300">
        <f>Flavors!P48</f>
        <v>22197871.038636982</v>
      </c>
      <c r="Q162" s="355">
        <f>Flavors!Q48</f>
        <v>0.31854598311220739</v>
      </c>
    </row>
    <row r="163" spans="2:17" x14ac:dyDescent="0.25">
      <c r="B163" s="498"/>
      <c r="C163" s="48" t="s">
        <v>145</v>
      </c>
      <c r="D163" s="281">
        <f>Flavors!D49</f>
        <v>23622852.515960719</v>
      </c>
      <c r="E163" s="282">
        <f>Flavors!E49</f>
        <v>3774588.0658958219</v>
      </c>
      <c r="F163" s="319">
        <f>Flavors!F49</f>
        <v>0.19017219744285904</v>
      </c>
      <c r="G163" s="337">
        <f>Flavors!G49</f>
        <v>0.55886284503999861</v>
      </c>
      <c r="H163" s="372">
        <f>Flavors!H49</f>
        <v>7.1699329748160012E-2</v>
      </c>
      <c r="I163" s="328">
        <f>Flavors!I49</f>
        <v>2.0990123079455558</v>
      </c>
      <c r="J163" s="337">
        <f>Flavors!J49</f>
        <v>-1.9253058632200393E-2</v>
      </c>
      <c r="K163" s="344">
        <f>Flavors!K49</f>
        <v>-9.0890683178686902E-3</v>
      </c>
      <c r="L163" s="350">
        <f>Flavors!L49</f>
        <v>49584658.179784194</v>
      </c>
      <c r="M163" s="362">
        <f>Flavors!M49</f>
        <v>7540767.0085352287</v>
      </c>
      <c r="N163" s="356">
        <f>Flavors!N49</f>
        <v>0.17935464103027315</v>
      </c>
      <c r="O163" s="285">
        <f>Flavors!O49</f>
        <v>12081265.268721716</v>
      </c>
      <c r="P163" s="282">
        <f>Flavors!P49</f>
        <v>1829924.4185397811</v>
      </c>
      <c r="Q163" s="356">
        <f>Flavors!Q49</f>
        <v>0.17850586038286928</v>
      </c>
    </row>
    <row r="164" spans="2:17" x14ac:dyDescent="0.25">
      <c r="B164" s="498"/>
      <c r="C164" s="48" t="s">
        <v>146</v>
      </c>
      <c r="D164" s="281">
        <f>Flavors!D50</f>
        <v>283625356.14299756</v>
      </c>
      <c r="E164" s="282">
        <f>Flavors!E50</f>
        <v>21824902.091762155</v>
      </c>
      <c r="F164" s="319">
        <f>Flavors!F50</f>
        <v>8.3364645683505698E-2</v>
      </c>
      <c r="G164" s="337">
        <f>Flavors!G50</f>
        <v>6.7099294360180748</v>
      </c>
      <c r="H164" s="372">
        <f>Flavors!H50</f>
        <v>0.28419736148486408</v>
      </c>
      <c r="I164" s="328">
        <f>Flavors!I50</f>
        <v>2.2880235995046956</v>
      </c>
      <c r="J164" s="337">
        <f>Flavors!J50</f>
        <v>5.3951041392629406E-2</v>
      </c>
      <c r="K164" s="344">
        <f>Flavors!K50</f>
        <v>2.4149189423919821E-2</v>
      </c>
      <c r="L164" s="350">
        <f>Flavors!L50</f>
        <v>648941508.27310252</v>
      </c>
      <c r="M164" s="362">
        <f>Flavors!M50</f>
        <v>64060298.175958633</v>
      </c>
      <c r="N164" s="356">
        <f>Flavors!N50</f>
        <v>0.10952702372729456</v>
      </c>
      <c r="O164" s="285">
        <f>Flavors!O50</f>
        <v>133749148.9076452</v>
      </c>
      <c r="P164" s="282">
        <f>Flavors!P50</f>
        <v>13019586.856140137</v>
      </c>
      <c r="Q164" s="356">
        <f>Flavors!Q50</f>
        <v>0.10784091845364091</v>
      </c>
    </row>
    <row r="165" spans="2:17" x14ac:dyDescent="0.25">
      <c r="B165" s="498"/>
      <c r="C165" s="48" t="s">
        <v>147</v>
      </c>
      <c r="D165" s="281">
        <f>Flavors!D51</f>
        <v>62248411.996152759</v>
      </c>
      <c r="E165" s="282">
        <f>Flavors!E51</f>
        <v>780560.88412266225</v>
      </c>
      <c r="F165" s="319">
        <f>Flavors!F51</f>
        <v>1.2698685084989019E-2</v>
      </c>
      <c r="G165" s="337">
        <f>Flavors!G51</f>
        <v>1.4726555399644168</v>
      </c>
      <c r="H165" s="372">
        <f>Flavors!H51</f>
        <v>-3.6035282878485342E-2</v>
      </c>
      <c r="I165" s="328">
        <f>Flavors!I51</f>
        <v>2.1859074567964552</v>
      </c>
      <c r="J165" s="337">
        <f>Flavors!J51</f>
        <v>-7.3322351634391492E-2</v>
      </c>
      <c r="K165" s="344">
        <f>Flavors!K51</f>
        <v>-3.245457870676631E-2</v>
      </c>
      <c r="L165" s="350">
        <f>Flavors!L51</f>
        <v>136069267.95612824</v>
      </c>
      <c r="M165" s="362">
        <f>Flavors!M51</f>
        <v>-2800733.5363593102</v>
      </c>
      <c r="N165" s="356">
        <f>Flavors!N51</f>
        <v>-2.0168024096340356E-2</v>
      </c>
      <c r="O165" s="285">
        <f>Flavors!O51</f>
        <v>32863889.210643668</v>
      </c>
      <c r="P165" s="282">
        <f>Flavors!P51</f>
        <v>191692.23399040103</v>
      </c>
      <c r="Q165" s="356">
        <f>Flavors!Q51</f>
        <v>5.8671363339104343E-3</v>
      </c>
    </row>
    <row r="166" spans="2:17" x14ac:dyDescent="0.25">
      <c r="B166" s="498"/>
      <c r="C166" s="48" t="s">
        <v>148</v>
      </c>
      <c r="D166" s="281">
        <f>Flavors!D52</f>
        <v>19092449.822145559</v>
      </c>
      <c r="E166" s="282">
        <f>Flavors!E52</f>
        <v>-14092367.935799547</v>
      </c>
      <c r="F166" s="319">
        <f>Flavors!F52</f>
        <v>-0.42466311066076456</v>
      </c>
      <c r="G166" s="337">
        <f>Flavors!G52</f>
        <v>0.45168384381938992</v>
      </c>
      <c r="H166" s="372">
        <f>Flavors!H52</f>
        <v>-0.36281721817279383</v>
      </c>
      <c r="I166" s="328">
        <f>Flavors!I52</f>
        <v>2.3280465891383688</v>
      </c>
      <c r="J166" s="337">
        <f>Flavors!J52</f>
        <v>6.1200726230195457E-2</v>
      </c>
      <c r="K166" s="344">
        <f>Flavors!K52</f>
        <v>2.6998185995619504E-2</v>
      </c>
      <c r="L166" s="350">
        <f>Flavors!L52</f>
        <v>44448112.686741427</v>
      </c>
      <c r="M166" s="362">
        <f>Flavors!M52</f>
        <v>-30776754.159218118</v>
      </c>
      <c r="N166" s="356">
        <f>Flavors!N52</f>
        <v>-0.40913005831224264</v>
      </c>
      <c r="O166" s="285">
        <f>Flavors!O52</f>
        <v>10362900.768689297</v>
      </c>
      <c r="P166" s="282">
        <f>Flavors!P52</f>
        <v>-7100871.7184562273</v>
      </c>
      <c r="Q166" s="356">
        <f>Flavors!Q52</f>
        <v>-0.40660583065216477</v>
      </c>
    </row>
    <row r="167" spans="2:17" x14ac:dyDescent="0.25">
      <c r="B167" s="498"/>
      <c r="C167" s="48" t="s">
        <v>149</v>
      </c>
      <c r="D167" s="281">
        <f>Flavors!D53</f>
        <v>39382894.50164631</v>
      </c>
      <c r="E167" s="282">
        <f>Flavors!E53</f>
        <v>1234760.435429804</v>
      </c>
      <c r="F167" s="319">
        <f>Flavors!F53</f>
        <v>3.2367518507891893E-2</v>
      </c>
      <c r="G167" s="337">
        <f>Flavors!G53</f>
        <v>0.93170951527676094</v>
      </c>
      <c r="H167" s="372">
        <f>Flavors!H53</f>
        <v>-4.613110828798006E-3</v>
      </c>
      <c r="I167" s="328">
        <f>Flavors!I53</f>
        <v>2.1102981823635609</v>
      </c>
      <c r="J167" s="337">
        <f>Flavors!J53</f>
        <v>-5.6423205509994467E-2</v>
      </c>
      <c r="K167" s="344">
        <f>Flavors!K53</f>
        <v>-2.6040821780676116E-2</v>
      </c>
      <c r="L167" s="350">
        <f>Flavors!L53</f>
        <v>83109650.683040082</v>
      </c>
      <c r="M167" s="362">
        <f>Flavors!M53</f>
        <v>453272.69430099428</v>
      </c>
      <c r="N167" s="356">
        <f>Flavors!N53</f>
        <v>5.4838199462689625E-3</v>
      </c>
      <c r="O167" s="285">
        <f>Flavors!O53</f>
        <v>20185986.214043014</v>
      </c>
      <c r="P167" s="282">
        <f>Flavors!P53</f>
        <v>589615.2478797175</v>
      </c>
      <c r="Q167" s="356">
        <f>Flavors!Q53</f>
        <v>3.0087981539938982E-2</v>
      </c>
    </row>
    <row r="168" spans="2:17" x14ac:dyDescent="0.25">
      <c r="B168" s="498"/>
      <c r="C168" s="48" t="s">
        <v>150</v>
      </c>
      <c r="D168" s="281">
        <f>Flavors!D54</f>
        <v>317354303.19988984</v>
      </c>
      <c r="E168" s="282">
        <f>Flavors!E54</f>
        <v>-11843862.455888987</v>
      </c>
      <c r="F168" s="319">
        <f>Flavors!F54</f>
        <v>-3.5977911457360144E-2</v>
      </c>
      <c r="G168" s="337">
        <f>Flavors!G54</f>
        <v>7.507879442253877</v>
      </c>
      <c r="H168" s="372">
        <f>Flavors!H54</f>
        <v>-0.57208825527293783</v>
      </c>
      <c r="I168" s="328">
        <f>Flavors!I54</f>
        <v>1.9385251130764103</v>
      </c>
      <c r="J168" s="337">
        <f>Flavors!J54</f>
        <v>-7.3987313592915882E-4</v>
      </c>
      <c r="K168" s="344">
        <f>Flavors!K54</f>
        <v>-3.8152245370769899E-4</v>
      </c>
      <c r="L168" s="350">
        <f>Flavors!L54</f>
        <v>615199286.49585187</v>
      </c>
      <c r="M168" s="362">
        <f>Flavors!M54</f>
        <v>-23203189.685729504</v>
      </c>
      <c r="N168" s="356">
        <f>Flavors!N54</f>
        <v>-3.6345707530009326E-2</v>
      </c>
      <c r="O168" s="285">
        <f>Flavors!O54</f>
        <v>133936075.69199233</v>
      </c>
      <c r="P168" s="282">
        <f>Flavors!P54</f>
        <v>-6041016.1298984736</v>
      </c>
      <c r="Q168" s="356">
        <f>Flavors!Q54</f>
        <v>-4.3157177015687422E-2</v>
      </c>
    </row>
    <row r="169" spans="2:17" x14ac:dyDescent="0.25">
      <c r="B169" s="498"/>
      <c r="C169" s="48" t="s">
        <v>151</v>
      </c>
      <c r="D169" s="281">
        <f>Flavors!D55</f>
        <v>9277130.4902993124</v>
      </c>
      <c r="E169" s="282">
        <f>Flavors!E55</f>
        <v>619978.02093587071</v>
      </c>
      <c r="F169" s="319">
        <f>Flavors!F55</f>
        <v>7.1614543365141586E-2</v>
      </c>
      <c r="G169" s="337">
        <f>Flavors!G55</f>
        <v>0.21947576128297799</v>
      </c>
      <c r="H169" s="372">
        <f>Flavors!H55</f>
        <v>6.9912470826079265E-3</v>
      </c>
      <c r="I169" s="328">
        <f>Flavors!I55</f>
        <v>1.9656881315387349</v>
      </c>
      <c r="J169" s="337">
        <f>Flavors!J55</f>
        <v>3.3322914771443557E-2</v>
      </c>
      <c r="K169" s="344">
        <f>Flavors!K55</f>
        <v>1.7244625644416436E-2</v>
      </c>
      <c r="L169" s="350">
        <f>Flavors!L55</f>
        <v>18235945.299517483</v>
      </c>
      <c r="M169" s="362">
        <f>Flavors!M55</f>
        <v>1507164.9914685041</v>
      </c>
      <c r="N169" s="356">
        <f>Flavors!N55</f>
        <v>9.009413500058569E-2</v>
      </c>
      <c r="O169" s="285">
        <f>Flavors!O55</f>
        <v>4611843.3417083835</v>
      </c>
      <c r="P169" s="282">
        <f>Flavors!P55</f>
        <v>295144.95485207811</v>
      </c>
      <c r="Q169" s="356">
        <f>Flavors!Q55</f>
        <v>6.8372846189752312E-2</v>
      </c>
    </row>
    <row r="170" spans="2:17" x14ac:dyDescent="0.25">
      <c r="B170" s="498"/>
      <c r="C170" s="48" t="s">
        <v>152</v>
      </c>
      <c r="D170" s="281">
        <f>Flavors!D56</f>
        <v>6452984.4466320593</v>
      </c>
      <c r="E170" s="282">
        <f>Flavors!E56</f>
        <v>-623965.01910297945</v>
      </c>
      <c r="F170" s="319">
        <f>Flavors!F56</f>
        <v>-8.8168641322659502E-2</v>
      </c>
      <c r="G170" s="337">
        <f>Flavors!G56</f>
        <v>0.15266290319541403</v>
      </c>
      <c r="H170" s="372">
        <f>Flavors!H56</f>
        <v>-2.103649444934616E-2</v>
      </c>
      <c r="I170" s="328">
        <f>Flavors!I56</f>
        <v>2.0544546275924631</v>
      </c>
      <c r="J170" s="337">
        <f>Flavors!J56</f>
        <v>-2.9939804844091533E-2</v>
      </c>
      <c r="K170" s="344">
        <f>Flavors!K56</f>
        <v>-1.4363790450684217E-2</v>
      </c>
      <c r="L170" s="350">
        <f>Flavors!L56</f>
        <v>13257363.758165425</v>
      </c>
      <c r="M170" s="362">
        <f>Flavors!M56</f>
        <v>-1493790.3068475407</v>
      </c>
      <c r="N170" s="356">
        <f>Flavors!N56</f>
        <v>-0.10126599588506351</v>
      </c>
      <c r="O170" s="285">
        <f>Flavors!O56</f>
        <v>3226492.2233160296</v>
      </c>
      <c r="P170" s="282">
        <f>Flavors!P56</f>
        <v>-311982.50955148973</v>
      </c>
      <c r="Q170" s="356">
        <f>Flavors!Q56</f>
        <v>-8.8168641322659502E-2</v>
      </c>
    </row>
    <row r="171" spans="2:17" x14ac:dyDescent="0.25">
      <c r="B171" s="498"/>
      <c r="C171" s="48" t="s">
        <v>153</v>
      </c>
      <c r="D171" s="281">
        <f>Flavors!D57</f>
        <v>504291.59177698952</v>
      </c>
      <c r="E171" s="282">
        <f>Flavors!E57</f>
        <v>262986.49364518543</v>
      </c>
      <c r="F171" s="319">
        <f>Flavors!F57</f>
        <v>1.089850548874598</v>
      </c>
      <c r="G171" s="337">
        <f>Flavors!G57</f>
        <v>1.193038958863331E-2</v>
      </c>
      <c r="H171" s="372">
        <f>Flavors!H57</f>
        <v>6.0077034938625712E-3</v>
      </c>
      <c r="I171" s="328">
        <f>Flavors!I57</f>
        <v>2.8833731941730023</v>
      </c>
      <c r="J171" s="337">
        <f>Flavors!J57</f>
        <v>0.40863664103550867</v>
      </c>
      <c r="K171" s="344">
        <f>Flavors!K57</f>
        <v>0.16512328979722524</v>
      </c>
      <c r="L171" s="350">
        <f>Flavors!L57</f>
        <v>1454060.857776606</v>
      </c>
      <c r="M171" s="362">
        <f>Flavors!M57</f>
        <v>856894.31097140047</v>
      </c>
      <c r="N171" s="356">
        <f>Flavors!N57</f>
        <v>1.4349335466893085</v>
      </c>
      <c r="O171" s="285">
        <f>Flavors!O57</f>
        <v>317663.99482015066</v>
      </c>
      <c r="P171" s="282">
        <f>Flavors!P57</f>
        <v>165660.41222583683</v>
      </c>
      <c r="Q171" s="356">
        <f>Flavors!Q57</f>
        <v>1.0898454457351314</v>
      </c>
    </row>
    <row r="172" spans="2:17" x14ac:dyDescent="0.25">
      <c r="B172" s="498"/>
      <c r="C172" s="48" t="s">
        <v>154</v>
      </c>
      <c r="D172" s="281">
        <f>Flavors!D58</f>
        <v>53599338.354871035</v>
      </c>
      <c r="E172" s="282">
        <f>Flavors!E58</f>
        <v>391676.23738706857</v>
      </c>
      <c r="F172" s="319">
        <f>Flavors!F58</f>
        <v>7.3612750833185791E-3</v>
      </c>
      <c r="G172" s="337">
        <f>Flavors!G58</f>
        <v>1.2680381721481748</v>
      </c>
      <c r="H172" s="372">
        <f>Flavors!H58</f>
        <v>-3.791136227215719E-2</v>
      </c>
      <c r="I172" s="328">
        <f>Flavors!I58</f>
        <v>2.1973643619412511</v>
      </c>
      <c r="J172" s="337">
        <f>Flavors!J58</f>
        <v>8.5713284596271144E-2</v>
      </c>
      <c r="K172" s="344">
        <f>Flavors!K58</f>
        <v>4.0590647534459214E-2</v>
      </c>
      <c r="L172" s="350">
        <f>Flavors!L58</f>
        <v>117777275.92462443</v>
      </c>
      <c r="M172" s="362">
        <f>Flavors!M58</f>
        <v>5421258.8912317455</v>
      </c>
      <c r="N172" s="356">
        <f>Flavors!N58</f>
        <v>4.8250721540089164E-2</v>
      </c>
      <c r="O172" s="285">
        <f>Flavors!O58</f>
        <v>27939727.808824804</v>
      </c>
      <c r="P172" s="282">
        <f>Flavors!P58</f>
        <v>903440.61987043917</v>
      </c>
      <c r="Q172" s="356">
        <f>Flavors!Q58</f>
        <v>3.3415853795174158E-2</v>
      </c>
    </row>
    <row r="173" spans="2:17" x14ac:dyDescent="0.25">
      <c r="B173" s="498"/>
      <c r="C173" s="48" t="s">
        <v>155</v>
      </c>
      <c r="D173" s="281">
        <f>Flavors!D59</f>
        <v>1773811415.9991343</v>
      </c>
      <c r="E173" s="282">
        <f>Flavors!E59</f>
        <v>53087616.944426775</v>
      </c>
      <c r="F173" s="319">
        <f>Flavors!F59</f>
        <v>3.0851910674793277E-2</v>
      </c>
      <c r="G173" s="337">
        <f>Flavors!G59</f>
        <v>41.964334910016632</v>
      </c>
      <c r="H173" s="372">
        <f>Flavors!H59</f>
        <v>-0.26977865204232643</v>
      </c>
      <c r="I173" s="328">
        <f>Flavors!I59</f>
        <v>2.5242529338197417</v>
      </c>
      <c r="J173" s="337">
        <f>Flavors!J59</f>
        <v>9.9500810327786127E-2</v>
      </c>
      <c r="K173" s="344">
        <f>Flavors!K59</f>
        <v>4.1035456516888058E-2</v>
      </c>
      <c r="L173" s="350">
        <f>Flavors!L59</f>
        <v>4477548670.8787651</v>
      </c>
      <c r="M173" s="362">
        <f>Flavors!M59</f>
        <v>305219985.17771816</v>
      </c>
      <c r="N173" s="356">
        <f>Flavors!N59</f>
        <v>7.3153389430639787E-2</v>
      </c>
      <c r="O173" s="285">
        <f>Flavors!O59</f>
        <v>1057580910.4105854</v>
      </c>
      <c r="P173" s="282">
        <f>Flavors!P59</f>
        <v>22932708.696974754</v>
      </c>
      <c r="Q173" s="356">
        <f>Flavors!Q59</f>
        <v>2.2164740303992236E-2</v>
      </c>
    </row>
    <row r="174" spans="2:17" x14ac:dyDescent="0.25">
      <c r="B174" s="498"/>
      <c r="C174" s="48" t="s">
        <v>156</v>
      </c>
      <c r="D174" s="281">
        <f>Flavors!D60</f>
        <v>58675127.634596452</v>
      </c>
      <c r="E174" s="282">
        <f>Flavors!E60</f>
        <v>-1569679.5816037431</v>
      </c>
      <c r="F174" s="319">
        <f>Flavors!F60</f>
        <v>-2.6055018749925499E-2</v>
      </c>
      <c r="G174" s="337">
        <f>Flavors!G60</f>
        <v>1.38811977684745</v>
      </c>
      <c r="H174" s="372">
        <f>Flavors!H60</f>
        <v>-9.055218136637011E-2</v>
      </c>
      <c r="I174" s="328">
        <f>Flavors!I60</f>
        <v>2.3384227029373381</v>
      </c>
      <c r="J174" s="337">
        <f>Flavors!J60</f>
        <v>0.14060390715018656</v>
      </c>
      <c r="K174" s="344">
        <f>Flavors!K60</f>
        <v>6.3974294614142238E-2</v>
      </c>
      <c r="L174" s="350">
        <f>Flavors!L60</f>
        <v>137207250.55848634</v>
      </c>
      <c r="M174" s="362">
        <f>Flavors!M60</f>
        <v>4800080.9101481438</v>
      </c>
      <c r="N174" s="356">
        <f>Flavors!N60</f>
        <v>3.6252424418532145E-2</v>
      </c>
      <c r="O174" s="285">
        <f>Flavors!O60</f>
        <v>31730191.618925918</v>
      </c>
      <c r="P174" s="282">
        <f>Flavors!P60</f>
        <v>1004378.7773696817</v>
      </c>
      <c r="Q174" s="356">
        <f>Flavors!Q60</f>
        <v>3.2688436349884727E-2</v>
      </c>
    </row>
    <row r="175" spans="2:17" x14ac:dyDescent="0.25">
      <c r="B175" s="498"/>
      <c r="C175" s="48" t="s">
        <v>157</v>
      </c>
      <c r="D175" s="281">
        <f>Flavors!D61</f>
        <v>2256326.6501910258</v>
      </c>
      <c r="E175" s="282">
        <f>Flavors!E61</f>
        <v>-2389209.6607476855</v>
      </c>
      <c r="F175" s="319">
        <f>Flavors!F61</f>
        <v>-0.51430222493835254</v>
      </c>
      <c r="G175" s="337">
        <f>Flavors!G61</f>
        <v>5.337954551480819E-2</v>
      </c>
      <c r="H175" s="372">
        <f>Flavors!H61</f>
        <v>-6.064230286122866E-2</v>
      </c>
      <c r="I175" s="328">
        <f>Flavors!I61</f>
        <v>2.1169642408947364</v>
      </c>
      <c r="J175" s="337">
        <f>Flavors!J61</f>
        <v>-2.0871255855299253E-3</v>
      </c>
      <c r="K175" s="344">
        <f>Flavors!K61</f>
        <v>-9.8493392776817404E-4</v>
      </c>
      <c r="L175" s="350">
        <f>Flavors!L61</f>
        <v>4776562.8342322083</v>
      </c>
      <c r="M175" s="362">
        <f>Flavors!M61</f>
        <v>-5067567.233496164</v>
      </c>
      <c r="N175" s="356">
        <f>Flavors!N61</f>
        <v>-0.51478060515565227</v>
      </c>
      <c r="O175" s="285">
        <f>Flavors!O61</f>
        <v>1128163.3250955129</v>
      </c>
      <c r="P175" s="282">
        <f>Flavors!P61</f>
        <v>-1194604.8303738427</v>
      </c>
      <c r="Q175" s="356">
        <f>Flavors!Q61</f>
        <v>-0.51430222493835254</v>
      </c>
    </row>
    <row r="176" spans="2:17" x14ac:dyDescent="0.25">
      <c r="B176" s="498"/>
      <c r="C176" s="48" t="s">
        <v>158</v>
      </c>
      <c r="D176" s="281">
        <f>Flavors!D62</f>
        <v>407564410.79755735</v>
      </c>
      <c r="E176" s="282">
        <f>Flavors!E62</f>
        <v>35833240.08563</v>
      </c>
      <c r="F176" s="319">
        <f>Flavors!F62</f>
        <v>9.6395575375084502E-2</v>
      </c>
      <c r="G176" s="337">
        <f>Flavors!G62</f>
        <v>9.6420449647848283</v>
      </c>
      <c r="H176" s="372">
        <f>Flavors!H62</f>
        <v>0.51813066370441518</v>
      </c>
      <c r="I176" s="328">
        <f>Flavors!I62</f>
        <v>2.1649781627392892</v>
      </c>
      <c r="J176" s="337">
        <f>Flavors!J62</f>
        <v>7.0209557080977092E-2</v>
      </c>
      <c r="K176" s="344">
        <f>Flavors!K62</f>
        <v>3.3516617010265294E-2</v>
      </c>
      <c r="L176" s="350">
        <f>Flavors!L62</f>
        <v>882368049.28641665</v>
      </c>
      <c r="M176" s="362">
        <f>Flavors!M62</f>
        <v>103677263.13446057</v>
      </c>
      <c r="N176" s="356">
        <f>Flavors!N62</f>
        <v>0.13314304596668064</v>
      </c>
      <c r="O176" s="285">
        <f>Flavors!O62</f>
        <v>186244957.45749897</v>
      </c>
      <c r="P176" s="282">
        <f>Flavors!P62</f>
        <v>19503312.572008401</v>
      </c>
      <c r="Q176" s="356">
        <f>Flavors!Q62</f>
        <v>0.1169672554532028</v>
      </c>
    </row>
    <row r="177" spans="2:17" x14ac:dyDescent="0.25">
      <c r="B177" s="498"/>
      <c r="C177" s="48" t="s">
        <v>159</v>
      </c>
      <c r="D177" s="281">
        <f>Flavors!D63</f>
        <v>2361987.6678944798</v>
      </c>
      <c r="E177" s="282">
        <f>Flavors!E63</f>
        <v>-1577222.074023983</v>
      </c>
      <c r="F177" s="319">
        <f>Flavors!F63</f>
        <v>-0.40039047863845117</v>
      </c>
      <c r="G177" s="337">
        <f>Flavors!G63</f>
        <v>5.5879244351926913E-2</v>
      </c>
      <c r="H177" s="372">
        <f>Flavors!H63</f>
        <v>-4.0806250250024531E-2</v>
      </c>
      <c r="I177" s="328">
        <f>Flavors!I63</f>
        <v>2.0484748707727714</v>
      </c>
      <c r="J177" s="337">
        <f>Flavors!J63</f>
        <v>-3.7614839101506092E-2</v>
      </c>
      <c r="K177" s="344">
        <f>Flavors!K63</f>
        <v>-1.8031266308184336E-2</v>
      </c>
      <c r="L177" s="350">
        <f>Flavors!L63</f>
        <v>4838472.3827570239</v>
      </c>
      <c r="M177" s="362">
        <f>Flavors!M63</f>
        <v>-3379072.5248955898</v>
      </c>
      <c r="N177" s="356">
        <f>Flavors!N63</f>
        <v>-0.41120219759904425</v>
      </c>
      <c r="O177" s="285">
        <f>Flavors!O63</f>
        <v>1180993.8339472399</v>
      </c>
      <c r="P177" s="282">
        <f>Flavors!P63</f>
        <v>-788611.03701199149</v>
      </c>
      <c r="Q177" s="356">
        <f>Flavors!Q63</f>
        <v>-0.40039047863845117</v>
      </c>
    </row>
    <row r="178" spans="2:17" x14ac:dyDescent="0.25">
      <c r="B178" s="498"/>
      <c r="C178" s="48" t="s">
        <v>160</v>
      </c>
      <c r="D178" s="281">
        <f>Flavors!D64</f>
        <v>974994443.54265821</v>
      </c>
      <c r="E178" s="282">
        <f>Flavors!E64</f>
        <v>13790649.909610987</v>
      </c>
      <c r="F178" s="319">
        <f>Flavors!F64</f>
        <v>1.4347269539466422E-2</v>
      </c>
      <c r="G178" s="337">
        <f>Flavors!G64</f>
        <v>23.066146150143723</v>
      </c>
      <c r="H178" s="372">
        <f>Flavors!H64</f>
        <v>-0.5260132649125957</v>
      </c>
      <c r="I178" s="328">
        <f>Flavors!I64</f>
        <v>1.9557118594978709</v>
      </c>
      <c r="J178" s="337">
        <f>Flavors!J64</f>
        <v>2.4906142261118536E-2</v>
      </c>
      <c r="K178" s="344">
        <f>Flavors!K64</f>
        <v>1.2899351829537071E-2</v>
      </c>
      <c r="L178" s="350">
        <f>Flavors!L64</f>
        <v>1906808196.1809039</v>
      </c>
      <c r="M178" s="362">
        <f>Flavors!M64</f>
        <v>50910416.004560947</v>
      </c>
      <c r="N178" s="356">
        <f>Flavors!N64</f>
        <v>2.7431691846586271E-2</v>
      </c>
      <c r="O178" s="285">
        <f>Flavors!O64</f>
        <v>399740510.37840289</v>
      </c>
      <c r="P178" s="282">
        <f>Flavors!P64</f>
        <v>7309419.415371418</v>
      </c>
      <c r="Q178" s="356">
        <f>Flavors!Q64</f>
        <v>1.8625994687204828E-2</v>
      </c>
    </row>
    <row r="179" spans="2:17" ht="15" thickBot="1" x14ac:dyDescent="0.3">
      <c r="B179" s="498"/>
      <c r="C179" s="51" t="s">
        <v>161</v>
      </c>
      <c r="D179" s="303">
        <f>Flavors!D65</f>
        <v>28859499.071796279</v>
      </c>
      <c r="E179" s="304">
        <f>Flavors!E65</f>
        <v>12040595.34519311</v>
      </c>
      <c r="F179" s="320">
        <f>Flavors!F65</f>
        <v>0.71589656144758074</v>
      </c>
      <c r="G179" s="338">
        <f>Flavors!G65</f>
        <v>0.68274996623697704</v>
      </c>
      <c r="H179" s="373">
        <f>Flavors!H65</f>
        <v>0.26994025768937585</v>
      </c>
      <c r="I179" s="329">
        <f>Flavors!I65</f>
        <v>2.2732062327886533</v>
      </c>
      <c r="J179" s="338">
        <f>Flavors!J65</f>
        <v>0.39428904320892921</v>
      </c>
      <c r="K179" s="345">
        <f>Flavors!K65</f>
        <v>0.20984907977616818</v>
      </c>
      <c r="L179" s="351">
        <f>Flavors!L65</f>
        <v>65603593.165165663</v>
      </c>
      <c r="M179" s="363">
        <f>Flavors!M65</f>
        <v>34002265.843364492</v>
      </c>
      <c r="N179" s="357">
        <f>Flavors!N65</f>
        <v>1.075975875858447</v>
      </c>
      <c r="O179" s="305">
        <f>Flavors!O65</f>
        <v>15134933.71609045</v>
      </c>
      <c r="P179" s="304">
        <f>Flavors!P65</f>
        <v>6719696.6843718197</v>
      </c>
      <c r="Q179" s="357">
        <f>Flavors!Q65</f>
        <v>0.79851543801368918</v>
      </c>
    </row>
    <row r="180" spans="2:17" x14ac:dyDescent="0.25">
      <c r="B180" s="497" t="s">
        <v>275</v>
      </c>
      <c r="C180" s="54" t="s">
        <v>276</v>
      </c>
      <c r="D180" s="306">
        <f>'NB vs PL'!D13</f>
        <v>2744455989.8369346</v>
      </c>
      <c r="E180" s="53">
        <f>'NB vs PL'!E13</f>
        <v>87034237.541718483</v>
      </c>
      <c r="F180" s="321">
        <f>'NB vs PL'!F13</f>
        <v>3.2751382977333945E-2</v>
      </c>
      <c r="G180" s="339">
        <f>'NB vs PL'!G13</f>
        <v>64.927573057954945</v>
      </c>
      <c r="H180" s="374">
        <f>'NB vs PL'!H13</f>
        <v>-0.29721905009775185</v>
      </c>
      <c r="I180" s="330">
        <f>'NB vs PL'!I13</f>
        <v>2.3759568863207003</v>
      </c>
      <c r="J180" s="339">
        <f>'NB vs PL'!J13</f>
        <v>4.6589685073556097E-2</v>
      </c>
      <c r="K180" s="346">
        <f>'NB vs PL'!K13</f>
        <v>2.00010050148435E-2</v>
      </c>
      <c r="L180" s="352">
        <f>'NB vs PL'!L13</f>
        <v>6520709108.2571583</v>
      </c>
      <c r="M180" s="364">
        <f>'NB vs PL'!M13</f>
        <v>330598038.57996845</v>
      </c>
      <c r="N180" s="358">
        <f>'NB vs PL'!N13</f>
        <v>5.340744856735001E-2</v>
      </c>
      <c r="O180" s="52">
        <f>'NB vs PL'!O13</f>
        <v>1345516256.7932742</v>
      </c>
      <c r="P180" s="53">
        <f>'NB vs PL'!P13</f>
        <v>46671557.436104774</v>
      </c>
      <c r="Q180" s="358">
        <f>'NB vs PL'!Q13</f>
        <v>3.5933131543134982E-2</v>
      </c>
    </row>
    <row r="181" spans="2:17" ht="15" thickBot="1" x14ac:dyDescent="0.3">
      <c r="B181" s="499"/>
      <c r="C181" s="55" t="s">
        <v>144</v>
      </c>
      <c r="D181" s="307">
        <f>'NB vs PL'!D14</f>
        <v>1480078031.1009953</v>
      </c>
      <c r="E181" s="47">
        <f>'NB vs PL'!E14</f>
        <v>65736166.264608145</v>
      </c>
      <c r="F181" s="322">
        <f>'NB vs PL'!F14</f>
        <v>4.6478272261432765E-2</v>
      </c>
      <c r="G181" s="340">
        <f>'NB vs PL'!G14</f>
        <v>35.015272553703348</v>
      </c>
      <c r="H181" s="375">
        <f>'NB vs PL'!H14</f>
        <v>0.30111623884951655</v>
      </c>
      <c r="I181" s="331">
        <f>'NB vs PL'!I14</f>
        <v>2.0825839040698981</v>
      </c>
      <c r="J181" s="340">
        <f>'NB vs PL'!J14</f>
        <v>0.10527735745929223</v>
      </c>
      <c r="K181" s="347">
        <f>'NB vs PL'!K14</f>
        <v>5.3242810347112389E-2</v>
      </c>
      <c r="L181" s="353">
        <f>'NB vs PL'!L14</f>
        <v>3082386684.3383989</v>
      </c>
      <c r="M181" s="365">
        <f>'NB vs PL'!M14</f>
        <v>285799255.8519578</v>
      </c>
      <c r="N181" s="359">
        <f>'NB vs PL'!N14</f>
        <v>0.10219571644382204</v>
      </c>
      <c r="O181" s="46">
        <f>'NB vs PL'!O14</f>
        <v>816704127.91192961</v>
      </c>
      <c r="P181" s="47">
        <f>'NB vs PL'!P14</f>
        <v>34505575.218286157</v>
      </c>
      <c r="Q181" s="359">
        <f>'NB vs PL'!Q14</f>
        <v>4.411357589381866E-2</v>
      </c>
    </row>
    <row r="182" spans="2:17" x14ac:dyDescent="0.25">
      <c r="B182" s="498" t="s">
        <v>457</v>
      </c>
      <c r="C182" s="43" t="s">
        <v>39</v>
      </c>
      <c r="D182" s="258">
        <f>Size!D23</f>
        <v>136002244.60856801</v>
      </c>
      <c r="E182" s="62">
        <f>Size!E23</f>
        <v>31531312.481286347</v>
      </c>
      <c r="F182" s="323">
        <f>Size!F23</f>
        <v>0.30181900208251539</v>
      </c>
      <c r="G182" s="341">
        <f>Size!G23</f>
        <v>3.2175031064693167</v>
      </c>
      <c r="H182" s="376">
        <f>Size!H23</f>
        <v>0.6533279530706908</v>
      </c>
      <c r="I182" s="332">
        <f>Size!I23</f>
        <v>3.2764255682438383</v>
      </c>
      <c r="J182" s="341">
        <f>Size!J23</f>
        <v>6.5987331979448172E-2</v>
      </c>
      <c r="K182" s="309">
        <f>Size!K23</f>
        <v>2.0553995163049728E-2</v>
      </c>
      <c r="L182" s="310">
        <f>Size!L23</f>
        <v>445601231.57406497</v>
      </c>
      <c r="M182" s="311">
        <f>Size!M23</f>
        <v>110203756.49445802</v>
      </c>
      <c r="N182" s="312">
        <f>Size!N23</f>
        <v>0.32857658355448571</v>
      </c>
      <c r="O182" s="61">
        <f>Size!O23</f>
        <v>89924345.434595585</v>
      </c>
      <c r="P182" s="62">
        <f>Size!P23</f>
        <v>20946576.722216323</v>
      </c>
      <c r="Q182" s="312">
        <f>Size!Q23</f>
        <v>0.30367141635964656</v>
      </c>
    </row>
    <row r="183" spans="2:17" x14ac:dyDescent="0.25">
      <c r="B183" s="498"/>
      <c r="C183" s="48" t="s">
        <v>173</v>
      </c>
      <c r="D183" s="57">
        <f>Size!D24</f>
        <v>2389208037.1529074</v>
      </c>
      <c r="E183" s="277">
        <f>Size!E24</f>
        <v>22626984.826543808</v>
      </c>
      <c r="F183" s="279">
        <f>Size!F24</f>
        <v>9.5610436854893874E-3</v>
      </c>
      <c r="G183" s="333">
        <f>Size!G24</f>
        <v>56.523216242981377</v>
      </c>
      <c r="H183" s="368">
        <f>Size!H24</f>
        <v>-1.563068710290743</v>
      </c>
      <c r="I183" s="324">
        <f>Size!I24</f>
        <v>2.1002344875655554</v>
      </c>
      <c r="J183" s="333">
        <f>Size!J24</f>
        <v>4.2999996873374524E-2</v>
      </c>
      <c r="K183" s="290">
        <f>Size!K24</f>
        <v>2.0901845204290087E-2</v>
      </c>
      <c r="L183" s="294">
        <f>Size!L24</f>
        <v>5017897117.5973425</v>
      </c>
      <c r="M183" s="280">
        <f>Size!M24</f>
        <v>149284951.73295021</v>
      </c>
      <c r="N183" s="269">
        <f>Size!N24</f>
        <v>3.0662732344884897E-2</v>
      </c>
      <c r="O183" s="284">
        <f>Size!O24</f>
        <v>1200367951.5634079</v>
      </c>
      <c r="P183" s="277">
        <f>Size!P24</f>
        <v>11440349.877893209</v>
      </c>
      <c r="Q183" s="269">
        <f>Size!Q24</f>
        <v>9.6224108698246165E-3</v>
      </c>
    </row>
    <row r="184" spans="2:17" x14ac:dyDescent="0.25">
      <c r="B184" s="498"/>
      <c r="C184" s="48" t="s">
        <v>174</v>
      </c>
      <c r="D184" s="57">
        <f>Size!D25</f>
        <v>78820866.063450813</v>
      </c>
      <c r="E184" s="277">
        <f>Size!E25</f>
        <v>919765.66031908989</v>
      </c>
      <c r="F184" s="279">
        <f>Size!F25</f>
        <v>1.1806837843873565E-2</v>
      </c>
      <c r="G184" s="333">
        <f>Size!G25</f>
        <v>1.8647220282552452</v>
      </c>
      <c r="H184" s="368">
        <f>Size!H25</f>
        <v>-4.7312850812886831E-2</v>
      </c>
      <c r="I184" s="324">
        <f>Size!I25</f>
        <v>2.7795207481475117</v>
      </c>
      <c r="J184" s="333">
        <f>Size!J25</f>
        <v>0.11058652806816305</v>
      </c>
      <c r="K184" s="290">
        <f>Size!K25</f>
        <v>4.1434714739756781E-2</v>
      </c>
      <c r="L184" s="294">
        <f>Size!L25</f>
        <v>219084232.61031762</v>
      </c>
      <c r="M184" s="280">
        <f>Size!M25</f>
        <v>11171319.962562233</v>
      </c>
      <c r="N184" s="269">
        <f>Size!N25</f>
        <v>5.3730765541669875E-2</v>
      </c>
      <c r="O184" s="284">
        <f>Size!O25</f>
        <v>26608562.732517596</v>
      </c>
      <c r="P184" s="277">
        <f>Size!P25</f>
        <v>222166.77734631673</v>
      </c>
      <c r="Q184" s="269">
        <f>Size!Q25</f>
        <v>8.4197469682393607E-3</v>
      </c>
    </row>
    <row r="185" spans="2:17" x14ac:dyDescent="0.25">
      <c r="B185" s="498"/>
      <c r="C185" s="48" t="s">
        <v>175</v>
      </c>
      <c r="D185" s="57">
        <f>Size!D26</f>
        <v>50256591.679693513</v>
      </c>
      <c r="E185" s="277">
        <f>Size!E26</f>
        <v>10298931.565788738</v>
      </c>
      <c r="F185" s="279">
        <f>Size!F26</f>
        <v>0.25774611267101794</v>
      </c>
      <c r="G185" s="333">
        <f>Size!G26</f>
        <v>1.1889564052076451</v>
      </c>
      <c r="H185" s="368">
        <f>Size!H26</f>
        <v>0.2082200686428276</v>
      </c>
      <c r="I185" s="324">
        <f>Size!I26</f>
        <v>1.8568238251624338</v>
      </c>
      <c r="J185" s="333">
        <f>Size!J26</f>
        <v>3.0528509675110449E-2</v>
      </c>
      <c r="K185" s="290">
        <f>Size!K26</f>
        <v>1.6716086065721694E-2</v>
      </c>
      <c r="L185" s="294">
        <f>Size!L26</f>
        <v>93317636.802315056</v>
      </c>
      <c r="M185" s="280">
        <f>Size!M26</f>
        <v>20343149.318456098</v>
      </c>
      <c r="N185" s="269">
        <f>Size!N26</f>
        <v>0.2787707049392536</v>
      </c>
      <c r="O185" s="284">
        <f>Size!O26</f>
        <v>14061149.055252135</v>
      </c>
      <c r="P185" s="277">
        <f>Size!P26</f>
        <v>2872963.4912606031</v>
      </c>
      <c r="Q185" s="269">
        <f>Size!Q26</f>
        <v>0.25678547024703047</v>
      </c>
    </row>
    <row r="186" spans="2:17" x14ac:dyDescent="0.25">
      <c r="B186" s="498"/>
      <c r="C186" s="48" t="s">
        <v>176</v>
      </c>
      <c r="D186" s="57">
        <f>Size!D27</f>
        <v>1018878153.9679773</v>
      </c>
      <c r="E186" s="277">
        <f>Size!E27</f>
        <v>51882846.358632207</v>
      </c>
      <c r="F186" s="279">
        <f>Size!F27</f>
        <v>5.3653669206420056E-2</v>
      </c>
      <c r="G186" s="333">
        <f>Size!G27</f>
        <v>24.10433471109905</v>
      </c>
      <c r="H186" s="368">
        <f>Size!H27</f>
        <v>0.37002612654462652</v>
      </c>
      <c r="I186" s="324">
        <f>Size!I27</f>
        <v>1.6196706250497659</v>
      </c>
      <c r="J186" s="333">
        <f>Size!J27</f>
        <v>5.183850344778973E-2</v>
      </c>
      <c r="K186" s="290">
        <f>Size!K27</f>
        <v>3.3063810042890496E-2</v>
      </c>
      <c r="L186" s="294">
        <f>Size!L27</f>
        <v>1650247016.4868653</v>
      </c>
      <c r="M186" s="280">
        <f>Size!M27</f>
        <v>134160711.77855015</v>
      </c>
      <c r="N186" s="269">
        <f>Size!N27</f>
        <v>8.8491473976055585E-2</v>
      </c>
      <c r="O186" s="284">
        <f>Size!O27</f>
        <v>253939594.19539374</v>
      </c>
      <c r="P186" s="277">
        <f>Size!P27</f>
        <v>12930846.87631005</v>
      </c>
      <c r="Q186" s="269">
        <f>Size!Q27</f>
        <v>5.3653018905534776E-2</v>
      </c>
    </row>
    <row r="187" spans="2:17" x14ac:dyDescent="0.25">
      <c r="B187" s="498"/>
      <c r="C187" s="48" t="s">
        <v>177</v>
      </c>
      <c r="D187" s="57">
        <f>Size!D28</f>
        <v>479476476.9960379</v>
      </c>
      <c r="E187" s="277">
        <f>Size!E28</f>
        <v>31983395.083133638</v>
      </c>
      <c r="F187" s="279">
        <f>Size!F28</f>
        <v>7.1472378849777571E-2</v>
      </c>
      <c r="G187" s="333">
        <f>Size!G28</f>
        <v>11.343320536023903</v>
      </c>
      <c r="H187" s="368">
        <f>Size!H28</f>
        <v>0.35987644689819298</v>
      </c>
      <c r="I187" s="324">
        <f>Size!I28</f>
        <v>4.2773074490659555</v>
      </c>
      <c r="J187" s="333">
        <f>Size!J28</f>
        <v>9.026219491825227E-2</v>
      </c>
      <c r="K187" s="290">
        <f>Size!K28</f>
        <v>2.155749208319117E-2</v>
      </c>
      <c r="L187" s="294">
        <f>Size!L28</f>
        <v>2050868306.7070541</v>
      </c>
      <c r="M187" s="280">
        <f>Size!M28</f>
        <v>177194521.81969881</v>
      </c>
      <c r="N187" s="269">
        <f>Size!N28</f>
        <v>9.4570636174189565E-2</v>
      </c>
      <c r="O187" s="284">
        <f>Size!O28</f>
        <v>567169198.78951216</v>
      </c>
      <c r="P187" s="277">
        <f>Size!P28</f>
        <v>32141044.773905694</v>
      </c>
      <c r="Q187" s="269">
        <f>Size!Q28</f>
        <v>6.0073557872934211E-2</v>
      </c>
    </row>
    <row r="188" spans="2:17" ht="15" thickBot="1" x14ac:dyDescent="0.3">
      <c r="B188" s="498"/>
      <c r="C188" s="51" t="s">
        <v>178</v>
      </c>
      <c r="D188" s="296">
        <f>Size!D29</f>
        <v>74307537.834798038</v>
      </c>
      <c r="E188" s="297">
        <f>Size!E29</f>
        <v>3455660.6988474131</v>
      </c>
      <c r="F188" s="317">
        <f>Size!F29</f>
        <v>4.8773029572903047E-2</v>
      </c>
      <c r="G188" s="334">
        <f>Size!G29</f>
        <v>1.7579469699611623</v>
      </c>
      <c r="H188" s="369">
        <f>Size!H29</f>
        <v>1.8930965946649225E-2</v>
      </c>
      <c r="I188" s="325">
        <f>Size!I29</f>
        <v>1.8035469179357329</v>
      </c>
      <c r="J188" s="334">
        <f>Size!J29</f>
        <v>0.1135359164501899</v>
      </c>
      <c r="K188" s="342">
        <f>Size!K29</f>
        <v>6.7180578321910489E-2</v>
      </c>
      <c r="L188" s="348">
        <f>Size!L29</f>
        <v>134017130.84134287</v>
      </c>
      <c r="M188" s="360">
        <f>Size!M29</f>
        <v>14276679.005684301</v>
      </c>
      <c r="N188" s="354">
        <f>Size!N29</f>
        <v>0.11923020822803279</v>
      </c>
      <c r="O188" s="298">
        <f>Size!O29</f>
        <v>11827705.248324851</v>
      </c>
      <c r="P188" s="297">
        <f>Size!P29</f>
        <v>671417.18400561996</v>
      </c>
      <c r="Q188" s="354">
        <f>Size!Q29</f>
        <v>6.0182847568537624E-2</v>
      </c>
    </row>
    <row r="189" spans="2:17" x14ac:dyDescent="0.25">
      <c r="B189" s="497" t="s">
        <v>24</v>
      </c>
      <c r="C189" s="54" t="s">
        <v>453</v>
      </c>
      <c r="D189" s="306">
        <f>Organic!D13</f>
        <v>192254769.00021753</v>
      </c>
      <c r="E189" s="53">
        <f>Organic!E13</f>
        <v>14209496.997905314</v>
      </c>
      <c r="F189" s="321">
        <f>Organic!F13</f>
        <v>7.9808336599473312E-2</v>
      </c>
      <c r="G189" s="339">
        <f>Organic!G13</f>
        <v>4.5483096126251032</v>
      </c>
      <c r="H189" s="374">
        <f>Organic!H13</f>
        <v>0.17829727185067412</v>
      </c>
      <c r="I189" s="330">
        <f>Organic!I13</f>
        <v>2.4743042464427081</v>
      </c>
      <c r="J189" s="339">
        <f>Organic!J13</f>
        <v>1.5570899809234096E-2</v>
      </c>
      <c r="K189" s="346">
        <f>Organic!K13</f>
        <v>6.3328948747345664E-3</v>
      </c>
      <c r="L189" s="352">
        <f>Organic!L13</f>
        <v>475696791.33610016</v>
      </c>
      <c r="M189" s="364">
        <f>Organic!M13</f>
        <v>37930943.853587866</v>
      </c>
      <c r="N189" s="358">
        <f>Organic!N13</f>
        <v>8.6646649280019764E-2</v>
      </c>
      <c r="O189" s="52">
        <f>Organic!O13</f>
        <v>97080870.342149854</v>
      </c>
      <c r="P189" s="53">
        <f>Organic!P13</f>
        <v>5723777.1288661808</v>
      </c>
      <c r="Q189" s="358">
        <f>Organic!Q13</f>
        <v>6.2652793861373887E-2</v>
      </c>
    </row>
    <row r="190" spans="2:17" ht="15" thickBot="1" x14ac:dyDescent="0.3">
      <c r="B190" s="499"/>
      <c r="C190" s="55" t="s">
        <v>454</v>
      </c>
      <c r="D190" s="307">
        <f>Organic!D14</f>
        <v>4034695139.3033047</v>
      </c>
      <c r="E190" s="47">
        <f>Organic!E14</f>
        <v>138489399.67666197</v>
      </c>
      <c r="F190" s="322">
        <f>Organic!F14</f>
        <v>3.5544683451426987E-2</v>
      </c>
      <c r="G190" s="340">
        <f>Organic!G14</f>
        <v>95.451690387374668</v>
      </c>
      <c r="H190" s="375">
        <f>Organic!H14</f>
        <v>-0.17829727185097966</v>
      </c>
      <c r="I190" s="331">
        <f>Organic!I14</f>
        <v>2.2641948315482252</v>
      </c>
      <c r="J190" s="340">
        <f>Organic!J14</f>
        <v>6.8050093091889696E-2</v>
      </c>
      <c r="K190" s="347">
        <f>Organic!K14</f>
        <v>3.0986160383819662E-2</v>
      </c>
      <c r="L190" s="353">
        <f>Organic!L14</f>
        <v>9135335881.283289</v>
      </c>
      <c r="M190" s="365">
        <f>Organic!M14</f>
        <v>578704146.2588625</v>
      </c>
      <c r="N190" s="359">
        <f>Organic!N14</f>
        <v>6.7632237097464673E-2</v>
      </c>
      <c r="O190" s="46">
        <f>Organic!O14</f>
        <v>2066817636.6768532</v>
      </c>
      <c r="P190" s="47">
        <f>Organic!P14</f>
        <v>75501588.57407093</v>
      </c>
      <c r="Q190" s="359">
        <f>Organic!Q14</f>
        <v>3.7915422138040188E-2</v>
      </c>
    </row>
    <row r="191" spans="2:17" x14ac:dyDescent="0.25">
      <c r="B191" s="497" t="s">
        <v>277</v>
      </c>
      <c r="C191" s="43" t="s">
        <v>459</v>
      </c>
      <c r="D191" s="56">
        <f>Form!D13</f>
        <v>692723449.02661884</v>
      </c>
      <c r="E191" s="45">
        <f>Form!E13</f>
        <v>53423880.002201438</v>
      </c>
      <c r="F191" s="267">
        <f>Form!F13</f>
        <v>8.356626938404986E-2</v>
      </c>
      <c r="G191" s="379">
        <f>Form!G13</f>
        <v>16.388257823112948</v>
      </c>
      <c r="H191" s="380">
        <f>Form!H13</f>
        <v>0.69704078224595811</v>
      </c>
      <c r="I191" s="381">
        <f>Form!I13</f>
        <v>2.4085996044456208</v>
      </c>
      <c r="J191" s="379">
        <f>Form!J13</f>
        <v>4.0333370055454676E-2</v>
      </c>
      <c r="K191" s="382">
        <f>Form!K13</f>
        <v>1.7030758396063782E-2</v>
      </c>
      <c r="L191" s="383">
        <f>Form!L13</f>
        <v>1668493425.3157203</v>
      </c>
      <c r="M191" s="266">
        <f>Form!M13</f>
        <v>154461842.33500719</v>
      </c>
      <c r="N191" s="268">
        <f>Form!N13</f>
        <v>0.10202022472405375</v>
      </c>
      <c r="O191" s="44">
        <f>Form!O13</f>
        <v>359053475.92122316</v>
      </c>
      <c r="P191" s="45">
        <f>Form!P13</f>
        <v>31873459.796911955</v>
      </c>
      <c r="Q191" s="268">
        <f>Form!Q13</f>
        <v>9.7418724329427608E-2</v>
      </c>
    </row>
    <row r="192" spans="2:17" ht="15" thickBot="1" x14ac:dyDescent="0.3">
      <c r="B192" s="499"/>
      <c r="C192" s="51" t="s">
        <v>165</v>
      </c>
      <c r="D192" s="60">
        <f>Form!D14</f>
        <v>3534226459.2769361</v>
      </c>
      <c r="E192" s="50">
        <f>Form!E14</f>
        <v>99275016.672389984</v>
      </c>
      <c r="F192" s="263">
        <f>Form!F14</f>
        <v>2.8901432329161217E-2</v>
      </c>
      <c r="G192" s="367">
        <f>Form!G14</f>
        <v>83.611742176887645</v>
      </c>
      <c r="H192" s="377">
        <f>Form!H14</f>
        <v>-0.69704078224570765</v>
      </c>
      <c r="I192" s="366">
        <f>Form!I14</f>
        <v>2.2473204076822504</v>
      </c>
      <c r="J192" s="367">
        <f>Form!J14</f>
        <v>6.9599375953706133E-2</v>
      </c>
      <c r="K192" s="291">
        <f>Form!K14</f>
        <v>3.1959729891786151E-2</v>
      </c>
      <c r="L192" s="295">
        <f>Form!L14</f>
        <v>7942539247.3036404</v>
      </c>
      <c r="M192" s="264">
        <f>Form!M14</f>
        <v>462173247.77741623</v>
      </c>
      <c r="N192" s="270">
        <f>Form!N14</f>
        <v>6.178484419167303E-2</v>
      </c>
      <c r="O192" s="49">
        <f>Form!O14</f>
        <v>1804845031.0977812</v>
      </c>
      <c r="P192" s="50">
        <f>Form!P14</f>
        <v>49351905.906026602</v>
      </c>
      <c r="Q192" s="270">
        <f>Form!Q14</f>
        <v>2.8112844874078238E-2</v>
      </c>
    </row>
    <row r="193" spans="1:20" x14ac:dyDescent="0.25">
      <c r="B193" s="498" t="s">
        <v>279</v>
      </c>
      <c r="C193" s="43" t="s">
        <v>37</v>
      </c>
      <c r="D193" s="258">
        <f>'Package Type'!D25</f>
        <v>154871662.97960761</v>
      </c>
      <c r="E193" s="62">
        <f>'Package Type'!E25</f>
        <v>18611500.465035349</v>
      </c>
      <c r="F193" s="323">
        <f>'Package Type'!F25</f>
        <v>0.1365879808270811</v>
      </c>
      <c r="G193" s="341">
        <f>'Package Type'!G25</f>
        <v>3.6639105345292524</v>
      </c>
      <c r="H193" s="376">
        <f>'Package Type'!H25</f>
        <v>0.31948815786048446</v>
      </c>
      <c r="I193" s="332">
        <f>'Package Type'!I25</f>
        <v>5.6771432145779608</v>
      </c>
      <c r="J193" s="341">
        <f>'Package Type'!J25</f>
        <v>-0.15964715401521623</v>
      </c>
      <c r="K193" s="309">
        <f>'Package Type'!K25</f>
        <v>-2.735187387819369E-2</v>
      </c>
      <c r="L193" s="310">
        <f>'Package Type'!L25</f>
        <v>879228610.61508417</v>
      </c>
      <c r="M193" s="311">
        <f>'Package Type'!M25</f>
        <v>83906606.427087784</v>
      </c>
      <c r="N193" s="312">
        <f>'Package Type'!N25</f>
        <v>0.10550016972402808</v>
      </c>
      <c r="O193" s="61">
        <f>'Package Type'!O25</f>
        <v>213080997.53698483</v>
      </c>
      <c r="P193" s="62">
        <f>'Package Type'!P25</f>
        <v>18181817.675990373</v>
      </c>
      <c r="Q193" s="312">
        <f>'Package Type'!Q25</f>
        <v>9.3288323167690937E-2</v>
      </c>
    </row>
    <row r="194" spans="1:20" x14ac:dyDescent="0.25">
      <c r="B194" s="498"/>
      <c r="C194" s="48" t="s">
        <v>166</v>
      </c>
      <c r="D194" s="57">
        <f>'Package Type'!D26</f>
        <v>50890595.916969649</v>
      </c>
      <c r="E194" s="277">
        <f>'Package Type'!E26</f>
        <v>1366244.4719492272</v>
      </c>
      <c r="F194" s="279">
        <f>'Package Type'!F26</f>
        <v>2.7587326882331144E-2</v>
      </c>
      <c r="G194" s="333">
        <f>'Package Type'!G26</f>
        <v>1.2039555003242135</v>
      </c>
      <c r="H194" s="368">
        <f>'Package Type'!H26</f>
        <v>-1.158942569201149E-2</v>
      </c>
      <c r="I194" s="324">
        <f>'Package Type'!I26</f>
        <v>2.4617233194859089</v>
      </c>
      <c r="J194" s="333">
        <f>'Package Type'!J26</f>
        <v>5.0507178114941986E-2</v>
      </c>
      <c r="K194" s="290">
        <f>'Package Type'!K26</f>
        <v>2.0946765098472118E-2</v>
      </c>
      <c r="L194" s="294">
        <f>'Package Type'!L26</f>
        <v>125278566.71133858</v>
      </c>
      <c r="M194" s="280">
        <f>'Package Type'!M26</f>
        <v>5864651.1161767542</v>
      </c>
      <c r="N194" s="269">
        <f>'Package Type'!N26</f>
        <v>4.9111957236702204E-2</v>
      </c>
      <c r="O194" s="284">
        <f>'Package Type'!O26</f>
        <v>23338369.012749627</v>
      </c>
      <c r="P194" s="277">
        <f>'Package Type'!P26</f>
        <v>1567729.5882870927</v>
      </c>
      <c r="Q194" s="269">
        <f>'Package Type'!Q26</f>
        <v>7.2011187072691885E-2</v>
      </c>
    </row>
    <row r="195" spans="1:20" x14ac:dyDescent="0.25">
      <c r="B195" s="498"/>
      <c r="C195" s="48" t="s">
        <v>167</v>
      </c>
      <c r="D195" s="57">
        <f>'Package Type'!D27</f>
        <v>1554100078.3934424</v>
      </c>
      <c r="E195" s="277">
        <f>'Package Type'!E27</f>
        <v>61619285.809432983</v>
      </c>
      <c r="F195" s="279">
        <f>'Package Type'!F27</f>
        <v>4.1286484968927686E-2</v>
      </c>
      <c r="G195" s="333">
        <f>'Package Type'!G27</f>
        <v>36.766465468174296</v>
      </c>
      <c r="H195" s="368">
        <f>'Package Type'!H27</f>
        <v>0.13443694749432211</v>
      </c>
      <c r="I195" s="324">
        <f>'Package Type'!I27</f>
        <v>2.1874081223644386</v>
      </c>
      <c r="J195" s="333">
        <f>'Package Type'!J27</f>
        <v>0.11203732617540973</v>
      </c>
      <c r="K195" s="290">
        <f>'Package Type'!K27</f>
        <v>5.3984245312279681E-2</v>
      </c>
      <c r="L195" s="294">
        <f>'Package Type'!L27</f>
        <v>3399451134.4450264</v>
      </c>
      <c r="M195" s="280">
        <f>'Package Type'!M27</f>
        <v>302000083.6431179</v>
      </c>
      <c r="N195" s="269">
        <f>'Package Type'!N27</f>
        <v>9.7499550013851605E-2</v>
      </c>
      <c r="O195" s="284">
        <f>'Package Type'!O27</f>
        <v>789849624.21895456</v>
      </c>
      <c r="P195" s="277">
        <f>'Package Type'!P27</f>
        <v>26937542.988385558</v>
      </c>
      <c r="Q195" s="269">
        <f>'Package Type'!Q27</f>
        <v>3.53088431171985E-2</v>
      </c>
    </row>
    <row r="196" spans="1:20" ht="15" customHeight="1" x14ac:dyDescent="0.25">
      <c r="B196" s="498"/>
      <c r="C196" s="48" t="s">
        <v>168</v>
      </c>
      <c r="D196" s="57">
        <f>'Package Type'!D28</f>
        <v>23812447.741748691</v>
      </c>
      <c r="E196" s="277">
        <f>'Package Type'!E28</f>
        <v>13374068.239811676</v>
      </c>
      <c r="F196" s="279">
        <f>'Package Type'!F28</f>
        <v>1.281239893350294</v>
      </c>
      <c r="G196" s="333">
        <f>'Package Type'!G28</f>
        <v>0.56334823592233496</v>
      </c>
      <c r="H196" s="368">
        <f>'Package Type'!H28</f>
        <v>0.30714459328610022</v>
      </c>
      <c r="I196" s="324">
        <f>'Package Type'!I28</f>
        <v>2.891225176448657</v>
      </c>
      <c r="J196" s="333">
        <f>'Package Type'!J28</f>
        <v>-0.26550039540086834</v>
      </c>
      <c r="K196" s="290">
        <f>'Package Type'!K28</f>
        <v>-8.4106264341917966E-2</v>
      </c>
      <c r="L196" s="294">
        <f>'Package Type'!L28</f>
        <v>68847148.423811778</v>
      </c>
      <c r="M196" s="280">
        <f>'Package Type'!M28</f>
        <v>35896048.921377286</v>
      </c>
      <c r="N196" s="269">
        <f>'Package Type'!N28</f>
        <v>1.089373327852845</v>
      </c>
      <c r="O196" s="284">
        <f>'Package Type'!O28</f>
        <v>15315505.428154325</v>
      </c>
      <c r="P196" s="277">
        <f>'Package Type'!P28</f>
        <v>7162457.1049803561</v>
      </c>
      <c r="Q196" s="269">
        <f>'Package Type'!Q28</f>
        <v>0.87850050938886415</v>
      </c>
    </row>
    <row r="197" spans="1:20" x14ac:dyDescent="0.25">
      <c r="B197" s="498"/>
      <c r="C197" s="48" t="s">
        <v>169</v>
      </c>
      <c r="D197" s="57">
        <f>'Package Type'!D29</f>
        <v>1068037.2382769661</v>
      </c>
      <c r="E197" s="277">
        <f>'Package Type'!E29</f>
        <v>91235.930254511884</v>
      </c>
      <c r="F197" s="279">
        <f>'Package Type'!F29</f>
        <v>9.3402751926305358E-2</v>
      </c>
      <c r="G197" s="333">
        <f>'Package Type'!G29</f>
        <v>2.5267326593553571E-2</v>
      </c>
      <c r="H197" s="368">
        <f>'Package Type'!H29</f>
        <v>1.2923357244486837E-3</v>
      </c>
      <c r="I197" s="324">
        <f>'Package Type'!I29</f>
        <v>3.2961160237748475</v>
      </c>
      <c r="J197" s="333">
        <f>'Package Type'!J29</f>
        <v>-7.4517787694815762E-2</v>
      </c>
      <c r="K197" s="290">
        <f>'Package Type'!K29</f>
        <v>-2.210794523013597E-2</v>
      </c>
      <c r="L197" s="294">
        <f>'Package Type'!L29</f>
        <v>3520374.6550729428</v>
      </c>
      <c r="M197" s="280">
        <f>'Package Type'!M29</f>
        <v>227935.13916466525</v>
      </c>
      <c r="N197" s="269">
        <f>'Package Type'!N29</f>
        <v>6.9229863772238595E-2</v>
      </c>
      <c r="O197" s="284">
        <f>'Package Type'!O29</f>
        <v>982209.39371082804</v>
      </c>
      <c r="P197" s="277">
        <f>'Package Type'!P29</f>
        <v>50687.97126137896</v>
      </c>
      <c r="Q197" s="269">
        <f>'Package Type'!Q29</f>
        <v>5.4414176678936922E-2</v>
      </c>
    </row>
    <row r="198" spans="1:20" x14ac:dyDescent="0.25">
      <c r="B198" s="498"/>
      <c r="C198" s="48" t="s">
        <v>170</v>
      </c>
      <c r="D198" s="57">
        <f>'Package Type'!D30</f>
        <v>2390766175.9960384</v>
      </c>
      <c r="E198" s="277">
        <f>'Package Type'!E30</f>
        <v>52131883.060966492</v>
      </c>
      <c r="F198" s="279">
        <f>'Package Type'!F30</f>
        <v>2.2291592669471661E-2</v>
      </c>
      <c r="G198" s="333">
        <f>'Package Type'!G30</f>
        <v>56.560078256417363</v>
      </c>
      <c r="H198" s="368">
        <f>'Package Type'!H30</f>
        <v>-0.8402705748160102</v>
      </c>
      <c r="I198" s="324">
        <f>'Package Type'!I30</f>
        <v>2.0672882405171715</v>
      </c>
      <c r="J198" s="333">
        <f>'Package Type'!J30</f>
        <v>2.617119586233807E-2</v>
      </c>
      <c r="K198" s="290">
        <f>'Package Type'!K30</f>
        <v>1.2821996627226145E-2</v>
      </c>
      <c r="L198" s="294">
        <f>'Package Type'!L30</f>
        <v>4942402801.4628162</v>
      </c>
      <c r="M198" s="280">
        <f>'Package Type'!M30</f>
        <v>168976484.93873596</v>
      </c>
      <c r="N198" s="269">
        <f>'Package Type'!N30</f>
        <v>3.5399412022721129E-2</v>
      </c>
      <c r="O198" s="284">
        <f>'Package Type'!O30</f>
        <v>1091140655.7089145</v>
      </c>
      <c r="P198" s="277">
        <f>'Package Type'!P30</f>
        <v>28085429.140969872</v>
      </c>
      <c r="Q198" s="269">
        <f>'Package Type'!Q30</f>
        <v>2.6419539116178559E-2</v>
      </c>
    </row>
    <row r="199" spans="1:20" x14ac:dyDescent="0.25">
      <c r="B199" s="498"/>
      <c r="C199" s="48" t="s">
        <v>171</v>
      </c>
      <c r="D199" s="57">
        <f>'Package Type'!D31</f>
        <v>50193481.602526546</v>
      </c>
      <c r="E199" s="277">
        <f>'Package Type'!E31</f>
        <v>4901451.8467758968</v>
      </c>
      <c r="F199" s="279">
        <f>'Package Type'!F31</f>
        <v>0.10821886043103573</v>
      </c>
      <c r="G199" s="333">
        <f>'Package Type'!G31</f>
        <v>1.1874633646338031</v>
      </c>
      <c r="H199" s="368">
        <f>'Package Type'!H31</f>
        <v>7.5798186752625396E-2</v>
      </c>
      <c r="I199" s="324">
        <f>'Package Type'!I31</f>
        <v>3.765237938638816</v>
      </c>
      <c r="J199" s="333">
        <f>'Package Type'!J31</f>
        <v>6.0517208854071747E-3</v>
      </c>
      <c r="K199" s="290">
        <f>'Package Type'!K31</f>
        <v>1.6098486573575081E-3</v>
      </c>
      <c r="L199" s="294">
        <f>'Package Type'!L31</f>
        <v>188990401.20220238</v>
      </c>
      <c r="M199" s="280">
        <f>'Package Type'!M31</f>
        <v>18729227.170307249</v>
      </c>
      <c r="N199" s="269">
        <f>'Package Type'!N31</f>
        <v>0.11000292507555887</v>
      </c>
      <c r="O199" s="284">
        <f>'Package Type'!O31</f>
        <v>29438647.466046326</v>
      </c>
      <c r="P199" s="277">
        <f>'Package Type'!P31</f>
        <v>-644867.35353941098</v>
      </c>
      <c r="Q199" s="269">
        <f>'Package Type'!Q31</f>
        <v>-2.1435904594484849E-2</v>
      </c>
      <c r="T199" s="59"/>
    </row>
    <row r="200" spans="1:20" ht="15" thickBot="1" x14ac:dyDescent="0.3">
      <c r="B200" s="498"/>
      <c r="C200" s="51" t="s">
        <v>172</v>
      </c>
      <c r="D200" s="296">
        <f>'Package Type'!D32</f>
        <v>387788.20568048954</v>
      </c>
      <c r="E200" s="297">
        <f>'Package Type'!E32</f>
        <v>-120492.76773226249</v>
      </c>
      <c r="F200" s="317">
        <f>'Package Type'!F32</f>
        <v>-0.23705937077132289</v>
      </c>
      <c r="G200" s="334">
        <f>'Package Type'!G32</f>
        <v>9.1741850292265895E-3</v>
      </c>
      <c r="H200" s="369">
        <f>'Package Type'!H32</f>
        <v>-3.3012606898022243E-3</v>
      </c>
      <c r="I200" s="325">
        <f>'Package Type'!I32</f>
        <v>3.0111674887559294</v>
      </c>
      <c r="J200" s="334">
        <f>'Package Type'!J32</f>
        <v>0.11287474850672519</v>
      </c>
      <c r="K200" s="342">
        <f>'Package Type'!K32</f>
        <v>3.8945254542168802E-2</v>
      </c>
      <c r="L200" s="348">
        <f>'Package Type'!L32</f>
        <v>1167695.2374680876</v>
      </c>
      <c r="M200" s="360">
        <f>'Package Type'!M32</f>
        <v>-305451.8177808905</v>
      </c>
      <c r="N200" s="354">
        <f>'Package Type'!N32</f>
        <v>-0.20734645376544963</v>
      </c>
      <c r="O200" s="298">
        <f>'Package Type'!O32</f>
        <v>403198.25971662998</v>
      </c>
      <c r="P200" s="297">
        <f>'Package Type'!P32</f>
        <v>-290787.88912309357</v>
      </c>
      <c r="Q200" s="354">
        <f>'Package Type'!Q32</f>
        <v>-0.4190110848887435</v>
      </c>
    </row>
    <row r="201" spans="1:20" ht="15.5" customHeight="1" thickBot="1" x14ac:dyDescent="0.3">
      <c r="B201" s="497" t="s">
        <v>280</v>
      </c>
      <c r="C201" s="254" t="s">
        <v>44</v>
      </c>
      <c r="D201" s="259">
        <f>'Sugar Content'!D17</f>
        <v>4226949908.3035297</v>
      </c>
      <c r="E201" s="260">
        <f>'Sugar Content'!E17</f>
        <v>152698896.67458105</v>
      </c>
      <c r="F201" s="271">
        <f>'Sugar Content'!F17</f>
        <v>3.7479010556477635E-2</v>
      </c>
      <c r="G201" s="335">
        <f>'Sugar Content'!G17</f>
        <v>100.00000000000003</v>
      </c>
      <c r="H201" s="370">
        <f>'Sugar Content'!H17</f>
        <v>2.8421709430404007E-14</v>
      </c>
      <c r="I201" s="326">
        <f>'Sugar Content'!I17</f>
        <v>2.2737512582628945</v>
      </c>
      <c r="J201" s="335">
        <f>'Sugar Content'!J17</f>
        <v>6.6131365223746741E-2</v>
      </c>
      <c r="K201" s="314">
        <f>'Sugar Content'!K17</f>
        <v>2.9955956381923231E-2</v>
      </c>
      <c r="L201" s="315">
        <f>'Sugar Content'!L17</f>
        <v>9611032672.6193771</v>
      </c>
      <c r="M201" s="272">
        <f>'Sugar Content'!M17</f>
        <v>616635090.1124382</v>
      </c>
      <c r="N201" s="274">
        <f>'Sugar Content'!N17</f>
        <v>6.8557686543868374E-2</v>
      </c>
      <c r="O201" s="302">
        <f>'Sugar Content'!O17</f>
        <v>2163898507.0190043</v>
      </c>
      <c r="P201" s="260">
        <f>'Sugar Content'!P17</f>
        <v>81225365.702939034</v>
      </c>
      <c r="Q201" s="316">
        <f>'Sugar Content'!Q17</f>
        <v>3.9000534501353289E-2</v>
      </c>
    </row>
    <row r="202" spans="1:20" ht="15.5" customHeight="1" x14ac:dyDescent="0.25">
      <c r="B202" s="511"/>
      <c r="C202" s="43" t="s">
        <v>33</v>
      </c>
      <c r="D202" s="258">
        <f>'Sugar Content'!D18</f>
        <v>3846287668.8394809</v>
      </c>
      <c r="E202" s="62">
        <f>'Sugar Content'!E18</f>
        <v>136468257.69664049</v>
      </c>
      <c r="F202" s="308">
        <f>'Sugar Content'!F18</f>
        <v>3.6785687542294769E-2</v>
      </c>
      <c r="G202" s="341">
        <f>'Sugar Content'!G18</f>
        <v>90.994399088660472</v>
      </c>
      <c r="H202" s="376">
        <f>'Sugar Content'!H18</f>
        <v>-6.0850098345241577E-2</v>
      </c>
      <c r="I202" s="332">
        <f>'Sugar Content'!I18</f>
        <v>2.2863589633834325</v>
      </c>
      <c r="J202" s="341">
        <f>'Sugar Content'!J18</f>
        <v>7.427700516908331E-2</v>
      </c>
      <c r="K202" s="309">
        <f>'Sugar Content'!K18</f>
        <v>3.3577872145859215E-2</v>
      </c>
      <c r="L202" s="310">
        <f>'Sugar Content'!L18</f>
        <v>8793994287.4023151</v>
      </c>
      <c r="M202" s="311">
        <f>'Sugar Content'!M18</f>
        <v>587569699.77985668</v>
      </c>
      <c r="N202" s="312">
        <f>'Sugar Content'!N18</f>
        <v>7.1598744801246714E-2</v>
      </c>
      <c r="O202" s="61">
        <f>'Sugar Content'!O18</f>
        <v>1976737135.739485</v>
      </c>
      <c r="P202" s="62">
        <f>'Sugar Content'!P18</f>
        <v>73864105.681483269</v>
      </c>
      <c r="Q202" s="313">
        <f>'Sugar Content'!Q18</f>
        <v>3.8817148866328623E-2</v>
      </c>
    </row>
    <row r="203" spans="1:20" ht="15.5" customHeight="1" x14ac:dyDescent="0.25">
      <c r="B203" s="511"/>
      <c r="C203" s="48" t="s">
        <v>455</v>
      </c>
      <c r="D203" s="57">
        <f>'Sugar Content'!D19</f>
        <v>376672237.94670033</v>
      </c>
      <c r="E203" s="277">
        <f>'Sugar Content'!E19</f>
        <v>16633098.230806768</v>
      </c>
      <c r="F203" s="278">
        <f>'Sugar Content'!F19</f>
        <v>4.6198027925330357E-2</v>
      </c>
      <c r="G203" s="333">
        <f>'Sugar Content'!G19</f>
        <v>8.9112065701738228</v>
      </c>
      <c r="H203" s="368">
        <f>'Sugar Content'!H19</f>
        <v>7.4266021144067551E-2</v>
      </c>
      <c r="I203" s="324">
        <f>'Sugar Content'!I19</f>
        <v>2.1259977140323243</v>
      </c>
      <c r="J203" s="333">
        <f>'Sugar Content'!J19</f>
        <v>-1.2270392269276176E-2</v>
      </c>
      <c r="K203" s="290">
        <f>'Sugar Content'!K19</f>
        <v>-5.7384722865737071E-3</v>
      </c>
      <c r="L203" s="294">
        <f>'Sugar Content'!L19</f>
        <v>800804316.81412458</v>
      </c>
      <c r="M203" s="280">
        <f>'Sugar Content'!M19</f>
        <v>30944107.339363575</v>
      </c>
      <c r="N203" s="269">
        <f>'Sugar Content'!N19</f>
        <v>4.0194449535812832E-2</v>
      </c>
      <c r="O203" s="284">
        <f>'Sugar Content'!O19</f>
        <v>183026053.5126743</v>
      </c>
      <c r="P203" s="277">
        <f>'Sugar Content'!P19</f>
        <v>7844492.7254497409</v>
      </c>
      <c r="Q203" s="261">
        <f>'Sugar Content'!Q19</f>
        <v>4.4779214719850899E-2</v>
      </c>
    </row>
    <row r="204" spans="1:20" ht="15.5" customHeight="1" thickBot="1" x14ac:dyDescent="0.3">
      <c r="B204" s="512"/>
      <c r="C204" s="51" t="s">
        <v>456</v>
      </c>
      <c r="D204" s="60">
        <f>'Sugar Content'!D20</f>
        <v>3990001.5173440264</v>
      </c>
      <c r="E204" s="50">
        <f>'Sugar Content'!E20</f>
        <v>-402459.25287666032</v>
      </c>
      <c r="F204" s="262">
        <f>'Sugar Content'!F20</f>
        <v>-9.1625007923847646E-2</v>
      </c>
      <c r="G204" s="367">
        <f>'Sugar Content'!G20</f>
        <v>9.4394341165623133E-2</v>
      </c>
      <c r="H204" s="377">
        <f>'Sugar Content'!H20</f>
        <v>-1.3415922799053723E-2</v>
      </c>
      <c r="I204" s="366">
        <f>'Sugar Content'!I20</f>
        <v>4.0686872755238008</v>
      </c>
      <c r="J204" s="367">
        <f>'Sugar Content'!J20</f>
        <v>-5.4920505453433854E-2</v>
      </c>
      <c r="K204" s="291">
        <f>'Sugar Content'!K20</f>
        <v>-1.3318557042885999E-2</v>
      </c>
      <c r="L204" s="295">
        <f>'Sugar Content'!L20</f>
        <v>16234068.402938299</v>
      </c>
      <c r="M204" s="264">
        <f>'Sugar Content'!M20</f>
        <v>-1878717.006780982</v>
      </c>
      <c r="N204" s="270">
        <f>'Sugar Content'!N20</f>
        <v>-0.10372325207214494</v>
      </c>
      <c r="O204" s="49">
        <f>'Sugar Content'!O20</f>
        <v>4135317.7668451206</v>
      </c>
      <c r="P204" s="50">
        <f>'Sugar Content'!P20</f>
        <v>-483232.70399396261</v>
      </c>
      <c r="Q204" s="265">
        <f>'Sugar Content'!Q20</f>
        <v>-0.10462865070870828</v>
      </c>
    </row>
    <row r="205" spans="1:20" x14ac:dyDescent="0.25">
      <c r="A205" s="70"/>
      <c r="B205" s="71"/>
      <c r="C205" s="76"/>
      <c r="D205" s="72"/>
      <c r="E205" s="72"/>
      <c r="F205" s="73"/>
      <c r="G205" s="74"/>
      <c r="H205" s="74"/>
      <c r="I205" s="75"/>
      <c r="J205" s="75"/>
      <c r="K205" s="73"/>
      <c r="L205" s="72"/>
      <c r="M205" s="72"/>
      <c r="N205" s="73"/>
      <c r="O205" s="72"/>
      <c r="P205" s="72"/>
      <c r="Q205" s="73"/>
    </row>
    <row r="206" spans="1:20" x14ac:dyDescent="0.25">
      <c r="A206" s="70"/>
      <c r="B206" s="71"/>
      <c r="C206" s="76"/>
      <c r="D206" s="72"/>
      <c r="E206" s="72"/>
      <c r="F206" s="73"/>
      <c r="G206" s="74"/>
      <c r="H206" s="74"/>
      <c r="I206" s="75"/>
      <c r="J206" s="75"/>
      <c r="K206" s="73"/>
      <c r="L206" s="72"/>
      <c r="M206" s="72"/>
      <c r="N206" s="73"/>
      <c r="O206" s="72"/>
      <c r="P206" s="72"/>
      <c r="Q206" s="73"/>
    </row>
    <row r="207" spans="1:20" x14ac:dyDescent="0.25">
      <c r="A207" s="70"/>
      <c r="B207" s="71"/>
      <c r="C207" s="76"/>
      <c r="D207" s="72"/>
      <c r="E207" s="72"/>
      <c r="F207" s="73"/>
      <c r="G207" s="74"/>
      <c r="H207" s="74"/>
      <c r="I207" s="75"/>
      <c r="J207" s="75"/>
      <c r="K207" s="73"/>
      <c r="L207" s="72"/>
      <c r="M207" s="72"/>
      <c r="N207" s="73"/>
      <c r="O207" s="72"/>
      <c r="P207" s="72"/>
      <c r="Q207" s="73"/>
    </row>
    <row r="208" spans="1:20" x14ac:dyDescent="0.25">
      <c r="A208" s="70"/>
      <c r="B208" s="71"/>
      <c r="C208" s="76"/>
      <c r="D208" s="72"/>
      <c r="E208" s="72"/>
      <c r="F208" s="73"/>
      <c r="G208" s="74"/>
      <c r="H208" s="74"/>
      <c r="I208" s="75"/>
      <c r="J208" s="75"/>
      <c r="K208" s="73"/>
      <c r="L208" s="72"/>
      <c r="M208" s="72"/>
      <c r="N208" s="73"/>
      <c r="O208" s="72"/>
      <c r="P208" s="72"/>
      <c r="Q208" s="73"/>
    </row>
    <row r="209" spans="1:17" x14ac:dyDescent="0.25">
      <c r="A209" s="70"/>
      <c r="B209" s="71"/>
      <c r="C209" s="76"/>
      <c r="D209" s="72"/>
      <c r="E209" s="72"/>
      <c r="F209" s="73"/>
      <c r="G209" s="74"/>
      <c r="H209" s="74"/>
      <c r="I209" s="75"/>
      <c r="J209" s="75"/>
      <c r="K209" s="73"/>
      <c r="L209" s="72"/>
      <c r="M209" s="72"/>
      <c r="N209" s="73"/>
      <c r="O209" s="72"/>
      <c r="P209" s="72"/>
      <c r="Q209" s="73"/>
    </row>
    <row r="210" spans="1:17" x14ac:dyDescent="0.25">
      <c r="A210" s="70"/>
      <c r="B210" s="71"/>
      <c r="C210" s="76"/>
      <c r="D210" s="72"/>
      <c r="E210" s="72"/>
      <c r="F210" s="73"/>
      <c r="G210" s="74"/>
      <c r="H210" s="74"/>
      <c r="I210" s="75"/>
      <c r="J210" s="75"/>
      <c r="K210" s="73"/>
      <c r="L210" s="72"/>
      <c r="M210" s="72"/>
      <c r="N210" s="73"/>
      <c r="O210" s="72"/>
      <c r="P210" s="72"/>
      <c r="Q210" s="73"/>
    </row>
    <row r="211" spans="1:17" x14ac:dyDescent="0.25">
      <c r="A211" s="70"/>
      <c r="B211" s="71"/>
      <c r="C211" s="76"/>
      <c r="D211" s="72"/>
      <c r="E211" s="72"/>
      <c r="F211" s="73"/>
      <c r="G211" s="74"/>
      <c r="H211" s="74"/>
      <c r="I211" s="75"/>
      <c r="J211" s="75"/>
      <c r="K211" s="73"/>
      <c r="L211" s="72"/>
      <c r="M211" s="72"/>
      <c r="N211" s="73"/>
      <c r="O211" s="72"/>
      <c r="P211" s="72"/>
      <c r="Q211" s="73"/>
    </row>
    <row r="212" spans="1:17" x14ac:dyDescent="0.25">
      <c r="A212" s="70"/>
      <c r="B212" s="71"/>
      <c r="C212" s="76"/>
      <c r="D212" s="72"/>
      <c r="E212" s="72"/>
      <c r="F212" s="73"/>
      <c r="G212" s="74"/>
      <c r="H212" s="74"/>
      <c r="I212" s="75"/>
      <c r="J212" s="75"/>
      <c r="K212" s="73"/>
      <c r="L212" s="72"/>
      <c r="M212" s="72"/>
      <c r="N212" s="73"/>
      <c r="O212" s="72"/>
      <c r="P212" s="72"/>
      <c r="Q212" s="73"/>
    </row>
    <row r="213" spans="1:17" x14ac:dyDescent="0.25">
      <c r="A213" s="70"/>
      <c r="B213" s="71"/>
      <c r="C213" s="76"/>
      <c r="D213" s="72"/>
      <c r="E213" s="72"/>
      <c r="F213" s="73"/>
      <c r="G213" s="74"/>
      <c r="H213" s="74"/>
      <c r="I213" s="75"/>
      <c r="J213" s="75"/>
      <c r="K213" s="73"/>
      <c r="L213" s="72"/>
      <c r="M213" s="72"/>
      <c r="N213" s="73"/>
      <c r="O213" s="72"/>
      <c r="P213" s="72"/>
      <c r="Q213" s="73"/>
    </row>
    <row r="214" spans="1:17" x14ac:dyDescent="0.25">
      <c r="A214" s="70"/>
      <c r="B214" s="71"/>
      <c r="C214" s="76"/>
      <c r="D214" s="72"/>
      <c r="E214" s="72"/>
      <c r="F214" s="73"/>
      <c r="G214" s="74"/>
      <c r="H214" s="74"/>
      <c r="I214" s="75"/>
      <c r="J214" s="75"/>
      <c r="K214" s="73"/>
      <c r="L214" s="72"/>
      <c r="M214" s="72"/>
      <c r="N214" s="73"/>
      <c r="O214" s="72"/>
      <c r="P214" s="72"/>
      <c r="Q214" s="73"/>
    </row>
    <row r="215" spans="1:17" x14ac:dyDescent="0.25">
      <c r="A215" s="70"/>
      <c r="B215" s="71"/>
      <c r="C215" s="76"/>
      <c r="D215" s="72"/>
      <c r="E215" s="72"/>
      <c r="F215" s="73"/>
      <c r="G215" s="74"/>
      <c r="H215" s="74"/>
      <c r="I215" s="75"/>
      <c r="J215" s="75"/>
      <c r="K215" s="73"/>
      <c r="L215" s="72"/>
      <c r="M215" s="72"/>
      <c r="N215" s="73"/>
      <c r="O215" s="72"/>
      <c r="P215" s="72"/>
      <c r="Q215" s="73"/>
    </row>
    <row r="216" spans="1:17" x14ac:dyDescent="0.25">
      <c r="A216" s="70"/>
      <c r="B216" s="71"/>
      <c r="C216" s="76"/>
      <c r="D216" s="72"/>
      <c r="E216" s="72"/>
      <c r="F216" s="73"/>
      <c r="G216" s="74"/>
      <c r="H216" s="74"/>
      <c r="I216" s="75"/>
      <c r="J216" s="75"/>
      <c r="K216" s="73"/>
      <c r="L216" s="72"/>
      <c r="M216" s="72"/>
      <c r="N216" s="73"/>
      <c r="O216" s="72"/>
      <c r="P216" s="72"/>
      <c r="Q216" s="73"/>
    </row>
    <row r="217" spans="1:17" x14ac:dyDescent="0.25">
      <c r="A217" s="70"/>
      <c r="B217" s="71"/>
      <c r="C217" s="76"/>
      <c r="D217" s="72"/>
      <c r="E217" s="72"/>
      <c r="F217" s="73"/>
      <c r="G217" s="74"/>
      <c r="H217" s="74"/>
      <c r="I217" s="75"/>
      <c r="J217" s="75"/>
      <c r="K217" s="73"/>
      <c r="L217" s="72"/>
      <c r="M217" s="72"/>
      <c r="N217" s="73"/>
      <c r="O217" s="72"/>
      <c r="P217" s="72"/>
      <c r="Q217" s="73"/>
    </row>
    <row r="218" spans="1:17" x14ac:dyDescent="0.25">
      <c r="A218" s="70"/>
      <c r="B218" s="513"/>
      <c r="C218" s="76"/>
      <c r="D218" s="72"/>
      <c r="E218" s="72"/>
      <c r="F218" s="73"/>
      <c r="G218" s="74"/>
      <c r="H218" s="74"/>
      <c r="I218" s="75"/>
      <c r="J218" s="75"/>
      <c r="K218" s="73"/>
      <c r="L218" s="72"/>
      <c r="M218" s="72"/>
      <c r="N218" s="73"/>
      <c r="O218" s="72"/>
      <c r="P218" s="72"/>
      <c r="Q218" s="73"/>
    </row>
    <row r="219" spans="1:17" x14ac:dyDescent="0.25">
      <c r="A219" s="70"/>
      <c r="B219" s="513"/>
      <c r="C219" s="76"/>
      <c r="D219" s="72"/>
      <c r="E219" s="72"/>
      <c r="F219" s="73"/>
      <c r="G219" s="74"/>
      <c r="H219" s="74"/>
      <c r="I219" s="75"/>
      <c r="J219" s="75"/>
      <c r="K219" s="73"/>
      <c r="L219" s="72"/>
      <c r="M219" s="72"/>
      <c r="N219" s="73"/>
      <c r="O219" s="72"/>
      <c r="P219" s="72"/>
      <c r="Q219" s="73"/>
    </row>
    <row r="220" spans="1:17" x14ac:dyDescent="0.25">
      <c r="A220" s="70"/>
      <c r="B220" s="513"/>
      <c r="C220" s="76"/>
      <c r="D220" s="72"/>
      <c r="E220" s="72"/>
      <c r="F220" s="73"/>
      <c r="G220" s="74"/>
      <c r="H220" s="74"/>
      <c r="I220" s="75"/>
      <c r="J220" s="75"/>
      <c r="K220" s="73"/>
      <c r="L220" s="72"/>
      <c r="M220" s="72"/>
      <c r="N220" s="73"/>
      <c r="O220" s="72"/>
      <c r="P220" s="72"/>
      <c r="Q220" s="73"/>
    </row>
    <row r="221" spans="1:17" x14ac:dyDescent="0.25">
      <c r="A221" s="70"/>
      <c r="B221" s="513"/>
      <c r="C221" s="76"/>
      <c r="D221" s="72"/>
      <c r="E221" s="72"/>
      <c r="F221" s="73"/>
      <c r="G221" s="74"/>
      <c r="H221" s="74"/>
      <c r="I221" s="75"/>
      <c r="J221" s="75"/>
      <c r="K221" s="73"/>
      <c r="L221" s="72"/>
      <c r="M221" s="72"/>
      <c r="N221" s="73"/>
      <c r="O221" s="72"/>
      <c r="P221" s="72"/>
      <c r="Q221" s="73"/>
    </row>
    <row r="222" spans="1:17" x14ac:dyDescent="0.25">
      <c r="A222" s="70"/>
      <c r="B222" s="513"/>
      <c r="C222" s="76"/>
      <c r="D222" s="72"/>
      <c r="E222" s="72"/>
      <c r="F222" s="73"/>
      <c r="G222" s="74"/>
      <c r="H222" s="74"/>
      <c r="I222" s="75"/>
      <c r="J222" s="75"/>
      <c r="K222" s="73"/>
      <c r="L222" s="72"/>
      <c r="M222" s="72"/>
      <c r="N222" s="73"/>
      <c r="O222" s="72"/>
      <c r="P222" s="72"/>
      <c r="Q222" s="73"/>
    </row>
    <row r="223" spans="1:17" x14ac:dyDescent="0.25">
      <c r="A223" s="70"/>
      <c r="B223" s="513"/>
      <c r="C223" s="76"/>
      <c r="D223" s="72"/>
      <c r="E223" s="72"/>
      <c r="F223" s="73"/>
      <c r="G223" s="74"/>
      <c r="H223" s="74"/>
      <c r="I223" s="75"/>
      <c r="J223" s="75"/>
      <c r="K223" s="73"/>
      <c r="L223" s="72"/>
      <c r="M223" s="72"/>
      <c r="N223" s="73"/>
      <c r="O223" s="72"/>
      <c r="P223" s="72"/>
      <c r="Q223" s="73"/>
    </row>
    <row r="224" spans="1:17" x14ac:dyDescent="0.25">
      <c r="A224" s="70"/>
      <c r="B224" s="513"/>
      <c r="C224" s="76"/>
      <c r="D224" s="72"/>
      <c r="E224" s="72"/>
      <c r="F224" s="73"/>
      <c r="G224" s="74"/>
      <c r="H224" s="74"/>
      <c r="I224" s="75"/>
      <c r="J224" s="75"/>
      <c r="K224" s="73"/>
      <c r="L224" s="72"/>
      <c r="M224" s="72"/>
      <c r="N224" s="73"/>
      <c r="O224" s="72"/>
      <c r="P224" s="72"/>
      <c r="Q224" s="73"/>
    </row>
    <row r="225" spans="1:17" x14ac:dyDescent="0.25">
      <c r="A225" s="70"/>
      <c r="B225" s="513"/>
      <c r="C225" s="76"/>
      <c r="D225" s="72"/>
      <c r="E225" s="72"/>
      <c r="F225" s="73"/>
      <c r="G225" s="74"/>
      <c r="H225" s="74"/>
      <c r="I225" s="75"/>
      <c r="J225" s="75"/>
      <c r="K225" s="73"/>
      <c r="L225" s="72"/>
      <c r="M225" s="72"/>
      <c r="N225" s="73"/>
      <c r="O225" s="72"/>
      <c r="P225" s="72"/>
      <c r="Q225" s="73"/>
    </row>
    <row r="226" spans="1:17" x14ac:dyDescent="0.25">
      <c r="A226" s="70"/>
      <c r="B226" s="513"/>
      <c r="C226" s="76"/>
      <c r="D226" s="72"/>
      <c r="E226" s="72"/>
      <c r="F226" s="73"/>
      <c r="G226" s="74"/>
      <c r="H226" s="74"/>
      <c r="I226" s="75"/>
      <c r="J226" s="75"/>
      <c r="K226" s="73"/>
      <c r="L226" s="72"/>
      <c r="M226" s="72"/>
      <c r="N226" s="73"/>
      <c r="O226" s="72"/>
      <c r="P226" s="72"/>
      <c r="Q226" s="73"/>
    </row>
    <row r="227" spans="1:17" x14ac:dyDescent="0.25">
      <c r="A227" s="70"/>
      <c r="B227" s="513"/>
      <c r="C227" s="76"/>
      <c r="D227" s="72"/>
      <c r="E227" s="72"/>
      <c r="F227" s="73"/>
      <c r="G227" s="74"/>
      <c r="H227" s="74"/>
      <c r="I227" s="75"/>
      <c r="J227" s="75"/>
      <c r="K227" s="73"/>
      <c r="L227" s="72"/>
      <c r="M227" s="72"/>
      <c r="N227" s="73"/>
      <c r="O227" s="72"/>
      <c r="P227" s="72"/>
      <c r="Q227" s="73"/>
    </row>
    <row r="228" spans="1:17" x14ac:dyDescent="0.25">
      <c r="A228" s="70"/>
      <c r="B228" s="513"/>
      <c r="C228" s="76"/>
      <c r="D228" s="72"/>
      <c r="E228" s="72"/>
      <c r="F228" s="73"/>
      <c r="G228" s="74"/>
      <c r="H228" s="74"/>
      <c r="I228" s="75"/>
      <c r="J228" s="75"/>
      <c r="K228" s="73"/>
      <c r="L228" s="72"/>
      <c r="M228" s="72"/>
      <c r="N228" s="73"/>
      <c r="O228" s="72"/>
      <c r="P228" s="72"/>
      <c r="Q228" s="73"/>
    </row>
    <row r="229" spans="1:17" x14ac:dyDescent="0.25">
      <c r="A229" s="70"/>
      <c r="B229" s="513"/>
      <c r="C229" s="76"/>
      <c r="D229" s="72"/>
      <c r="E229" s="72"/>
      <c r="F229" s="73"/>
      <c r="G229" s="74"/>
      <c r="H229" s="74"/>
      <c r="I229" s="75"/>
      <c r="J229" s="75"/>
      <c r="K229" s="73"/>
      <c r="L229" s="72"/>
      <c r="M229" s="72"/>
      <c r="N229" s="73"/>
      <c r="O229" s="72"/>
      <c r="P229" s="72"/>
      <c r="Q229" s="73"/>
    </row>
    <row r="230" spans="1:17" x14ac:dyDescent="0.25">
      <c r="A230" s="70"/>
      <c r="B230" s="513"/>
      <c r="C230" s="77"/>
      <c r="D230" s="72"/>
      <c r="E230" s="72"/>
      <c r="F230" s="73"/>
      <c r="G230" s="74"/>
      <c r="H230" s="74"/>
      <c r="I230" s="75"/>
      <c r="J230" s="75"/>
      <c r="K230" s="73"/>
      <c r="L230" s="72"/>
      <c r="M230" s="72"/>
      <c r="N230" s="73"/>
      <c r="O230" s="72"/>
      <c r="P230" s="72"/>
      <c r="Q230" s="73"/>
    </row>
    <row r="231" spans="1:17" x14ac:dyDescent="0.25">
      <c r="A231" s="70"/>
      <c r="B231" s="514"/>
      <c r="C231" s="76"/>
      <c r="D231" s="72"/>
      <c r="E231" s="72"/>
      <c r="F231" s="73"/>
      <c r="G231" s="74"/>
      <c r="H231" s="74"/>
      <c r="I231" s="75"/>
      <c r="J231" s="75"/>
      <c r="K231" s="73"/>
      <c r="L231" s="72"/>
      <c r="M231" s="72"/>
      <c r="N231" s="73"/>
      <c r="O231" s="72"/>
      <c r="P231" s="72"/>
      <c r="Q231" s="73"/>
    </row>
    <row r="232" spans="1:17" x14ac:dyDescent="0.25">
      <c r="A232" s="70"/>
      <c r="B232" s="514"/>
      <c r="C232" s="76"/>
      <c r="D232" s="72"/>
      <c r="E232" s="72"/>
      <c r="F232" s="73"/>
      <c r="G232" s="74"/>
      <c r="H232" s="74"/>
      <c r="I232" s="75"/>
      <c r="J232" s="75"/>
      <c r="K232" s="73"/>
      <c r="L232" s="72"/>
      <c r="M232" s="72"/>
      <c r="N232" s="73"/>
      <c r="O232" s="72"/>
      <c r="P232" s="72"/>
      <c r="Q232" s="73"/>
    </row>
    <row r="233" spans="1:17" x14ac:dyDescent="0.25">
      <c r="A233" s="70"/>
      <c r="B233" s="514"/>
      <c r="C233" s="76"/>
      <c r="D233" s="72"/>
      <c r="E233" s="72"/>
      <c r="F233" s="73"/>
      <c r="G233" s="74"/>
      <c r="H233" s="74"/>
      <c r="I233" s="75"/>
      <c r="J233" s="75"/>
      <c r="K233" s="73"/>
      <c r="L233" s="72"/>
      <c r="M233" s="72"/>
      <c r="N233" s="73"/>
      <c r="O233" s="72"/>
      <c r="P233" s="72"/>
      <c r="Q233" s="73"/>
    </row>
    <row r="234" spans="1:17" x14ac:dyDescent="0.25">
      <c r="A234" s="70"/>
      <c r="B234" s="514"/>
      <c r="C234" s="76"/>
      <c r="D234" s="72"/>
      <c r="E234" s="72"/>
      <c r="F234" s="73"/>
      <c r="G234" s="74"/>
      <c r="H234" s="74"/>
      <c r="I234" s="75"/>
      <c r="J234" s="75"/>
      <c r="K234" s="73"/>
      <c r="L234" s="72"/>
      <c r="M234" s="72"/>
      <c r="N234" s="73"/>
      <c r="O234" s="72"/>
      <c r="P234" s="72"/>
      <c r="Q234" s="73"/>
    </row>
    <row r="235" spans="1:17" x14ac:dyDescent="0.25">
      <c r="A235" s="70"/>
      <c r="B235" s="514"/>
      <c r="C235" s="76"/>
      <c r="D235" s="72"/>
      <c r="E235" s="72"/>
      <c r="F235" s="73"/>
      <c r="G235" s="74"/>
      <c r="H235" s="74"/>
      <c r="I235" s="75"/>
      <c r="J235" s="75"/>
      <c r="K235" s="73"/>
      <c r="L235" s="72"/>
      <c r="M235" s="72"/>
      <c r="N235" s="73"/>
      <c r="O235" s="72"/>
      <c r="P235" s="72"/>
      <c r="Q235" s="73"/>
    </row>
    <row r="236" spans="1:17" x14ac:dyDescent="0.25">
      <c r="A236" s="70"/>
      <c r="B236" s="514"/>
      <c r="C236" s="76"/>
      <c r="D236" s="72"/>
      <c r="E236" s="72"/>
      <c r="F236" s="73"/>
      <c r="G236" s="74"/>
      <c r="H236" s="74"/>
      <c r="I236" s="75"/>
      <c r="J236" s="75"/>
      <c r="K236" s="73"/>
      <c r="L236" s="72"/>
      <c r="M236" s="72"/>
      <c r="N236" s="73"/>
      <c r="O236" s="72"/>
      <c r="P236" s="72"/>
      <c r="Q236" s="73"/>
    </row>
    <row r="237" spans="1:17" x14ac:dyDescent="0.25">
      <c r="A237" s="70"/>
      <c r="B237" s="514"/>
      <c r="C237" s="76"/>
      <c r="D237" s="72"/>
      <c r="E237" s="72"/>
      <c r="F237" s="73"/>
      <c r="G237" s="74"/>
      <c r="H237" s="74"/>
      <c r="I237" s="75"/>
      <c r="J237" s="75"/>
      <c r="K237" s="73"/>
      <c r="L237" s="72"/>
      <c r="M237" s="72"/>
      <c r="N237" s="73"/>
      <c r="O237" s="72"/>
      <c r="P237" s="72"/>
      <c r="Q237" s="73"/>
    </row>
    <row r="238" spans="1:17" x14ac:dyDescent="0.25">
      <c r="A238" s="70"/>
      <c r="B238" s="514"/>
      <c r="C238" s="76"/>
      <c r="D238" s="72"/>
      <c r="E238" s="72"/>
      <c r="F238" s="73"/>
      <c r="G238" s="74"/>
      <c r="H238" s="74"/>
      <c r="I238" s="75"/>
      <c r="J238" s="75"/>
      <c r="K238" s="73"/>
      <c r="L238" s="72"/>
      <c r="M238" s="72"/>
      <c r="N238" s="73"/>
      <c r="O238" s="72"/>
      <c r="P238" s="72"/>
      <c r="Q238" s="73"/>
    </row>
    <row r="239" spans="1:17" x14ac:dyDescent="0.25">
      <c r="A239" s="70"/>
      <c r="B239" s="514"/>
      <c r="C239" s="76"/>
      <c r="D239" s="72"/>
      <c r="E239" s="72"/>
      <c r="F239" s="73"/>
      <c r="G239" s="74"/>
      <c r="H239" s="74"/>
      <c r="I239" s="75"/>
      <c r="J239" s="75"/>
      <c r="K239" s="73"/>
      <c r="L239" s="72"/>
      <c r="M239" s="72"/>
      <c r="N239" s="73"/>
      <c r="O239" s="72"/>
      <c r="P239" s="72"/>
      <c r="Q239" s="73"/>
    </row>
    <row r="240" spans="1:17" x14ac:dyDescent="0.25">
      <c r="A240" s="70"/>
      <c r="B240" s="514"/>
      <c r="C240" s="76"/>
      <c r="D240" s="72"/>
      <c r="E240" s="72"/>
      <c r="F240" s="73"/>
      <c r="G240" s="74"/>
      <c r="H240" s="74"/>
      <c r="I240" s="75"/>
      <c r="J240" s="75"/>
      <c r="K240" s="73"/>
      <c r="L240" s="72"/>
      <c r="M240" s="72"/>
      <c r="N240" s="73"/>
      <c r="O240" s="72"/>
      <c r="P240" s="72"/>
      <c r="Q240" s="73"/>
    </row>
    <row r="241" spans="1:17" x14ac:dyDescent="0.25">
      <c r="A241" s="70"/>
      <c r="B241" s="514"/>
      <c r="C241" s="76"/>
      <c r="D241" s="72"/>
      <c r="E241" s="72"/>
      <c r="F241" s="73"/>
      <c r="G241" s="74"/>
      <c r="H241" s="74"/>
      <c r="I241" s="75"/>
      <c r="J241" s="75"/>
      <c r="K241" s="73"/>
      <c r="L241" s="72"/>
      <c r="M241" s="72"/>
      <c r="N241" s="73"/>
      <c r="O241" s="72"/>
      <c r="P241" s="72"/>
      <c r="Q241" s="73"/>
    </row>
    <row r="242" spans="1:17" x14ac:dyDescent="0.25">
      <c r="A242" s="70"/>
      <c r="B242" s="514"/>
      <c r="C242" s="76"/>
      <c r="D242" s="72"/>
      <c r="E242" s="72"/>
      <c r="F242" s="73"/>
      <c r="G242" s="74"/>
      <c r="H242" s="74"/>
      <c r="I242" s="75"/>
      <c r="J242" s="75"/>
      <c r="K242" s="73"/>
      <c r="L242" s="72"/>
      <c r="M242" s="72"/>
      <c r="N242" s="73"/>
      <c r="O242" s="72"/>
      <c r="P242" s="72"/>
      <c r="Q242" s="73"/>
    </row>
    <row r="243" spans="1:17" x14ac:dyDescent="0.25">
      <c r="A243" s="70"/>
      <c r="B243" s="514"/>
      <c r="C243" s="76"/>
      <c r="D243" s="72"/>
      <c r="E243" s="72"/>
      <c r="F243" s="73"/>
      <c r="G243" s="74"/>
      <c r="H243" s="74"/>
      <c r="I243" s="75"/>
      <c r="J243" s="75"/>
      <c r="K243" s="73"/>
      <c r="L243" s="72"/>
      <c r="M243" s="72"/>
      <c r="N243" s="73"/>
      <c r="O243" s="72"/>
      <c r="P243" s="72"/>
      <c r="Q243" s="73"/>
    </row>
    <row r="244" spans="1:17" x14ac:dyDescent="0.25">
      <c r="A244" s="70"/>
      <c r="B244" s="514"/>
      <c r="C244" s="76"/>
      <c r="D244" s="72"/>
      <c r="E244" s="72"/>
      <c r="F244" s="73"/>
      <c r="G244" s="74"/>
      <c r="H244" s="74"/>
      <c r="I244" s="75"/>
      <c r="J244" s="75"/>
      <c r="K244" s="73"/>
      <c r="L244" s="72"/>
      <c r="M244" s="72"/>
      <c r="N244" s="73"/>
      <c r="O244" s="72"/>
      <c r="P244" s="72"/>
      <c r="Q244" s="73"/>
    </row>
    <row r="245" spans="1:17" x14ac:dyDescent="0.25">
      <c r="A245" s="70"/>
      <c r="B245" s="514"/>
      <c r="C245" s="78"/>
      <c r="D245" s="72"/>
      <c r="E245" s="72"/>
      <c r="F245" s="73"/>
      <c r="G245" s="74"/>
      <c r="H245" s="74"/>
      <c r="I245" s="75"/>
      <c r="J245" s="75"/>
      <c r="K245" s="73"/>
      <c r="L245" s="72"/>
      <c r="M245" s="72"/>
      <c r="N245" s="73"/>
      <c r="O245" s="72"/>
      <c r="P245" s="72"/>
      <c r="Q245" s="73"/>
    </row>
    <row r="246" spans="1:17" x14ac:dyDescent="0.25">
      <c r="A246" s="70"/>
      <c r="B246" s="514"/>
      <c r="C246" s="78"/>
      <c r="D246" s="72"/>
      <c r="E246" s="72"/>
      <c r="F246" s="73"/>
      <c r="G246" s="74"/>
      <c r="H246" s="74"/>
      <c r="I246" s="75"/>
      <c r="J246" s="75"/>
      <c r="K246" s="73"/>
      <c r="L246" s="72"/>
      <c r="M246" s="72"/>
      <c r="N246" s="73"/>
      <c r="O246" s="72"/>
      <c r="P246" s="72"/>
      <c r="Q246" s="73"/>
    </row>
    <row r="247" spans="1:17" x14ac:dyDescent="0.25">
      <c r="A247" s="70"/>
      <c r="B247" s="514"/>
      <c r="C247" s="78"/>
      <c r="D247" s="72"/>
      <c r="E247" s="72"/>
      <c r="F247" s="73"/>
      <c r="G247" s="74"/>
      <c r="H247" s="74"/>
      <c r="I247" s="75"/>
      <c r="J247" s="75"/>
      <c r="K247" s="73"/>
      <c r="L247" s="72"/>
      <c r="M247" s="72"/>
      <c r="N247" s="73"/>
      <c r="O247" s="72"/>
      <c r="P247" s="72"/>
      <c r="Q247" s="73"/>
    </row>
    <row r="248" spans="1:17" x14ac:dyDescent="0.25">
      <c r="A248" s="70"/>
      <c r="B248" s="514"/>
      <c r="C248" s="78"/>
      <c r="D248" s="72"/>
      <c r="E248" s="72"/>
      <c r="F248" s="73"/>
      <c r="G248" s="74"/>
      <c r="H248" s="74"/>
      <c r="I248" s="75"/>
      <c r="J248" s="75"/>
      <c r="K248" s="73"/>
      <c r="L248" s="72"/>
      <c r="M248" s="72"/>
      <c r="N248" s="73"/>
      <c r="O248" s="72"/>
      <c r="P248" s="72"/>
      <c r="Q248" s="73"/>
    </row>
    <row r="249" spans="1:17" x14ac:dyDescent="0.25">
      <c r="A249" s="70"/>
      <c r="B249" s="513"/>
      <c r="C249" s="76"/>
      <c r="D249" s="72"/>
      <c r="E249" s="72"/>
      <c r="F249" s="73"/>
      <c r="G249" s="74"/>
      <c r="H249" s="74"/>
      <c r="I249" s="75"/>
      <c r="J249" s="75"/>
      <c r="K249" s="73"/>
      <c r="L249" s="72"/>
      <c r="M249" s="72"/>
      <c r="N249" s="73"/>
      <c r="O249" s="72"/>
      <c r="P249" s="72"/>
      <c r="Q249" s="73"/>
    </row>
    <row r="250" spans="1:17" x14ac:dyDescent="0.25">
      <c r="A250" s="70"/>
      <c r="B250" s="513"/>
      <c r="C250" s="76"/>
      <c r="D250" s="72"/>
      <c r="E250" s="72"/>
      <c r="F250" s="73"/>
      <c r="G250" s="74"/>
      <c r="H250" s="74"/>
      <c r="I250" s="75"/>
      <c r="J250" s="75"/>
      <c r="K250" s="73"/>
      <c r="L250" s="72"/>
      <c r="M250" s="72"/>
      <c r="N250" s="73"/>
      <c r="O250" s="72"/>
      <c r="P250" s="72"/>
      <c r="Q250" s="73"/>
    </row>
    <row r="251" spans="1:17" x14ac:dyDescent="0.25">
      <c r="A251" s="70"/>
      <c r="B251" s="513"/>
      <c r="C251" s="76"/>
      <c r="D251" s="72"/>
      <c r="E251" s="72"/>
      <c r="F251" s="73"/>
      <c r="G251" s="74"/>
      <c r="H251" s="74"/>
      <c r="I251" s="75"/>
      <c r="J251" s="75"/>
      <c r="K251" s="73"/>
      <c r="L251" s="72"/>
      <c r="M251" s="72"/>
      <c r="N251" s="73"/>
      <c r="O251" s="72"/>
      <c r="P251" s="72"/>
      <c r="Q251" s="73"/>
    </row>
    <row r="252" spans="1:17" x14ac:dyDescent="0.25">
      <c r="A252" s="70"/>
      <c r="B252" s="513"/>
      <c r="C252" s="76"/>
      <c r="D252" s="72"/>
      <c r="E252" s="72"/>
      <c r="F252" s="73"/>
      <c r="G252" s="74"/>
      <c r="H252" s="74"/>
      <c r="I252" s="75"/>
      <c r="J252" s="75"/>
      <c r="K252" s="73"/>
      <c r="L252" s="72"/>
      <c r="M252" s="72"/>
      <c r="N252" s="73"/>
      <c r="O252" s="72"/>
      <c r="P252" s="72"/>
      <c r="Q252" s="73"/>
    </row>
    <row r="253" spans="1:17" x14ac:dyDescent="0.25">
      <c r="A253" s="70"/>
      <c r="B253" s="513"/>
      <c r="C253" s="76"/>
      <c r="D253" s="72"/>
      <c r="E253" s="72"/>
      <c r="F253" s="73"/>
      <c r="G253" s="74"/>
      <c r="H253" s="74"/>
      <c r="I253" s="75"/>
      <c r="J253" s="75"/>
      <c r="K253" s="73"/>
      <c r="L253" s="72"/>
      <c r="M253" s="72"/>
      <c r="N253" s="73"/>
      <c r="O253" s="72"/>
      <c r="P253" s="72"/>
      <c r="Q253" s="73"/>
    </row>
    <row r="254" spans="1:17" x14ac:dyDescent="0.25">
      <c r="A254" s="70"/>
      <c r="B254" s="513"/>
      <c r="C254" s="77"/>
      <c r="D254" s="79"/>
      <c r="E254" s="79"/>
      <c r="F254" s="80"/>
      <c r="G254" s="81"/>
      <c r="H254" s="81"/>
      <c r="I254" s="82"/>
      <c r="J254" s="82"/>
      <c r="K254" s="80"/>
      <c r="L254" s="83"/>
      <c r="M254" s="83"/>
      <c r="N254" s="80"/>
      <c r="O254" s="79"/>
      <c r="P254" s="79"/>
      <c r="Q254" s="80"/>
    </row>
    <row r="255" spans="1:17" x14ac:dyDescent="0.25">
      <c r="A255" s="70"/>
      <c r="B255" s="513"/>
      <c r="C255" s="77"/>
      <c r="D255" s="79"/>
      <c r="E255" s="79"/>
      <c r="F255" s="80"/>
      <c r="G255" s="81"/>
      <c r="H255" s="81"/>
      <c r="I255" s="82"/>
      <c r="J255" s="82"/>
      <c r="K255" s="80"/>
      <c r="L255" s="83"/>
      <c r="M255" s="83"/>
      <c r="N255" s="80"/>
      <c r="O255" s="79"/>
      <c r="P255" s="79"/>
      <c r="Q255" s="80"/>
    </row>
    <row r="256" spans="1:17" x14ac:dyDescent="0.25">
      <c r="A256" s="70"/>
      <c r="B256" s="513"/>
      <c r="C256" s="77"/>
      <c r="D256" s="79"/>
      <c r="E256" s="79"/>
      <c r="F256" s="80"/>
      <c r="G256" s="81"/>
      <c r="H256" s="81"/>
      <c r="I256" s="82"/>
      <c r="J256" s="82"/>
      <c r="K256" s="80"/>
      <c r="L256" s="83"/>
      <c r="M256" s="83"/>
      <c r="N256" s="80"/>
      <c r="O256" s="79"/>
      <c r="P256" s="79"/>
      <c r="Q256" s="80"/>
    </row>
    <row r="257" spans="1:17" x14ac:dyDescent="0.25">
      <c r="A257" s="70"/>
      <c r="B257" s="513"/>
      <c r="C257" s="77"/>
      <c r="D257" s="79"/>
      <c r="E257" s="79"/>
      <c r="F257" s="80"/>
      <c r="G257" s="81"/>
      <c r="H257" s="81"/>
      <c r="I257" s="82"/>
      <c r="J257" s="82"/>
      <c r="K257" s="80"/>
      <c r="L257" s="83"/>
      <c r="M257" s="83"/>
      <c r="N257" s="80"/>
      <c r="O257" s="79"/>
      <c r="P257" s="79"/>
      <c r="Q257" s="80"/>
    </row>
    <row r="258" spans="1:17" x14ac:dyDescent="0.25">
      <c r="A258" s="70"/>
      <c r="B258" s="513"/>
      <c r="C258" s="77"/>
      <c r="D258" s="79"/>
      <c r="E258" s="79"/>
      <c r="F258" s="80"/>
      <c r="G258" s="81"/>
      <c r="H258" s="81"/>
      <c r="I258" s="82"/>
      <c r="J258" s="82"/>
      <c r="K258" s="80"/>
      <c r="L258" s="83"/>
      <c r="M258" s="83"/>
      <c r="N258" s="80"/>
      <c r="O258" s="79"/>
      <c r="P258" s="79"/>
      <c r="Q258" s="80"/>
    </row>
    <row r="259" spans="1:17" x14ac:dyDescent="0.25">
      <c r="A259" s="70"/>
      <c r="B259" s="513"/>
      <c r="C259" s="77"/>
      <c r="D259" s="79"/>
      <c r="E259" s="79"/>
      <c r="F259" s="80"/>
      <c r="G259" s="81"/>
      <c r="H259" s="81"/>
      <c r="I259" s="82"/>
      <c r="J259" s="82"/>
      <c r="K259" s="80"/>
      <c r="L259" s="83"/>
      <c r="M259" s="83"/>
      <c r="N259" s="80"/>
      <c r="O259" s="79"/>
      <c r="P259" s="79"/>
      <c r="Q259" s="80"/>
    </row>
    <row r="260" spans="1:17" x14ac:dyDescent="0.25">
      <c r="A260" s="70"/>
      <c r="B260" s="513"/>
      <c r="C260" s="77"/>
      <c r="D260" s="79"/>
      <c r="E260" s="79"/>
      <c r="F260" s="80"/>
      <c r="G260" s="81"/>
      <c r="H260" s="81"/>
      <c r="I260" s="82"/>
      <c r="J260" s="82"/>
      <c r="K260" s="80"/>
      <c r="L260" s="83"/>
      <c r="M260" s="83"/>
      <c r="N260" s="80"/>
      <c r="O260" s="79"/>
      <c r="P260" s="79"/>
      <c r="Q260" s="80"/>
    </row>
    <row r="261" spans="1:17" x14ac:dyDescent="0.25">
      <c r="A261" s="70"/>
      <c r="B261" s="513"/>
      <c r="C261" s="77"/>
      <c r="D261" s="79"/>
      <c r="E261" s="79"/>
      <c r="F261" s="80"/>
      <c r="G261" s="81"/>
      <c r="H261" s="81"/>
      <c r="I261" s="82"/>
      <c r="J261" s="82"/>
      <c r="K261" s="80"/>
      <c r="L261" s="83"/>
      <c r="M261" s="83"/>
      <c r="N261" s="80"/>
      <c r="O261" s="79"/>
      <c r="P261" s="79"/>
      <c r="Q261" s="80"/>
    </row>
    <row r="262" spans="1:17" x14ac:dyDescent="0.25">
      <c r="A262" s="70"/>
      <c r="B262" s="513"/>
      <c r="C262" s="77"/>
      <c r="D262" s="79"/>
      <c r="E262" s="79"/>
      <c r="F262" s="80"/>
      <c r="G262" s="81"/>
      <c r="H262" s="81"/>
      <c r="I262" s="82"/>
      <c r="J262" s="82"/>
      <c r="K262" s="80"/>
      <c r="L262" s="83"/>
      <c r="M262" s="83"/>
      <c r="N262" s="80"/>
      <c r="O262" s="79"/>
      <c r="P262" s="79"/>
      <c r="Q262" s="80"/>
    </row>
    <row r="263" spans="1:17" x14ac:dyDescent="0.25">
      <c r="A263" s="70"/>
      <c r="B263" s="513"/>
      <c r="C263" s="77"/>
      <c r="D263" s="79"/>
      <c r="E263" s="79"/>
      <c r="F263" s="80"/>
      <c r="G263" s="81"/>
      <c r="H263" s="81"/>
      <c r="I263" s="82"/>
      <c r="J263" s="82"/>
      <c r="K263" s="80"/>
      <c r="L263" s="83"/>
      <c r="M263" s="83"/>
      <c r="N263" s="80"/>
      <c r="O263" s="79"/>
      <c r="P263" s="79"/>
      <c r="Q263" s="80"/>
    </row>
    <row r="264" spans="1:17" x14ac:dyDescent="0.25">
      <c r="A264" s="70"/>
      <c r="B264" s="513"/>
      <c r="C264" s="77"/>
      <c r="D264" s="79"/>
      <c r="E264" s="79"/>
      <c r="F264" s="80"/>
      <c r="G264" s="81"/>
      <c r="H264" s="81"/>
      <c r="I264" s="82"/>
      <c r="J264" s="82"/>
      <c r="K264" s="80"/>
      <c r="L264" s="83"/>
      <c r="M264" s="83"/>
      <c r="N264" s="80"/>
      <c r="O264" s="79"/>
      <c r="P264" s="79"/>
      <c r="Q264" s="80"/>
    </row>
    <row r="265" spans="1:17" x14ac:dyDescent="0.25">
      <c r="A265" s="70"/>
      <c r="B265" s="513"/>
      <c r="C265" s="77"/>
      <c r="D265" s="79"/>
      <c r="E265" s="79"/>
      <c r="F265" s="80"/>
      <c r="G265" s="81"/>
      <c r="H265" s="81"/>
      <c r="I265" s="82"/>
      <c r="J265" s="82"/>
      <c r="K265" s="80"/>
      <c r="L265" s="83"/>
      <c r="M265" s="83"/>
      <c r="N265" s="80"/>
      <c r="O265" s="79"/>
      <c r="P265" s="79"/>
      <c r="Q265" s="80"/>
    </row>
    <row r="266" spans="1:17" x14ac:dyDescent="0.25">
      <c r="A266" s="70"/>
      <c r="B266" s="513"/>
      <c r="C266" s="77"/>
      <c r="D266" s="79"/>
      <c r="E266" s="79"/>
      <c r="F266" s="80"/>
      <c r="G266" s="81"/>
      <c r="H266" s="81"/>
      <c r="I266" s="82"/>
      <c r="J266" s="82"/>
      <c r="K266" s="80"/>
      <c r="L266" s="83"/>
      <c r="M266" s="83"/>
      <c r="N266" s="80"/>
      <c r="O266" s="79"/>
      <c r="P266" s="79"/>
      <c r="Q266" s="80"/>
    </row>
    <row r="267" spans="1:17" x14ac:dyDescent="0.25">
      <c r="A267" s="70"/>
      <c r="B267" s="513"/>
      <c r="C267" s="77"/>
      <c r="D267" s="79"/>
      <c r="E267" s="79"/>
      <c r="F267" s="80"/>
      <c r="G267" s="81"/>
      <c r="H267" s="81"/>
      <c r="I267" s="82"/>
      <c r="J267" s="82"/>
      <c r="K267" s="80"/>
      <c r="L267" s="83"/>
      <c r="M267" s="83"/>
      <c r="N267" s="80"/>
      <c r="O267" s="79"/>
      <c r="P267" s="79"/>
      <c r="Q267" s="80"/>
    </row>
    <row r="268" spans="1:17" x14ac:dyDescent="0.25">
      <c r="A268" s="70"/>
      <c r="B268" s="513"/>
      <c r="C268" s="77"/>
      <c r="D268" s="79"/>
      <c r="E268" s="79"/>
      <c r="F268" s="80"/>
      <c r="G268" s="81"/>
      <c r="H268" s="81"/>
      <c r="I268" s="82"/>
      <c r="J268" s="82"/>
      <c r="K268" s="80"/>
      <c r="L268" s="83"/>
      <c r="M268" s="83"/>
      <c r="N268" s="80"/>
      <c r="O268" s="79"/>
      <c r="P268" s="79"/>
      <c r="Q268" s="80"/>
    </row>
    <row r="269" spans="1:17" x14ac:dyDescent="0.25">
      <c r="A269" s="70"/>
      <c r="B269" s="513"/>
      <c r="C269" s="77"/>
      <c r="D269" s="79"/>
      <c r="E269" s="79"/>
      <c r="F269" s="80"/>
      <c r="G269" s="81"/>
      <c r="H269" s="81"/>
      <c r="I269" s="82"/>
      <c r="J269" s="82"/>
      <c r="K269" s="80"/>
      <c r="L269" s="83"/>
      <c r="M269" s="83"/>
      <c r="N269" s="80"/>
      <c r="O269" s="79"/>
      <c r="P269" s="79"/>
      <c r="Q269" s="80"/>
    </row>
    <row r="270" spans="1:17" x14ac:dyDescent="0.25">
      <c r="A270" s="70"/>
      <c r="B270" s="513"/>
      <c r="C270" s="77"/>
      <c r="D270" s="79"/>
      <c r="E270" s="79"/>
      <c r="F270" s="80"/>
      <c r="G270" s="81"/>
      <c r="H270" s="81"/>
      <c r="I270" s="82"/>
      <c r="J270" s="82"/>
      <c r="K270" s="80"/>
      <c r="L270" s="83"/>
      <c r="M270" s="83"/>
      <c r="N270" s="80"/>
      <c r="O270" s="79"/>
      <c r="P270" s="79"/>
      <c r="Q270" s="80"/>
    </row>
    <row r="271" spans="1:17" x14ac:dyDescent="0.25">
      <c r="A271" s="70"/>
      <c r="B271" s="513"/>
      <c r="C271" s="77"/>
      <c r="D271" s="79"/>
      <c r="E271" s="79"/>
      <c r="F271" s="80"/>
      <c r="G271" s="81"/>
      <c r="H271" s="81"/>
      <c r="I271" s="82"/>
      <c r="J271" s="82"/>
      <c r="K271" s="80"/>
      <c r="L271" s="83"/>
      <c r="M271" s="83"/>
      <c r="N271" s="80"/>
      <c r="O271" s="79"/>
      <c r="P271" s="79"/>
      <c r="Q271" s="80"/>
    </row>
    <row r="272" spans="1:17" x14ac:dyDescent="0.25">
      <c r="A272" s="70"/>
      <c r="B272" s="513"/>
      <c r="C272" s="77"/>
      <c r="D272" s="79"/>
      <c r="E272" s="79"/>
      <c r="F272" s="80"/>
      <c r="G272" s="81"/>
      <c r="H272" s="81"/>
      <c r="I272" s="82"/>
      <c r="J272" s="82"/>
      <c r="K272" s="80"/>
      <c r="L272" s="83"/>
      <c r="M272" s="83"/>
      <c r="N272" s="80"/>
      <c r="O272" s="79"/>
      <c r="P272" s="79"/>
      <c r="Q272" s="80"/>
    </row>
    <row r="273" spans="1:17" x14ac:dyDescent="0.25">
      <c r="A273" s="70"/>
      <c r="B273" s="513"/>
      <c r="C273" s="77"/>
      <c r="D273" s="79"/>
      <c r="E273" s="79"/>
      <c r="F273" s="80"/>
      <c r="G273" s="81"/>
      <c r="H273" s="81"/>
      <c r="I273" s="82"/>
      <c r="J273" s="82"/>
      <c r="K273" s="80"/>
      <c r="L273" s="83"/>
      <c r="M273" s="83"/>
      <c r="N273" s="80"/>
      <c r="O273" s="79"/>
      <c r="P273" s="79"/>
      <c r="Q273" s="80"/>
    </row>
    <row r="274" spans="1:17" x14ac:dyDescent="0.25">
      <c r="A274" s="70"/>
      <c r="B274" s="513"/>
      <c r="C274" s="77"/>
      <c r="D274" s="79"/>
      <c r="E274" s="79"/>
      <c r="F274" s="80"/>
      <c r="G274" s="81"/>
      <c r="H274" s="81"/>
      <c r="I274" s="82"/>
      <c r="J274" s="82"/>
      <c r="K274" s="80"/>
      <c r="L274" s="83"/>
      <c r="M274" s="83"/>
      <c r="N274" s="80"/>
      <c r="O274" s="79"/>
      <c r="P274" s="79"/>
      <c r="Q274" s="80"/>
    </row>
    <row r="275" spans="1:17" x14ac:dyDescent="0.25">
      <c r="A275" s="70"/>
      <c r="B275" s="513"/>
      <c r="C275" s="77"/>
      <c r="D275" s="79"/>
      <c r="E275" s="79"/>
      <c r="F275" s="80"/>
      <c r="G275" s="81"/>
      <c r="H275" s="81"/>
      <c r="I275" s="82"/>
      <c r="J275" s="82"/>
      <c r="K275" s="80"/>
      <c r="L275" s="83"/>
      <c r="M275" s="83"/>
      <c r="N275" s="80"/>
      <c r="O275" s="79"/>
      <c r="P275" s="79"/>
      <c r="Q275" s="80"/>
    </row>
    <row r="276" spans="1:17" x14ac:dyDescent="0.25">
      <c r="A276" s="70"/>
      <c r="B276" s="513"/>
      <c r="C276" s="77"/>
      <c r="D276" s="79"/>
      <c r="E276" s="79"/>
      <c r="F276" s="80"/>
      <c r="G276" s="81"/>
      <c r="H276" s="81"/>
      <c r="I276" s="82"/>
      <c r="J276" s="82"/>
      <c r="K276" s="80"/>
      <c r="L276" s="83"/>
      <c r="M276" s="83"/>
      <c r="N276" s="80"/>
      <c r="O276" s="79"/>
      <c r="P276" s="79"/>
      <c r="Q276" s="80"/>
    </row>
    <row r="277" spans="1:17" x14ac:dyDescent="0.25">
      <c r="A277" s="70"/>
      <c r="B277" s="513"/>
      <c r="C277" s="77"/>
      <c r="D277" s="79"/>
      <c r="E277" s="79"/>
      <c r="F277" s="80"/>
      <c r="G277" s="81"/>
      <c r="H277" s="81"/>
      <c r="I277" s="82"/>
      <c r="J277" s="82"/>
      <c r="K277" s="80"/>
      <c r="L277" s="83"/>
      <c r="M277" s="83"/>
      <c r="N277" s="80"/>
      <c r="O277" s="79"/>
      <c r="P277" s="79"/>
      <c r="Q277" s="80"/>
    </row>
    <row r="278" spans="1:17" x14ac:dyDescent="0.25">
      <c r="A278" s="70"/>
      <c r="B278" s="513"/>
      <c r="C278" s="77"/>
      <c r="D278" s="79"/>
      <c r="E278" s="79"/>
      <c r="F278" s="80"/>
      <c r="G278" s="81"/>
      <c r="H278" s="81"/>
      <c r="I278" s="82"/>
      <c r="J278" s="82"/>
      <c r="K278" s="80"/>
      <c r="L278" s="83"/>
      <c r="M278" s="83"/>
      <c r="N278" s="80"/>
      <c r="O278" s="79"/>
      <c r="P278" s="79"/>
      <c r="Q278" s="80"/>
    </row>
    <row r="279" spans="1:17" x14ac:dyDescent="0.25">
      <c r="A279" s="70"/>
      <c r="B279" s="513"/>
      <c r="C279" s="77"/>
      <c r="D279" s="79"/>
      <c r="E279" s="79"/>
      <c r="F279" s="80"/>
      <c r="G279" s="81"/>
      <c r="H279" s="81"/>
      <c r="I279" s="82"/>
      <c r="J279" s="82"/>
      <c r="K279" s="80"/>
      <c r="L279" s="83"/>
      <c r="M279" s="83"/>
      <c r="N279" s="80"/>
      <c r="O279" s="79"/>
      <c r="P279" s="79"/>
      <c r="Q279" s="80"/>
    </row>
    <row r="280" spans="1:17" x14ac:dyDescent="0.25">
      <c r="A280" s="70"/>
      <c r="B280" s="513"/>
      <c r="C280" s="77"/>
      <c r="D280" s="79"/>
      <c r="E280" s="79"/>
      <c r="F280" s="80"/>
      <c r="G280" s="81"/>
      <c r="H280" s="81"/>
      <c r="I280" s="82"/>
      <c r="J280" s="82"/>
      <c r="K280" s="80"/>
      <c r="L280" s="83"/>
      <c r="M280" s="83"/>
      <c r="N280" s="80"/>
      <c r="O280" s="79"/>
      <c r="P280" s="79"/>
      <c r="Q280" s="80"/>
    </row>
    <row r="281" spans="1:17" x14ac:dyDescent="0.25">
      <c r="A281" s="70"/>
      <c r="B281" s="513"/>
      <c r="C281" s="77"/>
      <c r="D281" s="79"/>
      <c r="E281" s="79"/>
      <c r="F281" s="80"/>
      <c r="G281" s="81"/>
      <c r="H281" s="81"/>
      <c r="I281" s="82"/>
      <c r="J281" s="82"/>
      <c r="K281" s="80"/>
      <c r="L281" s="83"/>
      <c r="M281" s="83"/>
      <c r="N281" s="80"/>
      <c r="O281" s="79"/>
      <c r="P281" s="79"/>
      <c r="Q281" s="80"/>
    </row>
    <row r="282" spans="1:17" x14ac:dyDescent="0.25">
      <c r="A282" s="70"/>
      <c r="B282" s="513"/>
      <c r="C282" s="77"/>
      <c r="D282" s="79"/>
      <c r="E282" s="79"/>
      <c r="F282" s="80"/>
      <c r="G282" s="81"/>
      <c r="H282" s="81"/>
      <c r="I282" s="82"/>
      <c r="J282" s="82"/>
      <c r="K282" s="80"/>
      <c r="L282" s="83"/>
      <c r="M282" s="83"/>
      <c r="N282" s="80"/>
      <c r="O282" s="79"/>
      <c r="P282" s="79"/>
      <c r="Q282" s="80"/>
    </row>
    <row r="283" spans="1:17" x14ac:dyDescent="0.25">
      <c r="A283" s="70"/>
      <c r="B283" s="513"/>
      <c r="C283" s="77"/>
      <c r="D283" s="79"/>
      <c r="E283" s="79"/>
      <c r="F283" s="80"/>
      <c r="G283" s="81"/>
      <c r="H283" s="81"/>
      <c r="I283" s="82"/>
      <c r="J283" s="82"/>
      <c r="K283" s="80"/>
      <c r="L283" s="83"/>
      <c r="M283" s="83"/>
      <c r="N283" s="80"/>
      <c r="O283" s="79"/>
      <c r="P283" s="79"/>
      <c r="Q283" s="80"/>
    </row>
    <row r="284" spans="1:17" x14ac:dyDescent="0.25">
      <c r="A284" s="70"/>
      <c r="B284" s="513"/>
      <c r="C284" s="77"/>
      <c r="D284" s="79"/>
      <c r="E284" s="79"/>
      <c r="F284" s="80"/>
      <c r="G284" s="81"/>
      <c r="H284" s="81"/>
      <c r="I284" s="82"/>
      <c r="J284" s="82"/>
      <c r="K284" s="80"/>
      <c r="L284" s="83"/>
      <c r="M284" s="83"/>
      <c r="N284" s="80"/>
      <c r="O284" s="79"/>
      <c r="P284" s="79"/>
      <c r="Q284" s="80"/>
    </row>
    <row r="285" spans="1:17" x14ac:dyDescent="0.25">
      <c r="A285" s="70"/>
      <c r="B285" s="513"/>
      <c r="C285" s="77"/>
      <c r="D285" s="79"/>
      <c r="E285" s="79"/>
      <c r="F285" s="80"/>
      <c r="G285" s="81"/>
      <c r="H285" s="81"/>
      <c r="I285" s="82"/>
      <c r="J285" s="82"/>
      <c r="K285" s="80"/>
      <c r="L285" s="83"/>
      <c r="M285" s="83"/>
      <c r="N285" s="80"/>
      <c r="O285" s="79"/>
      <c r="P285" s="79"/>
      <c r="Q285" s="80"/>
    </row>
    <row r="286" spans="1:17" x14ac:dyDescent="0.25">
      <c r="A286" s="70"/>
      <c r="B286" s="513"/>
      <c r="C286" s="77"/>
      <c r="D286" s="79"/>
      <c r="E286" s="79"/>
      <c r="F286" s="80"/>
      <c r="G286" s="81"/>
      <c r="H286" s="81"/>
      <c r="I286" s="82"/>
      <c r="J286" s="82"/>
      <c r="K286" s="80"/>
      <c r="L286" s="83"/>
      <c r="M286" s="83"/>
      <c r="N286" s="80"/>
      <c r="O286" s="79"/>
      <c r="P286" s="79"/>
      <c r="Q286" s="80"/>
    </row>
    <row r="287" spans="1:17" x14ac:dyDescent="0.25">
      <c r="A287" s="70"/>
      <c r="B287" s="513"/>
      <c r="C287" s="77"/>
      <c r="D287" s="79"/>
      <c r="E287" s="79"/>
      <c r="F287" s="80"/>
      <c r="G287" s="81"/>
      <c r="H287" s="81"/>
      <c r="I287" s="82"/>
      <c r="J287" s="82"/>
      <c r="K287" s="80"/>
      <c r="L287" s="83"/>
      <c r="M287" s="83"/>
      <c r="N287" s="80"/>
      <c r="O287" s="79"/>
      <c r="P287" s="79"/>
      <c r="Q287" s="80"/>
    </row>
    <row r="288" spans="1:17" x14ac:dyDescent="0.25">
      <c r="A288" s="70"/>
      <c r="B288" s="513"/>
      <c r="C288" s="77"/>
      <c r="D288" s="79"/>
      <c r="E288" s="79"/>
      <c r="F288" s="80"/>
      <c r="G288" s="81"/>
      <c r="H288" s="81"/>
      <c r="I288" s="82"/>
      <c r="J288" s="82"/>
      <c r="K288" s="80"/>
      <c r="L288" s="83"/>
      <c r="M288" s="83"/>
      <c r="N288" s="80"/>
      <c r="O288" s="79"/>
      <c r="P288" s="79"/>
      <c r="Q288" s="80"/>
    </row>
    <row r="289" spans="1:17" x14ac:dyDescent="0.25">
      <c r="A289" s="70"/>
      <c r="B289" s="513"/>
      <c r="C289" s="77"/>
      <c r="D289" s="79"/>
      <c r="E289" s="79"/>
      <c r="F289" s="80"/>
      <c r="G289" s="81"/>
      <c r="H289" s="81"/>
      <c r="I289" s="82"/>
      <c r="J289" s="82"/>
      <c r="K289" s="80"/>
      <c r="L289" s="83"/>
      <c r="M289" s="83"/>
      <c r="N289" s="80"/>
      <c r="O289" s="79"/>
      <c r="P289" s="79"/>
      <c r="Q289" s="80"/>
    </row>
    <row r="290" spans="1:17" x14ac:dyDescent="0.25">
      <c r="A290" s="70"/>
      <c r="B290" s="513"/>
      <c r="C290" s="77"/>
      <c r="D290" s="79"/>
      <c r="E290" s="79"/>
      <c r="F290" s="80"/>
      <c r="G290" s="81"/>
      <c r="H290" s="81"/>
      <c r="I290" s="82"/>
      <c r="J290" s="82"/>
      <c r="K290" s="80"/>
      <c r="L290" s="83"/>
      <c r="M290" s="83"/>
      <c r="N290" s="80"/>
      <c r="O290" s="79"/>
      <c r="P290" s="79"/>
      <c r="Q290" s="80"/>
    </row>
    <row r="291" spans="1:17" x14ac:dyDescent="0.25">
      <c r="A291" s="70"/>
      <c r="B291" s="513"/>
      <c r="C291" s="77"/>
      <c r="D291" s="79"/>
      <c r="E291" s="79"/>
      <c r="F291" s="80"/>
      <c r="G291" s="81"/>
      <c r="H291" s="81"/>
      <c r="I291" s="82"/>
      <c r="J291" s="82"/>
      <c r="K291" s="80"/>
      <c r="L291" s="83"/>
      <c r="M291" s="83"/>
      <c r="N291" s="80"/>
      <c r="O291" s="79"/>
      <c r="P291" s="79"/>
      <c r="Q291" s="80"/>
    </row>
    <row r="292" spans="1:17" x14ac:dyDescent="0.25">
      <c r="A292" s="70"/>
      <c r="B292" s="513"/>
      <c r="C292" s="77"/>
      <c r="D292" s="79"/>
      <c r="E292" s="79"/>
      <c r="F292" s="80"/>
      <c r="G292" s="81"/>
      <c r="H292" s="81"/>
      <c r="I292" s="82"/>
      <c r="J292" s="82"/>
      <c r="K292" s="80"/>
      <c r="L292" s="83"/>
      <c r="M292" s="83"/>
      <c r="N292" s="80"/>
      <c r="O292" s="79"/>
      <c r="P292" s="79"/>
      <c r="Q292" s="80"/>
    </row>
    <row r="293" spans="1:17" x14ac:dyDescent="0.25">
      <c r="A293" s="70"/>
      <c r="B293" s="513"/>
      <c r="C293" s="77"/>
      <c r="D293" s="79"/>
      <c r="E293" s="79"/>
      <c r="F293" s="80"/>
      <c r="G293" s="81"/>
      <c r="H293" s="81"/>
      <c r="I293" s="82"/>
      <c r="J293" s="82"/>
      <c r="K293" s="80"/>
      <c r="L293" s="83"/>
      <c r="M293" s="83"/>
      <c r="N293" s="80"/>
      <c r="O293" s="79"/>
      <c r="P293" s="79"/>
      <c r="Q293" s="80"/>
    </row>
    <row r="294" spans="1:17" x14ac:dyDescent="0.25">
      <c r="A294" s="70"/>
      <c r="B294" s="513"/>
      <c r="C294" s="77"/>
      <c r="D294" s="79"/>
      <c r="E294" s="79"/>
      <c r="F294" s="80"/>
      <c r="G294" s="81"/>
      <c r="H294" s="81"/>
      <c r="I294" s="82"/>
      <c r="J294" s="82"/>
      <c r="K294" s="80"/>
      <c r="L294" s="83"/>
      <c r="M294" s="83"/>
      <c r="N294" s="80"/>
      <c r="O294" s="79"/>
      <c r="P294" s="79"/>
      <c r="Q294" s="80"/>
    </row>
    <row r="295" spans="1:17" x14ac:dyDescent="0.25">
      <c r="A295" s="70"/>
      <c r="B295" s="513"/>
      <c r="C295" s="77"/>
      <c r="D295" s="79"/>
      <c r="E295" s="79"/>
      <c r="F295" s="80"/>
      <c r="G295" s="81"/>
      <c r="H295" s="81"/>
      <c r="I295" s="82"/>
      <c r="J295" s="82"/>
      <c r="K295" s="80"/>
      <c r="L295" s="83"/>
      <c r="M295" s="83"/>
      <c r="N295" s="80"/>
      <c r="O295" s="79"/>
      <c r="P295" s="79"/>
      <c r="Q295" s="80"/>
    </row>
    <row r="296" spans="1:17" x14ac:dyDescent="0.25">
      <c r="A296" s="70"/>
      <c r="B296" s="513"/>
      <c r="C296" s="77"/>
      <c r="D296" s="79"/>
      <c r="E296" s="79"/>
      <c r="F296" s="80"/>
      <c r="G296" s="81"/>
      <c r="H296" s="81"/>
      <c r="I296" s="82"/>
      <c r="J296" s="82"/>
      <c r="K296" s="80"/>
      <c r="L296" s="83"/>
      <c r="M296" s="83"/>
      <c r="N296" s="80"/>
      <c r="O296" s="79"/>
      <c r="P296" s="79"/>
      <c r="Q296" s="80"/>
    </row>
    <row r="297" spans="1:17" x14ac:dyDescent="0.25">
      <c r="A297" s="70"/>
      <c r="B297" s="513"/>
      <c r="C297" s="77"/>
      <c r="D297" s="79"/>
      <c r="E297" s="79"/>
      <c r="F297" s="80"/>
      <c r="G297" s="81"/>
      <c r="H297" s="81"/>
      <c r="I297" s="82"/>
      <c r="J297" s="82"/>
      <c r="K297" s="80"/>
      <c r="L297" s="83"/>
      <c r="M297" s="83"/>
      <c r="N297" s="80"/>
      <c r="O297" s="79"/>
      <c r="P297" s="79"/>
      <c r="Q297" s="80"/>
    </row>
    <row r="298" spans="1:17" x14ac:dyDescent="0.25">
      <c r="A298" s="70"/>
      <c r="B298" s="513"/>
      <c r="C298" s="77"/>
      <c r="D298" s="79"/>
      <c r="E298" s="79"/>
      <c r="F298" s="80"/>
      <c r="G298" s="81"/>
      <c r="H298" s="81"/>
      <c r="I298" s="82"/>
      <c r="J298" s="82"/>
      <c r="K298" s="80"/>
      <c r="L298" s="83"/>
      <c r="M298" s="83"/>
      <c r="N298" s="80"/>
      <c r="O298" s="79"/>
      <c r="P298" s="79"/>
      <c r="Q298" s="80"/>
    </row>
    <row r="299" spans="1:17" x14ac:dyDescent="0.25">
      <c r="A299" s="70"/>
      <c r="B299" s="513"/>
      <c r="C299" s="77"/>
      <c r="D299" s="79"/>
      <c r="E299" s="79"/>
      <c r="F299" s="80"/>
      <c r="G299" s="81"/>
      <c r="H299" s="81"/>
      <c r="I299" s="82"/>
      <c r="J299" s="82"/>
      <c r="K299" s="80"/>
      <c r="L299" s="83"/>
      <c r="M299" s="83"/>
      <c r="N299" s="80"/>
      <c r="O299" s="79"/>
      <c r="P299" s="79"/>
      <c r="Q299" s="80"/>
    </row>
    <row r="300" spans="1:17" x14ac:dyDescent="0.25">
      <c r="A300" s="70"/>
      <c r="B300" s="513"/>
      <c r="C300" s="77"/>
      <c r="D300" s="79"/>
      <c r="E300" s="79"/>
      <c r="F300" s="80"/>
      <c r="G300" s="81"/>
      <c r="H300" s="81"/>
      <c r="I300" s="82"/>
      <c r="J300" s="82"/>
      <c r="K300" s="80"/>
      <c r="L300" s="83"/>
      <c r="M300" s="83"/>
      <c r="N300" s="80"/>
      <c r="O300" s="79"/>
      <c r="P300" s="79"/>
      <c r="Q300" s="80"/>
    </row>
    <row r="301" spans="1:17" x14ac:dyDescent="0.25">
      <c r="A301" s="70"/>
      <c r="B301" s="513"/>
      <c r="C301" s="77"/>
      <c r="D301" s="79"/>
      <c r="E301" s="79"/>
      <c r="F301" s="80"/>
      <c r="G301" s="81"/>
      <c r="H301" s="81"/>
      <c r="I301" s="82"/>
      <c r="J301" s="82"/>
      <c r="K301" s="80"/>
      <c r="L301" s="83"/>
      <c r="M301" s="83"/>
      <c r="N301" s="80"/>
      <c r="O301" s="79"/>
      <c r="P301" s="79"/>
      <c r="Q301" s="80"/>
    </row>
    <row r="302" spans="1:17" x14ac:dyDescent="0.25">
      <c r="A302" s="70"/>
      <c r="B302" s="513"/>
      <c r="C302" s="77"/>
      <c r="D302" s="79"/>
      <c r="E302" s="79"/>
      <c r="F302" s="80"/>
      <c r="G302" s="81"/>
      <c r="H302" s="81"/>
      <c r="I302" s="82"/>
      <c r="J302" s="82"/>
      <c r="K302" s="80"/>
      <c r="L302" s="83"/>
      <c r="M302" s="83"/>
      <c r="N302" s="80"/>
      <c r="O302" s="79"/>
      <c r="P302" s="79"/>
      <c r="Q302" s="80"/>
    </row>
    <row r="303" spans="1:17" x14ac:dyDescent="0.25">
      <c r="A303" s="70"/>
      <c r="B303" s="513"/>
      <c r="C303" s="77"/>
      <c r="D303" s="79"/>
      <c r="E303" s="79"/>
      <c r="F303" s="80"/>
      <c r="G303" s="81"/>
      <c r="H303" s="81"/>
      <c r="I303" s="82"/>
      <c r="J303" s="82"/>
      <c r="K303" s="80"/>
      <c r="L303" s="83"/>
      <c r="M303" s="83"/>
      <c r="N303" s="80"/>
      <c r="O303" s="79"/>
      <c r="P303" s="79"/>
      <c r="Q303" s="80"/>
    </row>
    <row r="304" spans="1:17" x14ac:dyDescent="0.25">
      <c r="A304" s="70"/>
      <c r="B304" s="513"/>
      <c r="C304" s="77"/>
      <c r="D304" s="79"/>
      <c r="E304" s="79"/>
      <c r="F304" s="80"/>
      <c r="G304" s="81"/>
      <c r="H304" s="81"/>
      <c r="I304" s="82"/>
      <c r="J304" s="82"/>
      <c r="K304" s="80"/>
      <c r="L304" s="83"/>
      <c r="M304" s="83"/>
      <c r="N304" s="80"/>
      <c r="O304" s="79"/>
      <c r="P304" s="79"/>
      <c r="Q304" s="80"/>
    </row>
    <row r="305" spans="1:17" x14ac:dyDescent="0.25">
      <c r="A305" s="70"/>
      <c r="B305" s="513"/>
      <c r="C305" s="77"/>
      <c r="D305" s="79"/>
      <c r="E305" s="79"/>
      <c r="F305" s="80"/>
      <c r="G305" s="81"/>
      <c r="H305" s="81"/>
      <c r="I305" s="82"/>
      <c r="J305" s="82"/>
      <c r="K305" s="80"/>
      <c r="L305" s="83"/>
      <c r="M305" s="83"/>
      <c r="N305" s="80"/>
      <c r="O305" s="79"/>
      <c r="P305" s="79"/>
      <c r="Q305" s="80"/>
    </row>
    <row r="306" spans="1:17" x14ac:dyDescent="0.25">
      <c r="A306" s="70"/>
      <c r="B306" s="513"/>
      <c r="C306" s="77"/>
      <c r="D306" s="79"/>
      <c r="E306" s="79"/>
      <c r="F306" s="80"/>
      <c r="G306" s="81"/>
      <c r="H306" s="81"/>
      <c r="I306" s="82"/>
      <c r="J306" s="82"/>
      <c r="K306" s="80"/>
      <c r="L306" s="83"/>
      <c r="M306" s="83"/>
      <c r="N306" s="80"/>
      <c r="O306" s="79"/>
      <c r="P306" s="79"/>
      <c r="Q306" s="80"/>
    </row>
    <row r="307" spans="1:17" x14ac:dyDescent="0.25">
      <c r="A307" s="70"/>
      <c r="B307" s="513"/>
      <c r="C307" s="77"/>
      <c r="D307" s="79"/>
      <c r="E307" s="79"/>
      <c r="F307" s="80"/>
      <c r="G307" s="81"/>
      <c r="H307" s="81"/>
      <c r="I307" s="82"/>
      <c r="J307" s="82"/>
      <c r="K307" s="80"/>
      <c r="L307" s="83"/>
      <c r="M307" s="83"/>
      <c r="N307" s="80"/>
      <c r="O307" s="79"/>
      <c r="P307" s="79"/>
      <c r="Q307" s="80"/>
    </row>
    <row r="308" spans="1:17" x14ac:dyDescent="0.25">
      <c r="A308" s="70"/>
      <c r="B308" s="513"/>
      <c r="C308" s="77"/>
      <c r="D308" s="79"/>
      <c r="E308" s="79"/>
      <c r="F308" s="80"/>
      <c r="G308" s="81"/>
      <c r="H308" s="81"/>
      <c r="I308" s="82"/>
      <c r="J308" s="82"/>
      <c r="K308" s="80"/>
      <c r="L308" s="83"/>
      <c r="M308" s="83"/>
      <c r="N308" s="80"/>
      <c r="O308" s="79"/>
      <c r="P308" s="79"/>
      <c r="Q308" s="80"/>
    </row>
    <row r="309" spans="1:17" x14ac:dyDescent="0.25">
      <c r="A309" s="70"/>
      <c r="B309" s="513"/>
      <c r="C309" s="77"/>
      <c r="D309" s="79"/>
      <c r="E309" s="79"/>
      <c r="F309" s="80"/>
      <c r="G309" s="81"/>
      <c r="H309" s="81"/>
      <c r="I309" s="82"/>
      <c r="J309" s="82"/>
      <c r="K309" s="80"/>
      <c r="L309" s="83"/>
      <c r="M309" s="83"/>
      <c r="N309" s="80"/>
      <c r="O309" s="79"/>
      <c r="P309" s="79"/>
      <c r="Q309" s="80"/>
    </row>
    <row r="310" spans="1:17" x14ac:dyDescent="0.25">
      <c r="A310" s="70"/>
      <c r="B310" s="513"/>
      <c r="C310" s="77"/>
      <c r="D310" s="79"/>
      <c r="E310" s="79"/>
      <c r="F310" s="80"/>
      <c r="G310" s="81"/>
      <c r="H310" s="81"/>
      <c r="I310" s="82"/>
      <c r="J310" s="82"/>
      <c r="K310" s="80"/>
      <c r="L310" s="83"/>
      <c r="M310" s="83"/>
      <c r="N310" s="80"/>
      <c r="O310" s="79"/>
      <c r="P310" s="79"/>
      <c r="Q310" s="80"/>
    </row>
    <row r="311" spans="1:17" x14ac:dyDescent="0.25">
      <c r="A311" s="70"/>
      <c r="B311" s="513"/>
      <c r="C311" s="77"/>
      <c r="D311" s="79"/>
      <c r="E311" s="79"/>
      <c r="F311" s="80"/>
      <c r="G311" s="81"/>
      <c r="H311" s="81"/>
      <c r="I311" s="82"/>
      <c r="J311" s="82"/>
      <c r="K311" s="80"/>
      <c r="L311" s="83"/>
      <c r="M311" s="83"/>
      <c r="N311" s="80"/>
      <c r="O311" s="79"/>
      <c r="P311" s="79"/>
      <c r="Q311" s="80"/>
    </row>
    <row r="312" spans="1:17" x14ac:dyDescent="0.25">
      <c r="A312" s="70"/>
      <c r="B312" s="513"/>
      <c r="C312" s="77"/>
      <c r="D312" s="79"/>
      <c r="E312" s="79"/>
      <c r="F312" s="80"/>
      <c r="G312" s="81"/>
      <c r="H312" s="81"/>
      <c r="I312" s="82"/>
      <c r="J312" s="82"/>
      <c r="K312" s="80"/>
      <c r="L312" s="83"/>
      <c r="M312" s="83"/>
      <c r="N312" s="80"/>
      <c r="O312" s="79"/>
      <c r="P312" s="79"/>
      <c r="Q312" s="80"/>
    </row>
    <row r="313" spans="1:17" x14ac:dyDescent="0.25">
      <c r="A313" s="70"/>
      <c r="B313" s="513"/>
      <c r="C313" s="77"/>
      <c r="D313" s="79"/>
      <c r="E313" s="79"/>
      <c r="F313" s="80"/>
      <c r="G313" s="81"/>
      <c r="H313" s="81"/>
      <c r="I313" s="82"/>
      <c r="J313" s="82"/>
      <c r="K313" s="80"/>
      <c r="L313" s="83"/>
      <c r="M313" s="83"/>
      <c r="N313" s="80"/>
      <c r="O313" s="79"/>
      <c r="P313" s="79"/>
      <c r="Q313" s="80"/>
    </row>
    <row r="314" spans="1:17" x14ac:dyDescent="0.25">
      <c r="A314" s="70"/>
      <c r="B314" s="513"/>
      <c r="C314" s="77"/>
      <c r="D314" s="79"/>
      <c r="E314" s="79"/>
      <c r="F314" s="80"/>
      <c r="G314" s="81"/>
      <c r="H314" s="81"/>
      <c r="I314" s="82"/>
      <c r="J314" s="82"/>
      <c r="K314" s="80"/>
      <c r="L314" s="83"/>
      <c r="M314" s="83"/>
      <c r="N314" s="80"/>
      <c r="O314" s="79"/>
      <c r="P314" s="79"/>
      <c r="Q314" s="80"/>
    </row>
    <row r="315" spans="1:17" x14ac:dyDescent="0.25">
      <c r="A315" s="70"/>
      <c r="B315" s="513"/>
      <c r="C315" s="77"/>
      <c r="D315" s="79"/>
      <c r="E315" s="79"/>
      <c r="F315" s="80"/>
      <c r="G315" s="81"/>
      <c r="H315" s="81"/>
      <c r="I315" s="82"/>
      <c r="J315" s="82"/>
      <c r="K315" s="80"/>
      <c r="L315" s="83"/>
      <c r="M315" s="83"/>
      <c r="N315" s="80"/>
      <c r="O315" s="79"/>
      <c r="P315" s="79"/>
      <c r="Q315" s="80"/>
    </row>
    <row r="316" spans="1:17" x14ac:dyDescent="0.25">
      <c r="A316" s="70"/>
      <c r="B316" s="513"/>
      <c r="C316" s="77"/>
      <c r="D316" s="79"/>
      <c r="E316" s="79"/>
      <c r="F316" s="80"/>
      <c r="G316" s="81"/>
      <c r="H316" s="81"/>
      <c r="I316" s="82"/>
      <c r="J316" s="82"/>
      <c r="K316" s="80"/>
      <c r="L316" s="83"/>
      <c r="M316" s="83"/>
      <c r="N316" s="80"/>
      <c r="O316" s="79"/>
      <c r="P316" s="79"/>
      <c r="Q316" s="80"/>
    </row>
    <row r="317" spans="1:17" x14ac:dyDescent="0.25">
      <c r="A317" s="70"/>
      <c r="B317" s="513"/>
      <c r="C317" s="77"/>
      <c r="D317" s="79"/>
      <c r="E317" s="79"/>
      <c r="F317" s="80"/>
      <c r="G317" s="81"/>
      <c r="H317" s="81"/>
      <c r="I317" s="82"/>
      <c r="J317" s="82"/>
      <c r="K317" s="80"/>
      <c r="L317" s="83"/>
      <c r="M317" s="83"/>
      <c r="N317" s="80"/>
      <c r="O317" s="79"/>
      <c r="P317" s="79"/>
      <c r="Q317" s="80"/>
    </row>
    <row r="318" spans="1:17" x14ac:dyDescent="0.25">
      <c r="A318" s="70"/>
      <c r="B318" s="513"/>
      <c r="C318" s="77"/>
      <c r="D318" s="79"/>
      <c r="E318" s="79"/>
      <c r="F318" s="80"/>
      <c r="G318" s="81"/>
      <c r="H318" s="81"/>
      <c r="I318" s="82"/>
      <c r="J318" s="82"/>
      <c r="K318" s="80"/>
      <c r="L318" s="83"/>
      <c r="M318" s="83"/>
      <c r="N318" s="80"/>
      <c r="O318" s="79"/>
      <c r="P318" s="79"/>
      <c r="Q318" s="80"/>
    </row>
    <row r="319" spans="1:17" x14ac:dyDescent="0.25">
      <c r="A319" s="70"/>
      <c r="B319" s="513"/>
      <c r="C319" s="77"/>
      <c r="D319" s="79"/>
      <c r="E319" s="79"/>
      <c r="F319" s="80"/>
      <c r="G319" s="81"/>
      <c r="H319" s="81"/>
      <c r="I319" s="82"/>
      <c r="J319" s="82"/>
      <c r="K319" s="80"/>
      <c r="L319" s="83"/>
      <c r="M319" s="83"/>
      <c r="N319" s="80"/>
      <c r="O319" s="79"/>
      <c r="P319" s="79"/>
      <c r="Q319" s="80"/>
    </row>
    <row r="320" spans="1:17" x14ac:dyDescent="0.25">
      <c r="A320" s="70"/>
      <c r="B320" s="513"/>
      <c r="C320" s="77"/>
      <c r="D320" s="79"/>
      <c r="E320" s="79"/>
      <c r="F320" s="80"/>
      <c r="G320" s="81"/>
      <c r="H320" s="81"/>
      <c r="I320" s="82"/>
      <c r="J320" s="82"/>
      <c r="K320" s="80"/>
      <c r="L320" s="83"/>
      <c r="M320" s="83"/>
      <c r="N320" s="80"/>
      <c r="O320" s="79"/>
      <c r="P320" s="79"/>
      <c r="Q320" s="80"/>
    </row>
    <row r="321" spans="1:17" x14ac:dyDescent="0.25">
      <c r="A321" s="70"/>
      <c r="B321" s="513"/>
      <c r="C321" s="77"/>
      <c r="D321" s="79"/>
      <c r="E321" s="79"/>
      <c r="F321" s="80"/>
      <c r="G321" s="81"/>
      <c r="H321" s="81"/>
      <c r="I321" s="82"/>
      <c r="J321" s="82"/>
      <c r="K321" s="80"/>
      <c r="L321" s="83"/>
      <c r="M321" s="83"/>
      <c r="N321" s="80"/>
      <c r="O321" s="79"/>
      <c r="P321" s="79"/>
      <c r="Q321" s="80"/>
    </row>
    <row r="322" spans="1:17" x14ac:dyDescent="0.25">
      <c r="A322" s="70"/>
      <c r="B322" s="513"/>
      <c r="C322" s="77"/>
      <c r="D322" s="79"/>
      <c r="E322" s="79"/>
      <c r="F322" s="80"/>
      <c r="G322" s="81"/>
      <c r="H322" s="81"/>
      <c r="I322" s="82"/>
      <c r="J322" s="82"/>
      <c r="K322" s="80"/>
      <c r="L322" s="83"/>
      <c r="M322" s="83"/>
      <c r="N322" s="80"/>
      <c r="O322" s="79"/>
      <c r="P322" s="79"/>
      <c r="Q322" s="80"/>
    </row>
    <row r="323" spans="1:17" x14ac:dyDescent="0.25">
      <c r="A323" s="70"/>
      <c r="B323" s="513"/>
      <c r="C323" s="77"/>
      <c r="D323" s="79"/>
      <c r="E323" s="79"/>
      <c r="F323" s="80"/>
      <c r="G323" s="81"/>
      <c r="H323" s="81"/>
      <c r="I323" s="82"/>
      <c r="J323" s="82"/>
      <c r="K323" s="80"/>
      <c r="L323" s="83"/>
      <c r="M323" s="83"/>
      <c r="N323" s="80"/>
      <c r="O323" s="79"/>
      <c r="P323" s="79"/>
      <c r="Q323" s="80"/>
    </row>
    <row r="324" spans="1:17" x14ac:dyDescent="0.25">
      <c r="A324" s="70"/>
      <c r="B324" s="513"/>
      <c r="C324" s="77"/>
      <c r="D324" s="79"/>
      <c r="E324" s="79"/>
      <c r="F324" s="80"/>
      <c r="G324" s="81"/>
      <c r="H324" s="81"/>
      <c r="I324" s="82"/>
      <c r="J324" s="82"/>
      <c r="K324" s="80"/>
      <c r="L324" s="83"/>
      <c r="M324" s="83"/>
      <c r="N324" s="80"/>
      <c r="O324" s="79"/>
      <c r="P324" s="79"/>
      <c r="Q324" s="80"/>
    </row>
    <row r="325" spans="1:17" x14ac:dyDescent="0.25">
      <c r="A325" s="70"/>
      <c r="B325" s="513"/>
      <c r="C325" s="77"/>
      <c r="D325" s="79"/>
      <c r="E325" s="79"/>
      <c r="F325" s="80"/>
      <c r="G325" s="81"/>
      <c r="H325" s="81"/>
      <c r="I325" s="82"/>
      <c r="J325" s="82"/>
      <c r="K325" s="80"/>
      <c r="L325" s="83"/>
      <c r="M325" s="83"/>
      <c r="N325" s="80"/>
      <c r="O325" s="79"/>
      <c r="P325" s="79"/>
      <c r="Q325" s="80"/>
    </row>
    <row r="326" spans="1:17" x14ac:dyDescent="0.25">
      <c r="A326" s="70"/>
      <c r="B326" s="70"/>
      <c r="C326" s="76"/>
      <c r="D326" s="70"/>
      <c r="E326" s="70"/>
      <c r="F326" s="84"/>
      <c r="G326" s="84"/>
      <c r="H326" s="84"/>
      <c r="I326" s="84"/>
      <c r="J326" s="84"/>
      <c r="K326" s="84"/>
      <c r="L326" s="70"/>
      <c r="M326" s="70"/>
      <c r="N326" s="84"/>
      <c r="O326" s="70"/>
      <c r="P326" s="70"/>
      <c r="Q326" s="84"/>
    </row>
    <row r="327" spans="1:17" x14ac:dyDescent="0.25">
      <c r="A327" s="70"/>
      <c r="B327" s="70"/>
      <c r="C327" s="76"/>
      <c r="D327" s="70"/>
      <c r="E327" s="70"/>
      <c r="F327" s="84"/>
      <c r="G327" s="84"/>
      <c r="H327" s="84"/>
      <c r="I327" s="84"/>
      <c r="J327" s="84"/>
      <c r="K327" s="84"/>
      <c r="L327" s="70"/>
      <c r="M327" s="70"/>
      <c r="N327" s="84"/>
      <c r="O327" s="70"/>
      <c r="P327" s="70"/>
      <c r="Q327" s="84"/>
    </row>
    <row r="328" spans="1:17" x14ac:dyDescent="0.25">
      <c r="A328" s="70"/>
      <c r="B328" s="70"/>
      <c r="C328" s="76"/>
      <c r="D328" s="70"/>
      <c r="E328" s="70"/>
      <c r="F328" s="84"/>
      <c r="G328" s="84"/>
      <c r="H328" s="84"/>
      <c r="I328" s="84"/>
      <c r="J328" s="84"/>
      <c r="K328" s="84"/>
      <c r="L328" s="70"/>
      <c r="M328" s="70"/>
      <c r="N328" s="84"/>
      <c r="O328" s="70"/>
      <c r="P328" s="70"/>
      <c r="Q328" s="84"/>
    </row>
    <row r="329" spans="1:17" x14ac:dyDescent="0.25">
      <c r="A329" s="70"/>
      <c r="B329" s="70"/>
      <c r="C329" s="76"/>
      <c r="D329" s="70"/>
      <c r="E329" s="70"/>
      <c r="F329" s="84"/>
      <c r="G329" s="84"/>
      <c r="H329" s="84"/>
      <c r="I329" s="84"/>
      <c r="J329" s="84"/>
      <c r="K329" s="84"/>
      <c r="L329" s="70"/>
      <c r="M329" s="70"/>
      <c r="N329" s="84"/>
      <c r="O329" s="70"/>
      <c r="P329" s="70"/>
      <c r="Q329" s="84"/>
    </row>
    <row r="330" spans="1:17" x14ac:dyDescent="0.25">
      <c r="A330" s="70"/>
      <c r="B330" s="70"/>
      <c r="C330" s="76"/>
      <c r="D330" s="70"/>
      <c r="E330" s="70"/>
      <c r="F330" s="84"/>
      <c r="G330" s="84"/>
      <c r="H330" s="84"/>
      <c r="I330" s="84"/>
      <c r="J330" s="84"/>
      <c r="K330" s="84"/>
      <c r="L330" s="70"/>
      <c r="M330" s="70"/>
      <c r="N330" s="84"/>
      <c r="O330" s="70"/>
      <c r="P330" s="70"/>
      <c r="Q330" s="84"/>
    </row>
    <row r="331" spans="1:17" x14ac:dyDescent="0.25">
      <c r="A331" s="70"/>
      <c r="B331" s="70"/>
      <c r="C331" s="76"/>
      <c r="D331" s="70"/>
      <c r="E331" s="70"/>
      <c r="F331" s="84"/>
      <c r="G331" s="84"/>
      <c r="H331" s="84"/>
      <c r="I331" s="84"/>
      <c r="J331" s="84"/>
      <c r="K331" s="84"/>
      <c r="L331" s="70"/>
      <c r="M331" s="70"/>
      <c r="N331" s="84"/>
      <c r="O331" s="70"/>
      <c r="P331" s="70"/>
      <c r="Q331" s="84"/>
    </row>
  </sheetData>
  <mergeCells count="58">
    <mergeCell ref="B161:B179"/>
    <mergeCell ref="B254:B325"/>
    <mergeCell ref="B218:B224"/>
    <mergeCell ref="B225:B226"/>
    <mergeCell ref="B227:B230"/>
    <mergeCell ref="B231:B243"/>
    <mergeCell ref="B244:B248"/>
    <mergeCell ref="B249:B253"/>
    <mergeCell ref="B180:B181"/>
    <mergeCell ref="B182:B188"/>
    <mergeCell ref="B189:B190"/>
    <mergeCell ref="B191:B192"/>
    <mergeCell ref="B193:B200"/>
    <mergeCell ref="B201:B204"/>
    <mergeCell ref="B76:B88"/>
    <mergeCell ref="B89:B92"/>
    <mergeCell ref="B93:B111"/>
    <mergeCell ref="B112:B113"/>
    <mergeCell ref="B139:Q139"/>
    <mergeCell ref="B114:B120"/>
    <mergeCell ref="B121:B122"/>
    <mergeCell ref="B123:B124"/>
    <mergeCell ref="B125:B132"/>
    <mergeCell ref="B133:B136"/>
    <mergeCell ref="B138:Q138"/>
    <mergeCell ref="B71:Q71"/>
    <mergeCell ref="B72:Q72"/>
    <mergeCell ref="D73:F73"/>
    <mergeCell ref="G73:H73"/>
    <mergeCell ref="I73:K73"/>
    <mergeCell ref="L73:N73"/>
    <mergeCell ref="O73:Q73"/>
    <mergeCell ref="B53:B54"/>
    <mergeCell ref="B55:B56"/>
    <mergeCell ref="B57:B64"/>
    <mergeCell ref="B65:B68"/>
    <mergeCell ref="B70:Q70"/>
    <mergeCell ref="B8:B20"/>
    <mergeCell ref="B21:B24"/>
    <mergeCell ref="B25:B43"/>
    <mergeCell ref="B44:B45"/>
    <mergeCell ref="B46:B52"/>
    <mergeCell ref="B2:Q2"/>
    <mergeCell ref="B3:Q3"/>
    <mergeCell ref="B4:Q4"/>
    <mergeCell ref="D5:F5"/>
    <mergeCell ref="G5:H5"/>
    <mergeCell ref="I5:K5"/>
    <mergeCell ref="L5:N5"/>
    <mergeCell ref="O5:Q5"/>
    <mergeCell ref="B144:B156"/>
    <mergeCell ref="B157:B160"/>
    <mergeCell ref="B140:Q140"/>
    <mergeCell ref="D141:F141"/>
    <mergeCell ref="G141:H141"/>
    <mergeCell ref="I141:K141"/>
    <mergeCell ref="L141:N141"/>
    <mergeCell ref="O141:Q141"/>
  </mergeCells>
  <conditionalFormatting sqref="C7">
    <cfRule type="cellIs" dxfId="171" priority="40" operator="lessThan">
      <formula>0</formula>
    </cfRule>
  </conditionalFormatting>
  <conditionalFormatting sqref="C25">
    <cfRule type="cellIs" dxfId="170" priority="38" operator="lessThan">
      <formula>0</formula>
    </cfRule>
  </conditionalFormatting>
  <conditionalFormatting sqref="C65">
    <cfRule type="cellIs" dxfId="169" priority="39" operator="lessThan">
      <formula>0</formula>
    </cfRule>
  </conditionalFormatting>
  <conditionalFormatting sqref="C75">
    <cfRule type="cellIs" dxfId="168" priority="43" operator="lessThan">
      <formula>0</formula>
    </cfRule>
  </conditionalFormatting>
  <conditionalFormatting sqref="C93">
    <cfRule type="cellIs" dxfId="167" priority="41" operator="lessThan">
      <formula>0</formula>
    </cfRule>
  </conditionalFormatting>
  <conditionalFormatting sqref="C133">
    <cfRule type="cellIs" dxfId="166" priority="42" operator="lessThan">
      <formula>0</formula>
    </cfRule>
  </conditionalFormatting>
  <conditionalFormatting sqref="C143">
    <cfRule type="cellIs" dxfId="165" priority="52" operator="lessThan">
      <formula>0</formula>
    </cfRule>
  </conditionalFormatting>
  <conditionalFormatting sqref="C161">
    <cfRule type="cellIs" dxfId="164" priority="48" operator="lessThan">
      <formula>0</formula>
    </cfRule>
  </conditionalFormatting>
  <conditionalFormatting sqref="C201">
    <cfRule type="cellIs" dxfId="163" priority="49" operator="lessThan">
      <formula>0</formula>
    </cfRule>
  </conditionalFormatting>
  <conditionalFormatting sqref="D20">
    <cfRule type="cellIs" dxfId="162" priority="12" operator="lessThan">
      <formula>0</formula>
    </cfRule>
  </conditionalFormatting>
  <conditionalFormatting sqref="D69 D137">
    <cfRule type="dataBar" priority="161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{B5EE2EFA-7351-4926-8886-D775D9663286}</x14:id>
        </ext>
      </extLst>
    </cfRule>
  </conditionalFormatting>
  <conditionalFormatting sqref="D88">
    <cfRule type="cellIs" dxfId="161" priority="8" operator="lessThan">
      <formula>0</formula>
    </cfRule>
  </conditionalFormatting>
  <conditionalFormatting sqref="D156">
    <cfRule type="cellIs" dxfId="160" priority="4" operator="lessThan">
      <formula>0</formula>
    </cfRule>
  </conditionalFormatting>
  <conditionalFormatting sqref="D254">
    <cfRule type="cellIs" dxfId="159" priority="157" operator="lessThan">
      <formula>0</formula>
    </cfRule>
  </conditionalFormatting>
  <conditionalFormatting sqref="D254:D325">
    <cfRule type="dataBar" priority="15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{329D7D6D-04D8-4019-864B-BE4ED2390FCC}</x14:id>
        </ext>
      </extLst>
    </cfRule>
  </conditionalFormatting>
  <conditionalFormatting sqref="D7:Q69">
    <cfRule type="cellIs" dxfId="158" priority="9" operator="lessThan">
      <formula>0</formula>
    </cfRule>
  </conditionalFormatting>
  <conditionalFormatting sqref="D75:Q137">
    <cfRule type="cellIs" dxfId="157" priority="5" operator="lessThan">
      <formula>0</formula>
    </cfRule>
  </conditionalFormatting>
  <conditionalFormatting sqref="D143:Q325">
    <cfRule type="cellIs" dxfId="156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E2EFA-7351-4926-8886-D775D966328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329D7D6D-04D8-4019-864B-BE4ED2390FC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7301-BE90-4742-A792-DBD9BF246D75}">
  <sheetPr>
    <tabColor rgb="FFC00000"/>
    <pageSetUpPr fitToPage="1"/>
  </sheetPr>
  <dimension ref="A1:T331"/>
  <sheetViews>
    <sheetView showGridLines="0" topLeftCell="B1" zoomScale="57" zoomScaleNormal="70" workbookViewId="0">
      <selection activeCell="C176" sqref="A176:XFD176"/>
    </sheetView>
  </sheetViews>
  <sheetFormatPr defaultColWidth="9.1796875" defaultRowHeight="14.5" x14ac:dyDescent="0.25"/>
  <cols>
    <col min="1" max="1" width="9.1796875" style="32"/>
    <col min="2" max="2" width="21.7265625" style="32" customWidth="1"/>
    <col min="3" max="3" width="40.453125" style="31" customWidth="1"/>
    <col min="4" max="4" width="20.26953125" style="32" bestFit="1" customWidth="1"/>
    <col min="5" max="5" width="18.81640625" style="32" bestFit="1" customWidth="1"/>
    <col min="6" max="6" width="11.54296875" style="33" bestFit="1" customWidth="1"/>
    <col min="7" max="7" width="12.81640625" style="33" bestFit="1" customWidth="1"/>
    <col min="8" max="8" width="9.54296875" style="33" bestFit="1" customWidth="1"/>
    <col min="9" max="9" width="8.54296875" style="33" bestFit="1" customWidth="1"/>
    <col min="10" max="10" width="9.54296875" style="33" bestFit="1" customWidth="1"/>
    <col min="11" max="11" width="11.54296875" style="33" bestFit="1" customWidth="1"/>
    <col min="12" max="12" width="21.1796875" style="32" bestFit="1" customWidth="1"/>
    <col min="13" max="13" width="18.7265625" style="32" bestFit="1" customWidth="1"/>
    <col min="14" max="14" width="13.54296875" style="33" customWidth="1"/>
    <col min="15" max="15" width="20.26953125" style="32" bestFit="1" customWidth="1"/>
    <col min="16" max="16" width="18.81640625" style="32" bestFit="1" customWidth="1"/>
    <col min="17" max="17" width="11.54296875" style="33" bestFit="1" customWidth="1"/>
    <col min="18" max="16384" width="9.1796875" style="32"/>
  </cols>
  <sheetData>
    <row r="1" spans="1:17" x14ac:dyDescent="0.25">
      <c r="A1" s="31"/>
      <c r="B1" s="31"/>
    </row>
    <row r="2" spans="1:17" ht="23.5" x14ac:dyDescent="0.25">
      <c r="B2" s="506" t="s">
        <v>249</v>
      </c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</row>
    <row r="3" spans="1:17" x14ac:dyDescent="0.25">
      <c r="B3" s="500" t="s">
        <v>458</v>
      </c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</row>
    <row r="4" spans="1:17" ht="15" thickBot="1" x14ac:dyDescent="0.3">
      <c r="B4" s="500" t="str">
        <f>'HOME PAGE'!H5</f>
        <v>4 WEEKS ENDING 01-26-2025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</row>
    <row r="5" spans="1:17" x14ac:dyDescent="0.25">
      <c r="D5" s="501" t="s">
        <v>266</v>
      </c>
      <c r="E5" s="502"/>
      <c r="F5" s="503"/>
      <c r="G5" s="504" t="s">
        <v>267</v>
      </c>
      <c r="H5" s="505"/>
      <c r="I5" s="501" t="s">
        <v>268</v>
      </c>
      <c r="J5" s="502"/>
      <c r="K5" s="503"/>
      <c r="L5" s="504" t="s">
        <v>269</v>
      </c>
      <c r="M5" s="502"/>
      <c r="N5" s="505"/>
      <c r="O5" s="501" t="s">
        <v>270</v>
      </c>
      <c r="P5" s="502"/>
      <c r="Q5" s="503"/>
    </row>
    <row r="6" spans="1:17" s="34" customFormat="1" ht="29.5" thickBot="1" x14ac:dyDescent="0.3">
      <c r="C6" s="35"/>
      <c r="D6" s="36" t="s">
        <v>271</v>
      </c>
      <c r="E6" s="37" t="s">
        <v>272</v>
      </c>
      <c r="F6" s="38" t="s">
        <v>273</v>
      </c>
      <c r="G6" s="39" t="s">
        <v>271</v>
      </c>
      <c r="H6" s="40" t="s">
        <v>272</v>
      </c>
      <c r="I6" s="41" t="s">
        <v>271</v>
      </c>
      <c r="J6" s="42" t="s">
        <v>272</v>
      </c>
      <c r="K6" s="38" t="s">
        <v>273</v>
      </c>
      <c r="L6" s="39" t="s">
        <v>271</v>
      </c>
      <c r="M6" s="42" t="s">
        <v>272</v>
      </c>
      <c r="N6" s="40" t="s">
        <v>273</v>
      </c>
      <c r="O6" s="41" t="s">
        <v>271</v>
      </c>
      <c r="P6" s="42" t="s">
        <v>272</v>
      </c>
      <c r="Q6" s="38" t="s">
        <v>273</v>
      </c>
    </row>
    <row r="7" spans="1:17" ht="15" thickBot="1" x14ac:dyDescent="0.3">
      <c r="C7" s="254" t="s">
        <v>281</v>
      </c>
      <c r="D7" s="259">
        <f>SubSegments!D45</f>
        <v>345857309.36570698</v>
      </c>
      <c r="E7" s="260">
        <f>SubSegments!E45</f>
        <v>13995432.698849738</v>
      </c>
      <c r="F7" s="273">
        <f>SubSegments!F45</f>
        <v>4.2172462951805663E-2</v>
      </c>
      <c r="G7" s="335">
        <f>SubSegments!G45</f>
        <v>100.00000000000006</v>
      </c>
      <c r="H7" s="370">
        <f>SubSegments!H45</f>
        <v>1.2789769243681803E-13</v>
      </c>
      <c r="I7" s="326">
        <f>SubSegments!I45</f>
        <v>2.263795770998648</v>
      </c>
      <c r="J7" s="335">
        <f>SubSegments!J45</f>
        <v>8.4674520584954394E-2</v>
      </c>
      <c r="K7" s="314">
        <f>SubSegments!K45</f>
        <v>3.8857186385970688E-2</v>
      </c>
      <c r="L7" s="315">
        <f>SubSegments!L45</f>
        <v>782950314.31105864</v>
      </c>
      <c r="M7" s="272">
        <f>SubSegments!M45</f>
        <v>59783046.664141655</v>
      </c>
      <c r="N7" s="274">
        <f>SubSegments!N45</f>
        <v>8.266835259105014E-2</v>
      </c>
      <c r="O7" s="302">
        <f>SubSegments!O45</f>
        <v>175533943.31755358</v>
      </c>
      <c r="P7" s="260">
        <f>SubSegments!P45</f>
        <v>9211629.1796559691</v>
      </c>
      <c r="Q7" s="274">
        <f>SubSegments!Q45</f>
        <v>5.5384205224673702E-2</v>
      </c>
    </row>
    <row r="8" spans="1:17" x14ac:dyDescent="0.25">
      <c r="B8" s="494" t="s">
        <v>278</v>
      </c>
      <c r="C8" s="48" t="s">
        <v>28</v>
      </c>
      <c r="D8" s="386">
        <f>SubSegments!D46</f>
        <v>980185.75250115572</v>
      </c>
      <c r="E8" s="387">
        <f>SubSegments!E46</f>
        <v>211035.90623443178</v>
      </c>
      <c r="F8" s="390">
        <f>SubSegments!F46</f>
        <v>0.27437554237155665</v>
      </c>
      <c r="G8" s="391">
        <f>SubSegments!G46</f>
        <v>0.28340755738220208</v>
      </c>
      <c r="H8" s="392">
        <f>SubSegments!H46</f>
        <v>5.1639493514220702E-2</v>
      </c>
      <c r="I8" s="393">
        <f>SubSegments!I46</f>
        <v>4.2886142243545349</v>
      </c>
      <c r="J8" s="391">
        <f>SubSegments!J46</f>
        <v>-7.426653936063321E-2</v>
      </c>
      <c r="K8" s="394">
        <f>SubSegments!K46</f>
        <v>-1.7022362833815398E-2</v>
      </c>
      <c r="L8" s="395">
        <f>SubSegments!L46</f>
        <v>4203638.5606861096</v>
      </c>
      <c r="M8" s="396">
        <f>SubSegments!M46</f>
        <v>847929.49199454067</v>
      </c>
      <c r="N8" s="397">
        <f>SubSegments!N46</f>
        <v>0.25268265950276747</v>
      </c>
      <c r="O8" s="398">
        <f>SubSegments!O46</f>
        <v>1055797.1012449861</v>
      </c>
      <c r="P8" s="387">
        <f>SubSegments!P46</f>
        <v>220254.36179685162</v>
      </c>
      <c r="Q8" s="397">
        <f>SubSegments!Q46</f>
        <v>0.26360633801010214</v>
      </c>
    </row>
    <row r="9" spans="1:17" x14ac:dyDescent="0.25">
      <c r="B9" s="495"/>
      <c r="C9" s="48" t="s">
        <v>134</v>
      </c>
      <c r="D9" s="281">
        <f>SubSegments!D47</f>
        <v>18720281.376705855</v>
      </c>
      <c r="E9" s="282">
        <f>SubSegments!E47</f>
        <v>406036.34387915209</v>
      </c>
      <c r="F9" s="319">
        <f>SubSegments!F47</f>
        <v>2.2170520441949258E-2</v>
      </c>
      <c r="G9" s="337">
        <f>SubSegments!G47</f>
        <v>5.4127181556574184</v>
      </c>
      <c r="H9" s="372">
        <f>SubSegments!H47</f>
        <v>-0.10591665011499085</v>
      </c>
      <c r="I9" s="328">
        <f>SubSegments!I47</f>
        <v>2.5846173400286507</v>
      </c>
      <c r="J9" s="337">
        <f>SubSegments!J47</f>
        <v>-7.9443053157661758E-3</v>
      </c>
      <c r="K9" s="344">
        <f>SubSegments!K47</f>
        <v>-3.0642686279156112E-3</v>
      </c>
      <c r="L9" s="350">
        <f>SubSegments!L47</f>
        <v>48384763.856449373</v>
      </c>
      <c r="M9" s="362">
        <f>SubSegments!M47</f>
        <v>903954.62090335786</v>
      </c>
      <c r="N9" s="356">
        <f>SubSegments!N47</f>
        <v>1.9038315383778707E-2</v>
      </c>
      <c r="O9" s="285">
        <f>SubSegments!O47</f>
        <v>10130871.966438651</v>
      </c>
      <c r="P9" s="282">
        <f>SubSegments!P47</f>
        <v>405397.77082745172</v>
      </c>
      <c r="Q9" s="356">
        <f>SubSegments!Q47</f>
        <v>4.168411356336691E-2</v>
      </c>
    </row>
    <row r="10" spans="1:17" x14ac:dyDescent="0.25">
      <c r="B10" s="495"/>
      <c r="C10" s="48" t="s">
        <v>135</v>
      </c>
      <c r="D10" s="281">
        <f>SubSegments!D48</f>
        <v>352401.7684946463</v>
      </c>
      <c r="E10" s="282">
        <f>SubSegments!E48</f>
        <v>87787.814883533458</v>
      </c>
      <c r="F10" s="319">
        <f>SubSegments!F48</f>
        <v>0.33175807127899959</v>
      </c>
      <c r="G10" s="337">
        <f>SubSegments!G48</f>
        <v>0.10189224253809812</v>
      </c>
      <c r="H10" s="372">
        <f>SubSegments!H48</f>
        <v>2.2156071493435486E-2</v>
      </c>
      <c r="I10" s="328">
        <f>SubSegments!I48</f>
        <v>2.8708856203392363</v>
      </c>
      <c r="J10" s="337">
        <f>SubSegments!J48</f>
        <v>-0.1140403556806886</v>
      </c>
      <c r="K10" s="344">
        <f>SubSegments!K48</f>
        <v>-3.8205421707894094E-2</v>
      </c>
      <c r="L10" s="350">
        <f>SubSegments!L48</f>
        <v>1011705.1697533965</v>
      </c>
      <c r="M10" s="362">
        <f>SubSegments!M48</f>
        <v>221852.10600225441</v>
      </c>
      <c r="N10" s="356">
        <f>SubSegments!N48</f>
        <v>0.28087769255289363</v>
      </c>
      <c r="O10" s="285">
        <f>SubSegments!O48</f>
        <v>190012.69703024626</v>
      </c>
      <c r="P10" s="282">
        <f>SubSegments!P48</f>
        <v>47376.487171486835</v>
      </c>
      <c r="Q10" s="356">
        <f>SubSegments!Q48</f>
        <v>0.33214908905950152</v>
      </c>
    </row>
    <row r="11" spans="1:17" x14ac:dyDescent="0.25">
      <c r="B11" s="495"/>
      <c r="C11" s="48" t="s">
        <v>136</v>
      </c>
      <c r="D11" s="281">
        <f>SubSegments!D49</f>
        <v>168668176.42785618</v>
      </c>
      <c r="E11" s="282">
        <f>SubSegments!E49</f>
        <v>-1919064.335375309</v>
      </c>
      <c r="F11" s="319">
        <f>SubSegments!F49</f>
        <v>-1.1249753069392196E-2</v>
      </c>
      <c r="G11" s="337">
        <f>SubSegments!G49</f>
        <v>48.768139883233687</v>
      </c>
      <c r="H11" s="372">
        <f>SubSegments!H49</f>
        <v>-2.6349445796668292</v>
      </c>
      <c r="I11" s="328">
        <f>SubSegments!I49</f>
        <v>1.9157831932542781</v>
      </c>
      <c r="J11" s="337">
        <f>SubSegments!J49</f>
        <v>1.787250814754171E-2</v>
      </c>
      <c r="K11" s="344">
        <f>SubSegments!K49</f>
        <v>9.416938472284633E-3</v>
      </c>
      <c r="L11" s="350">
        <f>SubSegments!L49</f>
        <v>323131657.63733429</v>
      </c>
      <c r="M11" s="362">
        <f>SubSegments!M49</f>
        <v>-627689.35007816553</v>
      </c>
      <c r="N11" s="356">
        <f>SubSegments!N49</f>
        <v>-1.9387528295903367E-3</v>
      </c>
      <c r="O11" s="285">
        <f>SubSegments!O49</f>
        <v>71599789.311431527</v>
      </c>
      <c r="P11" s="282">
        <f>SubSegments!P49</f>
        <v>-382269.47165870667</v>
      </c>
      <c r="Q11" s="356">
        <f>SubSegments!Q49</f>
        <v>-5.3106215371059662E-3</v>
      </c>
    </row>
    <row r="12" spans="1:17" x14ac:dyDescent="0.25">
      <c r="B12" s="495"/>
      <c r="C12" s="48" t="s">
        <v>137</v>
      </c>
      <c r="D12" s="281">
        <f>SubSegments!D50</f>
        <v>26763937.04085771</v>
      </c>
      <c r="E12" s="282">
        <f>SubSegments!E50</f>
        <v>6542471.1232329011</v>
      </c>
      <c r="F12" s="319">
        <f>SubSegments!F50</f>
        <v>0.32354089213337173</v>
      </c>
      <c r="G12" s="337">
        <f>SubSegments!G50</f>
        <v>7.7384332544372318</v>
      </c>
      <c r="H12" s="372">
        <f>SubSegments!H50</f>
        <v>1.6450952305809068</v>
      </c>
      <c r="I12" s="328">
        <f>SubSegments!I50</f>
        <v>2.9454136582248713</v>
      </c>
      <c r="J12" s="337">
        <f>SubSegments!J50</f>
        <v>0.13222696502112186</v>
      </c>
      <c r="K12" s="344">
        <f>SubSegments!K50</f>
        <v>4.7002555977021715E-2</v>
      </c>
      <c r="L12" s="350">
        <f>SubSegments!L50</f>
        <v>78830865.708012849</v>
      </c>
      <c r="M12" s="362">
        <f>SubSegments!M50</f>
        <v>21944106.871477589</v>
      </c>
      <c r="N12" s="356">
        <f>SubSegments!N50</f>
        <v>0.38575069700374787</v>
      </c>
      <c r="O12" s="285">
        <f>SubSegments!O50</f>
        <v>14972710.922293067</v>
      </c>
      <c r="P12" s="282">
        <f>SubSegments!P50</f>
        <v>4224758.7778285202</v>
      </c>
      <c r="Q12" s="356">
        <f>SubSegments!Q50</f>
        <v>0.39307569675069426</v>
      </c>
    </row>
    <row r="13" spans="1:17" x14ac:dyDescent="0.25">
      <c r="B13" s="495"/>
      <c r="C13" s="48" t="s">
        <v>138</v>
      </c>
      <c r="D13" s="281">
        <f>SubSegments!D51</f>
        <v>72420863.711977109</v>
      </c>
      <c r="E13" s="282">
        <f>SubSegments!E51</f>
        <v>2099391.8750502169</v>
      </c>
      <c r="F13" s="319">
        <f>SubSegments!F51</f>
        <v>2.9854208397666015E-2</v>
      </c>
      <c r="G13" s="337">
        <f>SubSegments!G51</f>
        <v>20.939520938503531</v>
      </c>
      <c r="H13" s="372">
        <f>SubSegments!H51</f>
        <v>-0.25046103327918345</v>
      </c>
      <c r="I13" s="328">
        <f>SubSegments!I51</f>
        <v>1.7380957556160732</v>
      </c>
      <c r="J13" s="337">
        <f>SubSegments!J51</f>
        <v>9.6315500502907714E-2</v>
      </c>
      <c r="K13" s="344">
        <f>SubSegments!K51</f>
        <v>5.8665281302380405E-2</v>
      </c>
      <c r="L13" s="350">
        <f>SubSegments!L51</f>
        <v>125874395.83583751</v>
      </c>
      <c r="M13" s="362">
        <f>SubSegments!M51</f>
        <v>10421991.863474399</v>
      </c>
      <c r="N13" s="356">
        <f>SubSegments!N51</f>
        <v>9.0270895233755422E-2</v>
      </c>
      <c r="O13" s="285">
        <f>SubSegments!O51</f>
        <v>34252528.823903799</v>
      </c>
      <c r="P13" s="282">
        <f>SubSegments!P51</f>
        <v>802485.52746041492</v>
      </c>
      <c r="Q13" s="356">
        <f>SubSegments!Q51</f>
        <v>2.3990567675759637E-2</v>
      </c>
    </row>
    <row r="14" spans="1:17" x14ac:dyDescent="0.25">
      <c r="B14" s="495"/>
      <c r="C14" s="48" t="s">
        <v>139</v>
      </c>
      <c r="D14" s="281">
        <f>SubSegments!D52</f>
        <v>3305420.429570918</v>
      </c>
      <c r="E14" s="282">
        <f>SubSegments!E52</f>
        <v>159853.68996052584</v>
      </c>
      <c r="F14" s="319">
        <f>SubSegments!F52</f>
        <v>5.0818724634761753E-2</v>
      </c>
      <c r="G14" s="337">
        <f>SubSegments!G52</f>
        <v>0.9557179623102291</v>
      </c>
      <c r="H14" s="372">
        <f>SubSegments!H52</f>
        <v>7.8637612782446187E-3</v>
      </c>
      <c r="I14" s="328">
        <f>SubSegments!I52</f>
        <v>3.196837009581766</v>
      </c>
      <c r="J14" s="337">
        <f>SubSegments!J52</f>
        <v>0.12691548505827122</v>
      </c>
      <c r="K14" s="344">
        <f>SubSegments!K52</f>
        <v>4.1341605654877676E-2</v>
      </c>
      <c r="L14" s="350">
        <f>SubSegments!L52</f>
        <v>10566890.36147997</v>
      </c>
      <c r="M14" s="362">
        <f>SubSegments!M52</f>
        <v>910247.32072483562</v>
      </c>
      <c r="N14" s="356">
        <f>SubSegments!N52</f>
        <v>9.4261257963373549E-2</v>
      </c>
      <c r="O14" s="285">
        <f>SubSegments!O52</f>
        <v>2292083.4093585014</v>
      </c>
      <c r="P14" s="282">
        <f>SubSegments!P52</f>
        <v>91708.624915309716</v>
      </c>
      <c r="Q14" s="356">
        <f>SubSegments!Q52</f>
        <v>4.1678638368198136E-2</v>
      </c>
    </row>
    <row r="15" spans="1:17" x14ac:dyDescent="0.25">
      <c r="B15" s="495"/>
      <c r="C15" s="48" t="s">
        <v>140</v>
      </c>
      <c r="D15" s="281">
        <f>SubSegments!D53</f>
        <v>93405.486824970372</v>
      </c>
      <c r="E15" s="282">
        <f>SubSegments!E53</f>
        <v>-12570.443846383496</v>
      </c>
      <c r="F15" s="319">
        <f>SubSegments!F53</f>
        <v>-0.11861602692941847</v>
      </c>
      <c r="G15" s="337">
        <f>SubSegments!G53</f>
        <v>2.7006943122374248E-2</v>
      </c>
      <c r="H15" s="372">
        <f>SubSegments!H53</f>
        <v>-4.9268034518786114E-3</v>
      </c>
      <c r="I15" s="328">
        <f>SubSegments!I53</f>
        <v>10.165637454971815</v>
      </c>
      <c r="J15" s="337">
        <f>SubSegments!J53</f>
        <v>-0.60281759035345139</v>
      </c>
      <c r="K15" s="344">
        <f>SubSegments!K53</f>
        <v>-5.597995142442859E-2</v>
      </c>
      <c r="L15" s="350">
        <f>SubSegments!L53</f>
        <v>949526.31536779518</v>
      </c>
      <c r="M15" s="362">
        <f>SubSegments!M53</f>
        <v>-191670.729953186</v>
      </c>
      <c r="N15" s="356">
        <f>SubSegments!N53</f>
        <v>-0.16795585892817952</v>
      </c>
      <c r="O15" s="285">
        <f>SubSegments!O53</f>
        <v>215977.6091735363</v>
      </c>
      <c r="P15" s="282">
        <f>SubSegments!P53</f>
        <v>-38191.14245865657</v>
      </c>
      <c r="Q15" s="356">
        <f>SubSegments!Q53</f>
        <v>-0.15025900002815021</v>
      </c>
    </row>
    <row r="16" spans="1:17" x14ac:dyDescent="0.25">
      <c r="B16" s="495"/>
      <c r="C16" s="48" t="s">
        <v>141</v>
      </c>
      <c r="D16" s="281">
        <f>SubSegments!D54</f>
        <v>448053.03853625525</v>
      </c>
      <c r="E16" s="282">
        <f>SubSegments!E54</f>
        <v>117273.34814755665</v>
      </c>
      <c r="F16" s="319">
        <f>SubSegments!F54</f>
        <v>0.35453612043033522</v>
      </c>
      <c r="G16" s="337">
        <f>SubSegments!G54</f>
        <v>0.12954852374176296</v>
      </c>
      <c r="H16" s="372">
        <f>SubSegments!H54</f>
        <v>2.9874619130913438E-2</v>
      </c>
      <c r="I16" s="328">
        <f>SubSegments!I54</f>
        <v>4.1622944294481989</v>
      </c>
      <c r="J16" s="337">
        <f>SubSegments!J54</f>
        <v>-0.29505107225985938</v>
      </c>
      <c r="K16" s="344">
        <f>SubSegments!K54</f>
        <v>-6.6194346421383665E-2</v>
      </c>
      <c r="L16" s="350">
        <f>SubSegments!L54</f>
        <v>1864928.6663967944</v>
      </c>
      <c r="M16" s="362">
        <f>SubSegments!M54</f>
        <v>390529.30138634448</v>
      </c>
      <c r="N16" s="356">
        <f>SubSegments!N54</f>
        <v>0.26487348723429255</v>
      </c>
      <c r="O16" s="285">
        <f>SubSegments!O54</f>
        <v>443595.03032410145</v>
      </c>
      <c r="P16" s="282">
        <f>SubSegments!P54</f>
        <v>111182.13950816961</v>
      </c>
      <c r="Q16" s="356">
        <f>SubSegments!Q54</f>
        <v>0.33446999975020492</v>
      </c>
    </row>
    <row r="17" spans="2:17" x14ac:dyDescent="0.25">
      <c r="B17" s="495"/>
      <c r="C17" s="48" t="s">
        <v>142</v>
      </c>
      <c r="D17" s="281">
        <f>SubSegments!D55</f>
        <v>7931545.5871072495</v>
      </c>
      <c r="E17" s="282">
        <f>SubSegments!E55</f>
        <v>190322.24858456757</v>
      </c>
      <c r="F17" s="319">
        <f>SubSegments!F55</f>
        <v>2.4585551955007702E-2</v>
      </c>
      <c r="G17" s="337">
        <f>SubSegments!G55</f>
        <v>2.2932999743892921</v>
      </c>
      <c r="H17" s="372">
        <f>SubSegments!H55</f>
        <v>-3.9364270227687292E-2</v>
      </c>
      <c r="I17" s="328">
        <f>SubSegments!I55</f>
        <v>5.9858300015477184</v>
      </c>
      <c r="J17" s="337">
        <f>SubSegments!J55</f>
        <v>-8.2240735301108536E-2</v>
      </c>
      <c r="K17" s="344">
        <f>SubSegments!K55</f>
        <v>-1.3553028444723846E-2</v>
      </c>
      <c r="L17" s="350">
        <f>SubSegments!L55</f>
        <v>47476883.533949986</v>
      </c>
      <c r="M17" s="362">
        <f>SubSegments!M55</f>
        <v>502592.72604931891</v>
      </c>
      <c r="N17" s="356">
        <f>SubSegments!N55</f>
        <v>1.0699314825308384E-2</v>
      </c>
      <c r="O17" s="285">
        <f>SubSegments!O55</f>
        <v>12159697.788034558</v>
      </c>
      <c r="P17" s="282">
        <f>SubSegments!P55</f>
        <v>239414.56725452282</v>
      </c>
      <c r="Q17" s="356">
        <f>SubSegments!Q55</f>
        <v>2.0084637488911618E-2</v>
      </c>
    </row>
    <row r="18" spans="2:17" ht="15" thickBot="1" x14ac:dyDescent="0.3">
      <c r="B18" s="495"/>
      <c r="C18" s="384" t="s">
        <v>143</v>
      </c>
      <c r="D18" s="388">
        <f>SubSegments!D56</f>
        <v>46081738.8186666</v>
      </c>
      <c r="E18" s="389">
        <f>SubSegments!E56</f>
        <v>6021626.7014878616</v>
      </c>
      <c r="F18" s="399">
        <f>SubSegments!F56</f>
        <v>0.15031477405440519</v>
      </c>
      <c r="G18" s="400">
        <f>SubSegments!G56</f>
        <v>13.323916416044321</v>
      </c>
      <c r="H18" s="401">
        <f>SubSegments!H56</f>
        <v>1.2525955040031231</v>
      </c>
      <c r="I18" s="402">
        <f>SubSegments!I56</f>
        <v>3.0458376759038104</v>
      </c>
      <c r="J18" s="400">
        <f>SubSegments!J56</f>
        <v>0.14530376816661184</v>
      </c>
      <c r="K18" s="403">
        <f>SubSegments!K56</f>
        <v>5.0095524751154544E-2</v>
      </c>
      <c r="L18" s="404">
        <f>SubSegments!L56</f>
        <v>140357496.26505387</v>
      </c>
      <c r="M18" s="405">
        <f>SubSegments!M56</f>
        <v>24161782.721423119</v>
      </c>
      <c r="N18" s="406">
        <f>SubSegments!N56</f>
        <v>0.20794039628966626</v>
      </c>
      <c r="O18" s="407">
        <f>SubSegments!O56</f>
        <v>28163368.200611889</v>
      </c>
      <c r="P18" s="389">
        <f>SubSegments!P56</f>
        <v>3432013.0793018863</v>
      </c>
      <c r="Q18" s="406">
        <f>SubSegments!Q56</f>
        <v>0.13877173581744659</v>
      </c>
    </row>
    <row r="19" spans="2:17" s="256" customFormat="1" x14ac:dyDescent="0.25">
      <c r="B19" s="495"/>
      <c r="C19" s="385" t="s">
        <v>282</v>
      </c>
      <c r="D19" s="434">
        <f>'RFG vs SS'!E19</f>
        <v>163530923.10155907</v>
      </c>
      <c r="E19" s="408">
        <f>'RFG vs SS'!F19</f>
        <v>-1290400.8868798316</v>
      </c>
      <c r="F19" s="413">
        <f>'RFG vs SS'!G19</f>
        <v>-7.8290894385143056E-3</v>
      </c>
      <c r="G19" s="414">
        <f>'RFG vs SS'!H19</f>
        <v>47.282772019903334</v>
      </c>
      <c r="H19" s="415">
        <f>'RFG vs SS'!I19</f>
        <v>-2.3828676865509237</v>
      </c>
      <c r="I19" s="416">
        <f>'RFG vs SS'!J19</f>
        <v>1.8584340040833356</v>
      </c>
      <c r="J19" s="414">
        <f>'RFG vs SS'!K19</f>
        <v>9.2521642157958883E-3</v>
      </c>
      <c r="K19" s="417">
        <f>'RFG vs SS'!L19</f>
        <v>5.0033825859216946E-3</v>
      </c>
      <c r="L19" s="418">
        <f>'RFG vs SS'!M19</f>
        <v>303911428.21107447</v>
      </c>
      <c r="M19" s="419">
        <f>'RFG vs SS'!N19</f>
        <v>-873170.93127083778</v>
      </c>
      <c r="N19" s="420">
        <f>'RFG vs SS'!O19</f>
        <v>-2.864878782352896E-3</v>
      </c>
      <c r="O19" s="421">
        <f>'RFG vs SS'!P19</f>
        <v>68472312.439180434</v>
      </c>
      <c r="P19" s="422">
        <f>'RFG vs SS'!Q19</f>
        <v>-413483.57917904854</v>
      </c>
      <c r="Q19" s="420">
        <f>'RFG vs SS'!R19</f>
        <v>-6.0024504771469386E-3</v>
      </c>
    </row>
    <row r="20" spans="2:17" s="256" customFormat="1" ht="15" thickBot="1" x14ac:dyDescent="0.3">
      <c r="B20" s="496"/>
      <c r="C20" s="257" t="s">
        <v>283</v>
      </c>
      <c r="D20" s="433">
        <f>'RFG vs SS'!E20</f>
        <v>5137253.3262960818</v>
      </c>
      <c r="E20" s="409">
        <f>'RFG vs SS'!F20</f>
        <v>-628663.44849542622</v>
      </c>
      <c r="F20" s="423">
        <f>'RFG vs SS'!G20</f>
        <v>-0.10903096125908933</v>
      </c>
      <c r="G20" s="424">
        <f>'RFG vs SS'!H20</f>
        <v>1.4853678633300145</v>
      </c>
      <c r="H20" s="425">
        <f>'RFG vs SS'!I20</f>
        <v>-0.25207689311595693</v>
      </c>
      <c r="I20" s="426">
        <f>'RFG vs SS'!J20</f>
        <v>3.7413435167538069</v>
      </c>
      <c r="J20" s="424">
        <f>'RFG vs SS'!K20</f>
        <v>0.45049687671481431</v>
      </c>
      <c r="K20" s="427">
        <f>'RFG vs SS'!L20</f>
        <v>0.13689391393500988</v>
      </c>
      <c r="L20" s="428">
        <f>'RFG vs SS'!M20</f>
        <v>19220229.426259775</v>
      </c>
      <c r="M20" s="429">
        <f>'RFG vs SS'!N20</f>
        <v>245481.58119267598</v>
      </c>
      <c r="N20" s="430">
        <f>'RFG vs SS'!O20</f>
        <v>1.2937277649067378E-2</v>
      </c>
      <c r="O20" s="431">
        <f>'RFG vs SS'!P20</f>
        <v>3127476.8722510934</v>
      </c>
      <c r="P20" s="432">
        <f>'RFG vs SS'!Q20</f>
        <v>31214.107520368882</v>
      </c>
      <c r="Q20" s="430">
        <f>'RFG vs SS'!R20</f>
        <v>1.0081220455810865E-2</v>
      </c>
    </row>
    <row r="21" spans="2:17" x14ac:dyDescent="0.25">
      <c r="B21" s="497" t="s">
        <v>274</v>
      </c>
      <c r="C21" s="43" t="s">
        <v>33</v>
      </c>
      <c r="D21" s="258">
        <f>'Fat Content'!D21</f>
        <v>2070669.894985497</v>
      </c>
      <c r="E21" s="62">
        <f>'Fat Content'!E21</f>
        <v>346551.74662849447</v>
      </c>
      <c r="F21" s="323">
        <f>'Fat Content'!F21</f>
        <v>0.20100231933567939</v>
      </c>
      <c r="G21" s="341">
        <f>'Fat Content'!G21</f>
        <v>0.59870641415185033</v>
      </c>
      <c r="H21" s="376">
        <f>'Fat Content'!H21</f>
        <v>7.9177577132774846E-2</v>
      </c>
      <c r="I21" s="332">
        <f>'Fat Content'!I21</f>
        <v>3.3352470812860626</v>
      </c>
      <c r="J21" s="341">
        <f>'Fat Content'!J21</f>
        <v>5.0944725410908109E-2</v>
      </c>
      <c r="K21" s="309">
        <f>'Fat Content'!K21</f>
        <v>1.551158203195731E-2</v>
      </c>
      <c r="L21" s="310">
        <f>'Fat Content'!L21</f>
        <v>6906195.7235572962</v>
      </c>
      <c r="M21" s="311">
        <f>'Fat Content'!M21</f>
        <v>1243670.4271012833</v>
      </c>
      <c r="N21" s="312">
        <f>'Fat Content'!N21</f>
        <v>0.21963176533262563</v>
      </c>
      <c r="O21" s="61">
        <f>'Fat Content'!O21</f>
        <v>1156981.3073238134</v>
      </c>
      <c r="P21" s="62">
        <f>'Fat Content'!P21</f>
        <v>177282.58963433607</v>
      </c>
      <c r="Q21" s="312">
        <f>'Fat Content'!Q21</f>
        <v>0.18095623321059309</v>
      </c>
    </row>
    <row r="22" spans="2:17" x14ac:dyDescent="0.25">
      <c r="B22" s="498"/>
      <c r="C22" s="48" t="s">
        <v>162</v>
      </c>
      <c r="D22" s="57">
        <f>'Fat Content'!D22</f>
        <v>18578447.619640693</v>
      </c>
      <c r="E22" s="277">
        <f>'Fat Content'!E22</f>
        <v>-1017387.0495406985</v>
      </c>
      <c r="F22" s="279">
        <f>'Fat Content'!F22</f>
        <v>-5.1918536092813418E-2</v>
      </c>
      <c r="G22" s="333">
        <f>'Fat Content'!G22</f>
        <v>5.3717088280461844</v>
      </c>
      <c r="H22" s="368">
        <f>'Fat Content'!H22</f>
        <v>-0.53310761727659539</v>
      </c>
      <c r="I22" s="324">
        <f>'Fat Content'!I22</f>
        <v>1.6330859851351605</v>
      </c>
      <c r="J22" s="333">
        <f>'Fat Content'!J22</f>
        <v>4.0854512051668124E-2</v>
      </c>
      <c r="K22" s="290">
        <f>'Fat Content'!K22</f>
        <v>2.5658651234013022E-2</v>
      </c>
      <c r="L22" s="294">
        <f>'Fat Content'!L22</f>
        <v>30340202.433202896</v>
      </c>
      <c r="M22" s="280">
        <f>'Fat Content'!M22</f>
        <v>-860902.26840836182</v>
      </c>
      <c r="N22" s="269">
        <f>'Fat Content'!N22</f>
        <v>-2.7592044468986509E-2</v>
      </c>
      <c r="O22" s="284">
        <f>'Fat Content'!O22</f>
        <v>8797283.1713376045</v>
      </c>
      <c r="P22" s="277">
        <f>'Fat Content'!P22</f>
        <v>-566722.4718936868</v>
      </c>
      <c r="Q22" s="269">
        <f>'Fat Content'!Q22</f>
        <v>-6.0521372314991967E-2</v>
      </c>
    </row>
    <row r="23" spans="2:17" x14ac:dyDescent="0.25">
      <c r="B23" s="498"/>
      <c r="C23" s="48" t="s">
        <v>163</v>
      </c>
      <c r="D23" s="57">
        <f>'Fat Content'!D23</f>
        <v>147172.9272005558</v>
      </c>
      <c r="E23" s="277">
        <f>'Fat Content'!E23</f>
        <v>5872.1176300193474</v>
      </c>
      <c r="F23" s="279">
        <f>'Fat Content'!F23</f>
        <v>4.1557565366163202E-2</v>
      </c>
      <c r="G23" s="333">
        <f>'Fat Content'!G23</f>
        <v>4.2553077010419965E-2</v>
      </c>
      <c r="H23" s="368">
        <f>'Fat Content'!H23</f>
        <v>-2.5121784129313041E-5</v>
      </c>
      <c r="I23" s="324">
        <f>'Fat Content'!I23</f>
        <v>2.147111828659531</v>
      </c>
      <c r="J23" s="333">
        <f>'Fat Content'!J23</f>
        <v>9.5561143575974672E-2</v>
      </c>
      <c r="K23" s="290">
        <f>'Fat Content'!K23</f>
        <v>4.6579957429656496E-2</v>
      </c>
      <c r="L23" s="294">
        <f>'Fat Content'!L23</f>
        <v>315996.73285076139</v>
      </c>
      <c r="M23" s="280">
        <f>'Fat Content'!M23</f>
        <v>26110.960173466185</v>
      </c>
      <c r="N23" s="269">
        <f>'Fat Content'!N23</f>
        <v>9.0073272421455686E-2</v>
      </c>
      <c r="O23" s="284">
        <f>'Fat Content'!O23</f>
        <v>80290.907449126244</v>
      </c>
      <c r="P23" s="277">
        <f>'Fat Content'!P23</f>
        <v>2618.9732877016068</v>
      </c>
      <c r="Q23" s="269">
        <f>'Fat Content'!Q23</f>
        <v>3.3718399264509445E-2</v>
      </c>
    </row>
    <row r="24" spans="2:17" ht="15" thickBot="1" x14ac:dyDescent="0.3">
      <c r="B24" s="499"/>
      <c r="C24" s="51" t="s">
        <v>164</v>
      </c>
      <c r="D24" s="296">
        <f>'Fat Content'!D24</f>
        <v>325061018.92388093</v>
      </c>
      <c r="E24" s="297">
        <f>'Fat Content'!E24</f>
        <v>14660395.884132087</v>
      </c>
      <c r="F24" s="317">
        <f>'Fat Content'!F24</f>
        <v>4.723056204128407E-2</v>
      </c>
      <c r="G24" s="334">
        <f>'Fat Content'!G24</f>
        <v>93.987031680791688</v>
      </c>
      <c r="H24" s="369">
        <f>'Fat Content'!H24</f>
        <v>0.45395516192795071</v>
      </c>
      <c r="I24" s="325">
        <f>'Fat Content'!I24</f>
        <v>2.2930707652645186</v>
      </c>
      <c r="J24" s="334">
        <f>'Fat Content'!J24</f>
        <v>8.2979351278135383E-2</v>
      </c>
      <c r="K24" s="342">
        <f>'Fat Content'!K24</f>
        <v>3.7545664741742049E-2</v>
      </c>
      <c r="L24" s="348">
        <f>'Fat Content'!L24</f>
        <v>745387919.42144787</v>
      </c>
      <c r="M24" s="360">
        <f>'Fat Content'!M24</f>
        <v>59374167.545274973</v>
      </c>
      <c r="N24" s="354">
        <f>'Fat Content'!N24</f>
        <v>8.6549529630992217E-2</v>
      </c>
      <c r="O24" s="298">
        <f>'Fat Content'!O24</f>
        <v>165499387.93144304</v>
      </c>
      <c r="P24" s="297">
        <f>'Fat Content'!P24</f>
        <v>9598450.0886276364</v>
      </c>
      <c r="Q24" s="354">
        <f>'Fat Content'!Q24</f>
        <v>6.1567622500803158E-2</v>
      </c>
    </row>
    <row r="25" spans="2:17" ht="15" thickBot="1" x14ac:dyDescent="0.3">
      <c r="B25" s="497" t="s">
        <v>284</v>
      </c>
      <c r="C25" s="254" t="s">
        <v>284</v>
      </c>
      <c r="D25" s="259">
        <f>Flavors!D66</f>
        <v>197939125.79711735</v>
      </c>
      <c r="E25" s="260">
        <f>Flavors!E66</f>
        <v>5972937.2473312318</v>
      </c>
      <c r="F25" s="273">
        <f>Flavors!F66</f>
        <v>3.111452747201969E-2</v>
      </c>
      <c r="G25" s="335">
        <f>Flavors!G66</f>
        <v>57.231442111237271</v>
      </c>
      <c r="H25" s="370">
        <f>Flavors!H66</f>
        <v>-0.61376459881011414</v>
      </c>
      <c r="I25" s="326">
        <f>Flavors!I66</f>
        <v>2.098548860893684</v>
      </c>
      <c r="J25" s="335">
        <f>Flavors!J66</f>
        <v>5.5978489292829003E-2</v>
      </c>
      <c r="K25" s="314">
        <f>Flavors!K66</f>
        <v>2.7405904869243807E-2</v>
      </c>
      <c r="L25" s="315">
        <f>Flavors!L66</f>
        <v>415384926.96783221</v>
      </c>
      <c r="M25" s="272">
        <f>Flavors!M66</f>
        <v>23280477.886895776</v>
      </c>
      <c r="N25" s="274">
        <f>Flavors!N66</f>
        <v>5.9373154121213058E-2</v>
      </c>
      <c r="O25" s="302">
        <f>Flavors!O66</f>
        <v>89653409.405081868</v>
      </c>
      <c r="P25" s="260">
        <f>Flavors!P66</f>
        <v>4951490.6883795857</v>
      </c>
      <c r="Q25" s="274">
        <f>Flavors!Q66</f>
        <v>5.8457833817679578E-2</v>
      </c>
    </row>
    <row r="26" spans="2:17" x14ac:dyDescent="0.25">
      <c r="B26" s="498"/>
      <c r="C26" s="378" t="s">
        <v>33</v>
      </c>
      <c r="D26" s="299">
        <f>Flavors!D67</f>
        <v>13047460.76530567</v>
      </c>
      <c r="E26" s="300">
        <f>Flavors!E67</f>
        <v>240935.24050733633</v>
      </c>
      <c r="F26" s="318">
        <f>Flavors!F67</f>
        <v>1.8813474430734042E-2</v>
      </c>
      <c r="G26" s="336">
        <f>Flavors!G67</f>
        <v>3.7724981985300134</v>
      </c>
      <c r="H26" s="371">
        <f>Flavors!H67</f>
        <v>-8.6494480419453623E-2</v>
      </c>
      <c r="I26" s="327">
        <f>Flavors!I67</f>
        <v>2.7056937833052075</v>
      </c>
      <c r="J26" s="336">
        <f>Flavors!J67</f>
        <v>0.3376704282829146</v>
      </c>
      <c r="K26" s="343">
        <f>Flavors!K67</f>
        <v>0.14259590285153068</v>
      </c>
      <c r="L26" s="349">
        <f>Flavors!L67</f>
        <v>35302433.480606154</v>
      </c>
      <c r="M26" s="361">
        <f>Flavors!M67</f>
        <v>4976281.9411945716</v>
      </c>
      <c r="N26" s="355">
        <f>Flavors!N67</f>
        <v>0.16409210165448926</v>
      </c>
      <c r="O26" s="301">
        <f>Flavors!O67</f>
        <v>7965090.4851089716</v>
      </c>
      <c r="P26" s="300">
        <f>Flavors!P67</f>
        <v>871789.08200171776</v>
      </c>
      <c r="Q26" s="355">
        <f>Flavors!Q67</f>
        <v>0.12290314938821385</v>
      </c>
    </row>
    <row r="27" spans="2:17" x14ac:dyDescent="0.25">
      <c r="B27" s="498"/>
      <c r="C27" s="48" t="s">
        <v>145</v>
      </c>
      <c r="D27" s="281">
        <f>Flavors!D68</f>
        <v>1825159.9259005345</v>
      </c>
      <c r="E27" s="282">
        <f>Flavors!E68</f>
        <v>271056.08122411394</v>
      </c>
      <c r="F27" s="319">
        <f>Flavors!F68</f>
        <v>0.17441310769072219</v>
      </c>
      <c r="G27" s="337">
        <f>Flavors!G68</f>
        <v>0.5277205010493573</v>
      </c>
      <c r="H27" s="372">
        <f>Flavors!H68</f>
        <v>5.9422105257266211E-2</v>
      </c>
      <c r="I27" s="328">
        <f>Flavors!I68</f>
        <v>1.9812944364037459</v>
      </c>
      <c r="J27" s="337">
        <f>Flavors!J68</f>
        <v>-0.12420891986752847</v>
      </c>
      <c r="K27" s="344">
        <f>Flavors!K68</f>
        <v>-5.8992506232569172E-2</v>
      </c>
      <c r="L27" s="350">
        <f>Flavors!L68</f>
        <v>3616179.2067338023</v>
      </c>
      <c r="M27" s="362">
        <f>Flavors!M68</f>
        <v>344008.34577350784</v>
      </c>
      <c r="N27" s="356">
        <f>Flavors!N68</f>
        <v>0.10513153511566649</v>
      </c>
      <c r="O27" s="285">
        <f>Flavors!O68</f>
        <v>923223.51594555378</v>
      </c>
      <c r="P27" s="282">
        <f>Flavors!P68</f>
        <v>116129.2669298515</v>
      </c>
      <c r="Q27" s="356">
        <f>Flavors!Q68</f>
        <v>0.14388563302424442</v>
      </c>
    </row>
    <row r="28" spans="2:17" x14ac:dyDescent="0.25">
      <c r="B28" s="498"/>
      <c r="C28" s="48" t="s">
        <v>146</v>
      </c>
      <c r="D28" s="281">
        <f>Flavors!D69</f>
        <v>24812155.77446413</v>
      </c>
      <c r="E28" s="282">
        <f>Flavors!E69</f>
        <v>1534749.2743433677</v>
      </c>
      <c r="F28" s="319">
        <f>Flavors!F69</f>
        <v>6.5933001356289642E-2</v>
      </c>
      <c r="G28" s="337">
        <f>Flavors!G69</f>
        <v>7.1741018918955222</v>
      </c>
      <c r="H28" s="372">
        <f>Flavors!H69</f>
        <v>0.15991673332486478</v>
      </c>
      <c r="I28" s="328">
        <f>Flavors!I69</f>
        <v>2.2955885181305069</v>
      </c>
      <c r="J28" s="337">
        <f>Flavors!J69</f>
        <v>8.9633069296343404E-2</v>
      </c>
      <c r="K28" s="344">
        <f>Flavors!K69</f>
        <v>4.063231165602825E-2</v>
      </c>
      <c r="L28" s="350">
        <f>Flavors!L69</f>
        <v>56958499.905925408</v>
      </c>
      <c r="M28" s="362">
        <f>Flavors!M69</f>
        <v>5609578.2022562325</v>
      </c>
      <c r="N28" s="356">
        <f>Flavors!N69</f>
        <v>0.10924432327184382</v>
      </c>
      <c r="O28" s="285">
        <f>Flavors!O69</f>
        <v>11836017.202098787</v>
      </c>
      <c r="P28" s="282">
        <f>Flavors!P69</f>
        <v>1124510.9874233101</v>
      </c>
      <c r="Q28" s="356">
        <f>Flavors!Q69</f>
        <v>0.10498159314725086</v>
      </c>
    </row>
    <row r="29" spans="2:17" x14ac:dyDescent="0.25">
      <c r="B29" s="498"/>
      <c r="C29" s="48" t="s">
        <v>147</v>
      </c>
      <c r="D29" s="281">
        <f>Flavors!D70</f>
        <v>5420880.5865212567</v>
      </c>
      <c r="E29" s="282">
        <f>Flavors!E70</f>
        <v>-54453.506511582993</v>
      </c>
      <c r="F29" s="319">
        <f>Flavors!F70</f>
        <v>-9.9452390642012275E-3</v>
      </c>
      <c r="G29" s="337">
        <f>Flavors!G70</f>
        <v>1.5673748796759588</v>
      </c>
      <c r="H29" s="372">
        <f>Flavors!H70</f>
        <v>-8.2508544122462446E-2</v>
      </c>
      <c r="I29" s="328">
        <f>Flavors!I70</f>
        <v>2.0793245620745373</v>
      </c>
      <c r="J29" s="337">
        <f>Flavors!J70</f>
        <v>-0.15031178638673826</v>
      </c>
      <c r="K29" s="344">
        <f>Flavors!K70</f>
        <v>-6.7415382105010954E-2</v>
      </c>
      <c r="L29" s="350">
        <f>Flavors!L70</f>
        <v>11271770.151626673</v>
      </c>
      <c r="M29" s="362">
        <f>Flavors!M70</f>
        <v>-936233.76216859929</v>
      </c>
      <c r="N29" s="356">
        <f>Flavors!N70</f>
        <v>-7.6690159077573497E-2</v>
      </c>
      <c r="O29" s="285">
        <f>Flavors!O70</f>
        <v>2796872.9216789603</v>
      </c>
      <c r="P29" s="282">
        <f>Flavors!P70</f>
        <v>-127642.73000687826</v>
      </c>
      <c r="Q29" s="356">
        <f>Flavors!Q70</f>
        <v>-4.364576743957535E-2</v>
      </c>
    </row>
    <row r="30" spans="2:17" x14ac:dyDescent="0.25">
      <c r="B30" s="498"/>
      <c r="C30" s="48" t="s">
        <v>148</v>
      </c>
      <c r="D30" s="281">
        <f>Flavors!D71</f>
        <v>1439861.5590377918</v>
      </c>
      <c r="E30" s="282">
        <f>Flavors!E71</f>
        <v>-501768.24768305384</v>
      </c>
      <c r="F30" s="319">
        <f>Flavors!F71</f>
        <v>-0.25842632099394564</v>
      </c>
      <c r="G30" s="337">
        <f>Flavors!G71</f>
        <v>0.41631664852723788</v>
      </c>
      <c r="H30" s="372">
        <f>Flavors!H71</f>
        <v>-0.16875501629371686</v>
      </c>
      <c r="I30" s="328">
        <f>Flavors!I71</f>
        <v>2.3588948527518063</v>
      </c>
      <c r="J30" s="337">
        <f>Flavors!J71</f>
        <v>1.8881958652821496E-2</v>
      </c>
      <c r="K30" s="344">
        <f>Flavors!K71</f>
        <v>8.0691686359668276E-3</v>
      </c>
      <c r="L30" s="350">
        <f>Flavors!L71</f>
        <v>3396482.0202894383</v>
      </c>
      <c r="M30" s="362">
        <f>Flavors!M71</f>
        <v>-1146956.7630042606</v>
      </c>
      <c r="N30" s="356">
        <f>Flavors!N71</f>
        <v>-0.25244243792205145</v>
      </c>
      <c r="O30" s="285">
        <f>Flavors!O71</f>
        <v>802746.17764556408</v>
      </c>
      <c r="P30" s="282">
        <f>Flavors!P71</f>
        <v>-237361.81888771057</v>
      </c>
      <c r="Q30" s="356">
        <f>Flavors!Q71</f>
        <v>-0.22820882031370576</v>
      </c>
    </row>
    <row r="31" spans="2:17" x14ac:dyDescent="0.25">
      <c r="B31" s="498"/>
      <c r="C31" s="48" t="s">
        <v>149</v>
      </c>
      <c r="D31" s="281">
        <f>Flavors!D72</f>
        <v>3443233.7488420233</v>
      </c>
      <c r="E31" s="282">
        <f>Flavors!E72</f>
        <v>230566.69247856876</v>
      </c>
      <c r="F31" s="319">
        <f>Flavors!F72</f>
        <v>7.176800098904626E-2</v>
      </c>
      <c r="G31" s="337">
        <f>Flavors!G72</f>
        <v>0.99556483428290776</v>
      </c>
      <c r="H31" s="372">
        <f>Flavors!H72</f>
        <v>2.749128252977262E-2</v>
      </c>
      <c r="I31" s="328">
        <f>Flavors!I72</f>
        <v>2.0752034021780328</v>
      </c>
      <c r="J31" s="337">
        <f>Flavors!J72</f>
        <v>-9.0009379508267706E-2</v>
      </c>
      <c r="K31" s="344">
        <f>Flavors!K72</f>
        <v>-4.1570685463147433E-2</v>
      </c>
      <c r="L31" s="350">
        <f>Flavors!L72</f>
        <v>7145410.3900911892</v>
      </c>
      <c r="M31" s="362">
        <f>Flavors!M72</f>
        <v>189302.61635053437</v>
      </c>
      <c r="N31" s="356">
        <f>Flavors!N72</f>
        <v>2.7213870530464292E-2</v>
      </c>
      <c r="O31" s="285">
        <f>Flavors!O72</f>
        <v>1748126.1533156633</v>
      </c>
      <c r="P31" s="282">
        <f>Flavors!P72</f>
        <v>91554.158629394602</v>
      </c>
      <c r="Q31" s="356">
        <f>Flavors!Q72</f>
        <v>5.5267237960722415E-2</v>
      </c>
    </row>
    <row r="32" spans="2:17" x14ac:dyDescent="0.25">
      <c r="B32" s="498"/>
      <c r="C32" s="48" t="s">
        <v>150</v>
      </c>
      <c r="D32" s="281">
        <f>Flavors!D73</f>
        <v>26080386.241640676</v>
      </c>
      <c r="E32" s="282">
        <f>Flavors!E73</f>
        <v>-896227.91214453802</v>
      </c>
      <c r="F32" s="319">
        <f>Flavors!F73</f>
        <v>-3.3222401708213785E-2</v>
      </c>
      <c r="G32" s="337">
        <f>Flavors!G73</f>
        <v>7.540793713300844</v>
      </c>
      <c r="H32" s="372">
        <f>Flavors!H73</f>
        <v>-0.58807436420537318</v>
      </c>
      <c r="I32" s="328">
        <f>Flavors!I73</f>
        <v>1.9219763553097651</v>
      </c>
      <c r="J32" s="337">
        <f>Flavors!J73</f>
        <v>-6.2745253835394532E-3</v>
      </c>
      <c r="K32" s="344">
        <f>Flavors!K73</f>
        <v>-3.2539984533980566E-3</v>
      </c>
      <c r="L32" s="350">
        <f>Flavors!L73</f>
        <v>50125885.693779491</v>
      </c>
      <c r="M32" s="362">
        <f>Flavors!M73</f>
        <v>-1891794.3063803092</v>
      </c>
      <c r="N32" s="356">
        <f>Flavors!N73</f>
        <v>-3.6368294517835041E-2</v>
      </c>
      <c r="O32" s="285">
        <f>Flavors!O73</f>
        <v>11023840.855506241</v>
      </c>
      <c r="P32" s="282">
        <f>Flavors!P73</f>
        <v>-255400.12946109101</v>
      </c>
      <c r="Q32" s="356">
        <f>Flavors!Q73</f>
        <v>-2.2643379089203025E-2</v>
      </c>
    </row>
    <row r="33" spans="2:17" x14ac:dyDescent="0.25">
      <c r="B33" s="498"/>
      <c r="C33" s="48" t="s">
        <v>151</v>
      </c>
      <c r="D33" s="281">
        <f>Flavors!D74</f>
        <v>790069.78042674786</v>
      </c>
      <c r="E33" s="282">
        <f>Flavors!E74</f>
        <v>300439.79911529244</v>
      </c>
      <c r="F33" s="319">
        <f>Flavors!F74</f>
        <v>0.61360580557296707</v>
      </c>
      <c r="G33" s="337">
        <f>Flavors!G74</f>
        <v>0.22843807519225623</v>
      </c>
      <c r="H33" s="372">
        <f>Flavors!H74</f>
        <v>8.0897783360852182E-2</v>
      </c>
      <c r="I33" s="328">
        <f>Flavors!I74</f>
        <v>1.9739687668789394</v>
      </c>
      <c r="J33" s="337">
        <f>Flavors!J74</f>
        <v>0.11274235755243134</v>
      </c>
      <c r="K33" s="344">
        <f>Flavors!K74</f>
        <v>6.0574230511390388E-2</v>
      </c>
      <c r="L33" s="350">
        <f>Flavors!L74</f>
        <v>1559573.0702173018</v>
      </c>
      <c r="M33" s="362">
        <f>Flavors!M74</f>
        <v>648260.81820237637</v>
      </c>
      <c r="N33" s="356">
        <f>Flavors!N74</f>
        <v>0.71134873559426171</v>
      </c>
      <c r="O33" s="285">
        <f>Flavors!O74</f>
        <v>392820.41883075237</v>
      </c>
      <c r="P33" s="282">
        <f>Flavors!P74</f>
        <v>150482.72755897045</v>
      </c>
      <c r="Q33" s="356">
        <f>Flavors!Q74</f>
        <v>0.62096294954879283</v>
      </c>
    </row>
    <row r="34" spans="2:17" x14ac:dyDescent="0.25">
      <c r="B34" s="498"/>
      <c r="C34" s="48" t="s">
        <v>152</v>
      </c>
      <c r="D34" s="281">
        <f>Flavors!D75</f>
        <v>246134.1985912323</v>
      </c>
      <c r="E34" s="282">
        <f>Flavors!E75</f>
        <v>-383618.17795777321</v>
      </c>
      <c r="F34" s="319">
        <f>Flavors!F75</f>
        <v>-0.60915717390376711</v>
      </c>
      <c r="G34" s="337">
        <f>Flavors!G75</f>
        <v>7.1166400687796894E-2</v>
      </c>
      <c r="H34" s="372">
        <f>Flavors!H75</f>
        <v>-0.11859699813164279</v>
      </c>
      <c r="I34" s="328">
        <f>Flavors!I75</f>
        <v>1.9993763804311357</v>
      </c>
      <c r="J34" s="337">
        <f>Flavors!J75</f>
        <v>-0.11302878222874391</v>
      </c>
      <c r="K34" s="344">
        <f>Flavors!K75</f>
        <v>-5.3507151102784339E-2</v>
      </c>
      <c r="L34" s="350">
        <f>Flavors!L75</f>
        <v>492114.90307965636</v>
      </c>
      <c r="M34" s="362">
        <f>Flavors!M75</f>
        <v>-838177.26833979134</v>
      </c>
      <c r="N34" s="356">
        <f>Flavors!N75</f>
        <v>-0.6300700600571375</v>
      </c>
      <c r="O34" s="285">
        <f>Flavors!O75</f>
        <v>123067.09929561615</v>
      </c>
      <c r="P34" s="282">
        <f>Flavors!P75</f>
        <v>-191809.0889788866</v>
      </c>
      <c r="Q34" s="356">
        <f>Flavors!Q75</f>
        <v>-0.60915717390376711</v>
      </c>
    </row>
    <row r="35" spans="2:17" x14ac:dyDescent="0.25">
      <c r="B35" s="498"/>
      <c r="C35" s="48" t="s">
        <v>153</v>
      </c>
      <c r="D35" s="281">
        <f>Flavors!D76</f>
        <v>77.703511856496334</v>
      </c>
      <c r="E35" s="282">
        <f>Flavors!E76</f>
        <v>-13590.575533676143</v>
      </c>
      <c r="F35" s="319">
        <f>Flavors!F76</f>
        <v>-0.99431504788586433</v>
      </c>
      <c r="G35" s="337">
        <f>Flavors!G76</f>
        <v>2.2466927762493296E-5</v>
      </c>
      <c r="H35" s="372">
        <f>Flavors!H76</f>
        <v>-4.0961980972212811E-3</v>
      </c>
      <c r="I35" s="328">
        <f>Flavors!I76</f>
        <v>1.7809385264788924</v>
      </c>
      <c r="J35" s="337">
        <f>Flavors!J76</f>
        <v>-1.2272745113554437</v>
      </c>
      <c r="K35" s="344">
        <f>Flavors!K76</f>
        <v>-0.40797460017624937</v>
      </c>
      <c r="L35" s="350">
        <f>Flavors!L76</f>
        <v>138.38517790794373</v>
      </c>
      <c r="M35" s="362">
        <f>Flavors!M76</f>
        <v>-40978.710051621201</v>
      </c>
      <c r="N35" s="356">
        <f>Flavors!N76</f>
        <v>-0.99663436395165006</v>
      </c>
      <c r="O35" s="285">
        <f>Flavors!O76</f>
        <v>48.947094082832336</v>
      </c>
      <c r="P35" s="282">
        <f>Flavors!P76</f>
        <v>-8560.9924621582031</v>
      </c>
      <c r="Q35" s="356">
        <f>Flavors!Q76</f>
        <v>-0.99431504788586433</v>
      </c>
    </row>
    <row r="36" spans="2:17" x14ac:dyDescent="0.25">
      <c r="B36" s="498"/>
      <c r="C36" s="48" t="s">
        <v>154</v>
      </c>
      <c r="D36" s="281">
        <f>Flavors!D77</f>
        <v>4520621.0235283934</v>
      </c>
      <c r="E36" s="282">
        <f>Flavors!E77</f>
        <v>682141.23026325088</v>
      </c>
      <c r="F36" s="319">
        <f>Flavors!F77</f>
        <v>0.17771129900439001</v>
      </c>
      <c r="G36" s="337">
        <f>Flavors!G77</f>
        <v>1.3070769074735162</v>
      </c>
      <c r="H36" s="372">
        <f>Flavors!H77</f>
        <v>0.15042708923650405</v>
      </c>
      <c r="I36" s="328">
        <f>Flavors!I77</f>
        <v>2.0904152461584458</v>
      </c>
      <c r="J36" s="337">
        <f>Flavors!J77</f>
        <v>2.2046515547201384E-2</v>
      </c>
      <c r="K36" s="344">
        <f>Flavors!K77</f>
        <v>1.0658890371392435E-2</v>
      </c>
      <c r="L36" s="350">
        <f>Flavors!L77</f>
        <v>9449975.1096881516</v>
      </c>
      <c r="M36" s="362">
        <f>Flavors!M77</f>
        <v>1510583.5322154164</v>
      </c>
      <c r="N36" s="356">
        <f>Flavors!N77</f>
        <v>0.19026439462962791</v>
      </c>
      <c r="O36" s="285">
        <f>Flavors!O77</f>
        <v>2414558.5728245974</v>
      </c>
      <c r="P36" s="282">
        <f>Flavors!P77</f>
        <v>517718.23177948967</v>
      </c>
      <c r="Q36" s="356">
        <f>Flavors!Q77</f>
        <v>0.27293716849897914</v>
      </c>
    </row>
    <row r="37" spans="2:17" x14ac:dyDescent="0.25">
      <c r="B37" s="498"/>
      <c r="C37" s="48" t="s">
        <v>155</v>
      </c>
      <c r="D37" s="281">
        <f>Flavors!D78</f>
        <v>142497302.98207209</v>
      </c>
      <c r="E37" s="282">
        <f>Flavors!E78</f>
        <v>8076948.9580317438</v>
      </c>
      <c r="F37" s="319">
        <f>Flavors!F78</f>
        <v>6.0087246583112153E-2</v>
      </c>
      <c r="G37" s="337">
        <f>Flavors!G78</f>
        <v>41.201183009087863</v>
      </c>
      <c r="H37" s="372">
        <f>Flavors!H78</f>
        <v>0.69627314293307307</v>
      </c>
      <c r="I37" s="328">
        <f>Flavors!I78</f>
        <v>2.5003534083478502</v>
      </c>
      <c r="J37" s="337">
        <f>Flavors!J78</f>
        <v>0.12828098697065071</v>
      </c>
      <c r="K37" s="344">
        <f>Flavors!K78</f>
        <v>5.4079709293265235E-2</v>
      </c>
      <c r="L37" s="350">
        <f>Flavors!L78</f>
        <v>356293617.1916002</v>
      </c>
      <c r="M37" s="362">
        <f>Flavors!M78</f>
        <v>37438802.539414465</v>
      </c>
      <c r="N37" s="356">
        <f>Flavors!N78</f>
        <v>0.11741645670382485</v>
      </c>
      <c r="O37" s="285">
        <f>Flavors!O78</f>
        <v>83083660.990792751</v>
      </c>
      <c r="P37" s="282">
        <f>Flavors!P78</f>
        <v>4387781.221283257</v>
      </c>
      <c r="Q37" s="356">
        <f>Flavors!Q78</f>
        <v>5.5756174708695372E-2</v>
      </c>
    </row>
    <row r="38" spans="2:17" x14ac:dyDescent="0.25">
      <c r="B38" s="498"/>
      <c r="C38" s="48" t="s">
        <v>156</v>
      </c>
      <c r="D38" s="281">
        <f>Flavors!D79</f>
        <v>1606138.3621813527</v>
      </c>
      <c r="E38" s="282">
        <f>Flavors!E79</f>
        <v>201254.62424098095</v>
      </c>
      <c r="F38" s="319">
        <f>Flavors!F79</f>
        <v>0.14325357949977419</v>
      </c>
      <c r="G38" s="337">
        <f>Flavors!G79</f>
        <v>0.46439335491476746</v>
      </c>
      <c r="H38" s="372">
        <f>Flavors!H79</f>
        <v>4.1059481180702628E-2</v>
      </c>
      <c r="I38" s="328">
        <f>Flavors!I79</f>
        <v>1.8689204661224923</v>
      </c>
      <c r="J38" s="337">
        <f>Flavors!J79</f>
        <v>2.0085622198108943E-2</v>
      </c>
      <c r="K38" s="344">
        <f>Flavors!K79</f>
        <v>1.0863935339662192E-2</v>
      </c>
      <c r="L38" s="350">
        <f>Flavors!L79</f>
        <v>3001744.85650519</v>
      </c>
      <c r="M38" s="362">
        <f>Flavors!M79</f>
        <v>404346.8501382987</v>
      </c>
      <c r="N38" s="356">
        <f>Flavors!N79</f>
        <v>0.15567381246429715</v>
      </c>
      <c r="O38" s="285">
        <f>Flavors!O79</f>
        <v>886794.10960716009</v>
      </c>
      <c r="P38" s="282">
        <f>Flavors!P79</f>
        <v>164504.68284798646</v>
      </c>
      <c r="Q38" s="356">
        <f>Flavors!Q79</f>
        <v>0.22775452159960216</v>
      </c>
    </row>
    <row r="39" spans="2:17" x14ac:dyDescent="0.25">
      <c r="B39" s="498"/>
      <c r="C39" s="48" t="s">
        <v>157</v>
      </c>
      <c r="D39" s="281">
        <f>Flavors!D80</f>
        <v>39864.273071050644</v>
      </c>
      <c r="E39" s="282">
        <f>Flavors!E80</f>
        <v>-229616.31780767441</v>
      </c>
      <c r="F39" s="319">
        <f>Flavors!F80</f>
        <v>-0.85206996562883874</v>
      </c>
      <c r="G39" s="337">
        <f>Flavors!G80</f>
        <v>1.1526219626284799E-2</v>
      </c>
      <c r="H39" s="372">
        <f>Flavors!H80</f>
        <v>-6.9676416116429857E-2</v>
      </c>
      <c r="I39" s="328">
        <f>Flavors!I80</f>
        <v>2.1852982793858593</v>
      </c>
      <c r="J39" s="337">
        <f>Flavors!J80</f>
        <v>9.1021910805189066E-2</v>
      </c>
      <c r="K39" s="344">
        <f>Flavors!K80</f>
        <v>4.346222502948658E-2</v>
      </c>
      <c r="L39" s="350">
        <f>Flavors!L80</f>
        <v>87115.327351135013</v>
      </c>
      <c r="M39" s="362">
        <f>Flavors!M80</f>
        <v>-477251.50591733452</v>
      </c>
      <c r="N39" s="356">
        <f>Flavors!N80</f>
        <v>-0.84564059718637963</v>
      </c>
      <c r="O39" s="285">
        <f>Flavors!O80</f>
        <v>19932.136535525322</v>
      </c>
      <c r="P39" s="282">
        <f>Flavors!P80</f>
        <v>-114808.1589038372</v>
      </c>
      <c r="Q39" s="356">
        <f>Flavors!Q80</f>
        <v>-0.85206996562883874</v>
      </c>
    </row>
    <row r="40" spans="2:17" x14ac:dyDescent="0.25">
      <c r="B40" s="498"/>
      <c r="C40" s="48" t="s">
        <v>158</v>
      </c>
      <c r="D40" s="281">
        <f>Flavors!D81</f>
        <v>35843486.438431181</v>
      </c>
      <c r="E40" s="282">
        <f>Flavors!E81</f>
        <v>3569381.8992025331</v>
      </c>
      <c r="F40" s="319">
        <f>Flavors!F81</f>
        <v>0.11059584611755867</v>
      </c>
      <c r="G40" s="337">
        <f>Flavors!G81</f>
        <v>10.363663125746042</v>
      </c>
      <c r="H40" s="372">
        <f>Flavors!H81</f>
        <v>0.63850130138038352</v>
      </c>
      <c r="I40" s="328">
        <f>Flavors!I81</f>
        <v>2.1857342674356914</v>
      </c>
      <c r="J40" s="337">
        <f>Flavors!J81</f>
        <v>6.0929070031928045E-2</v>
      </c>
      <c r="K40" s="344">
        <f>Flavors!K81</f>
        <v>2.8675132245711499E-2</v>
      </c>
      <c r="L40" s="350">
        <f>Flavors!L81</f>
        <v>78344336.572845519</v>
      </c>
      <c r="M40" s="362">
        <f>Flavors!M81</f>
        <v>9768151.5063401014</v>
      </c>
      <c r="N40" s="356">
        <f>Flavors!N81</f>
        <v>0.14244232887651762</v>
      </c>
      <c r="O40" s="285">
        <f>Flavors!O81</f>
        <v>16547142.483734071</v>
      </c>
      <c r="P40" s="282">
        <f>Flavors!P81</f>
        <v>1908995.1261760965</v>
      </c>
      <c r="Q40" s="356">
        <f>Flavors!Q81</f>
        <v>0.13041234519274347</v>
      </c>
    </row>
    <row r="41" spans="2:17" x14ac:dyDescent="0.25">
      <c r="B41" s="498"/>
      <c r="C41" s="48" t="s">
        <v>159</v>
      </c>
      <c r="D41" s="281">
        <f>Flavors!D82</f>
        <v>350101.8195643425</v>
      </c>
      <c r="E41" s="282">
        <f>Flavors!E82</f>
        <v>217663.63014984131</v>
      </c>
      <c r="F41" s="319">
        <f>Flavors!F82</f>
        <v>1.6435110681602874</v>
      </c>
      <c r="G41" s="337">
        <f>Flavors!G82</f>
        <v>0.1012272431675421</v>
      </c>
      <c r="H41" s="372">
        <f>Flavors!H82</f>
        <v>6.1319619325756101E-2</v>
      </c>
      <c r="I41" s="328">
        <f>Flavors!I82</f>
        <v>1.9866814460066073</v>
      </c>
      <c r="J41" s="337">
        <f>Flavors!J82</f>
        <v>-0.18372705395788258</v>
      </c>
      <c r="K41" s="344">
        <f>Flavors!K82</f>
        <v>-8.4650909707038355E-2</v>
      </c>
      <c r="L41" s="350">
        <f>Flavors!L82</f>
        <v>695540.78914163227</v>
      </c>
      <c r="M41" s="362">
        <f>Flavors!M82</f>
        <v>408095.81711649173</v>
      </c>
      <c r="N41" s="356">
        <f>Flavors!N82</f>
        <v>1.4197354514198941</v>
      </c>
      <c r="O41" s="285">
        <f>Flavors!O82</f>
        <v>175050.90978217125</v>
      </c>
      <c r="P41" s="282">
        <f>Flavors!P82</f>
        <v>108831.81507492065</v>
      </c>
      <c r="Q41" s="356">
        <f>Flavors!Q82</f>
        <v>1.6435110681602874</v>
      </c>
    </row>
    <row r="42" spans="2:17" x14ac:dyDescent="0.25">
      <c r="B42" s="498"/>
      <c r="C42" s="48" t="s">
        <v>160</v>
      </c>
      <c r="D42" s="281">
        <f>Flavors!D83</f>
        <v>81350453.653342247</v>
      </c>
      <c r="E42" s="282">
        <f>Flavors!E83</f>
        <v>452619.36913111806</v>
      </c>
      <c r="F42" s="319">
        <f>Flavors!F83</f>
        <v>5.5949503857046518E-3</v>
      </c>
      <c r="G42" s="337">
        <f>Flavors!G83</f>
        <v>23.521392045331297</v>
      </c>
      <c r="H42" s="372">
        <f>Flavors!H83</f>
        <v>-0.85556715731348021</v>
      </c>
      <c r="I42" s="328">
        <f>Flavors!I83</f>
        <v>1.9492162096997829</v>
      </c>
      <c r="J42" s="337">
        <f>Flavors!J83</f>
        <v>1.1730725944480991E-2</v>
      </c>
      <c r="K42" s="344">
        <f>Flavors!K83</f>
        <v>6.0546135921204884E-3</v>
      </c>
      <c r="L42" s="350">
        <f>Flavors!L83</f>
        <v>158569622.92752564</v>
      </c>
      <c r="M42" s="362">
        <f>Flavors!M83</f>
        <v>1831243.3346245885</v>
      </c>
      <c r="N42" s="356">
        <f>Flavors!N83</f>
        <v>1.1683439240477695E-2</v>
      </c>
      <c r="O42" s="285">
        <f>Flavors!O83</f>
        <v>33268763.025876641</v>
      </c>
      <c r="P42" s="282">
        <f>Flavors!P83</f>
        <v>256283.16402512044</v>
      </c>
      <c r="Q42" s="356">
        <f>Flavors!Q83</f>
        <v>7.7632206092240743E-3</v>
      </c>
    </row>
    <row r="43" spans="2:17" ht="15" thickBot="1" x14ac:dyDescent="0.3">
      <c r="B43" s="498"/>
      <c r="C43" s="51" t="s">
        <v>161</v>
      </c>
      <c r="D43" s="303">
        <f>Flavors!D84</f>
        <v>2543920.5292777047</v>
      </c>
      <c r="E43" s="304">
        <f>Flavors!E84</f>
        <v>296950.63780169282</v>
      </c>
      <c r="F43" s="320">
        <f>Flavors!F84</f>
        <v>0.13215603775030066</v>
      </c>
      <c r="G43" s="338">
        <f>Flavors!G84</f>
        <v>0.73554048458400001</v>
      </c>
      <c r="H43" s="373">
        <f>Flavors!H84</f>
        <v>5.8460636171145386E-2</v>
      </c>
      <c r="I43" s="329">
        <f>Flavors!I84</f>
        <v>2.6100950294857883</v>
      </c>
      <c r="J43" s="338">
        <f>Flavors!J84</f>
        <v>0.53882079027451235</v>
      </c>
      <c r="K43" s="345">
        <f>Flavors!K84</f>
        <v>0.26013976327909666</v>
      </c>
      <c r="L43" s="351">
        <f>Flavors!L84</f>
        <v>6639874.3288745927</v>
      </c>
      <c r="M43" s="363">
        <f>Flavors!M84</f>
        <v>1985783.4763769731</v>
      </c>
      <c r="N43" s="357">
        <f>Flavors!N84</f>
        <v>0.42667484140566392</v>
      </c>
      <c r="O43" s="305">
        <f>Flavors!O84</f>
        <v>1526187.3118804693</v>
      </c>
      <c r="P43" s="304">
        <f>Flavors!P84</f>
        <v>448631.6346264116</v>
      </c>
      <c r="Q43" s="357">
        <f>Flavors!Q84</f>
        <v>0.41634195252876638</v>
      </c>
    </row>
    <row r="44" spans="2:17" x14ac:dyDescent="0.25">
      <c r="B44" s="497" t="s">
        <v>275</v>
      </c>
      <c r="C44" s="54" t="s">
        <v>276</v>
      </c>
      <c r="D44" s="306">
        <f>'NB vs PL'!D15</f>
        <v>226463142.03530559</v>
      </c>
      <c r="E44" s="53">
        <f>'NB vs PL'!E15</f>
        <v>7720772.9477577806</v>
      </c>
      <c r="F44" s="321">
        <f>'NB vs PL'!F15</f>
        <v>3.5296193325343735E-2</v>
      </c>
      <c r="G44" s="339">
        <f>'NB vs PL'!G15</f>
        <v>65.478778647365573</v>
      </c>
      <c r="H44" s="374">
        <f>'NB vs PL'!H15</f>
        <v>-0.43489944200842956</v>
      </c>
      <c r="I44" s="330">
        <f>'NB vs PL'!I15</f>
        <v>2.3503321702819453</v>
      </c>
      <c r="J44" s="339">
        <f>'NB vs PL'!J15</f>
        <v>4.9480573648143622E-2</v>
      </c>
      <c r="K44" s="346">
        <f>'NB vs PL'!K15</f>
        <v>2.1505330339659814E-2</v>
      </c>
      <c r="L44" s="352">
        <f>'NB vs PL'!L15</f>
        <v>532263608.10870826</v>
      </c>
      <c r="M44" s="364">
        <f>'NB vs PL'!M15</f>
        <v>28969878.942163587</v>
      </c>
      <c r="N44" s="358">
        <f>'NB vs PL'!N15</f>
        <v>5.7560579962197739E-2</v>
      </c>
      <c r="O44" s="52">
        <f>'NB vs PL'!O15</f>
        <v>109931566.81421137</v>
      </c>
      <c r="P44" s="53">
        <f>'NB vs PL'!P15</f>
        <v>5369776.7751793414</v>
      </c>
      <c r="Q44" s="358">
        <f>'NB vs PL'!Q15</f>
        <v>5.1355057838765476E-2</v>
      </c>
    </row>
    <row r="45" spans="2:17" ht="15" thickBot="1" x14ac:dyDescent="0.3">
      <c r="B45" s="499"/>
      <c r="C45" s="55" t="s">
        <v>144</v>
      </c>
      <c r="D45" s="307">
        <f>'NB vs PL'!D16</f>
        <v>119183364.83327995</v>
      </c>
      <c r="E45" s="47">
        <f>'NB vs PL'!E16</f>
        <v>6252825.6241618544</v>
      </c>
      <c r="F45" s="322">
        <f>'NB vs PL'!F16</f>
        <v>5.5368775071402442E-2</v>
      </c>
      <c r="G45" s="340">
        <f>'NB vs PL'!G16</f>
        <v>34.460270639316271</v>
      </c>
      <c r="H45" s="375">
        <f>'NB vs PL'!H16</f>
        <v>0.43089060224608033</v>
      </c>
      <c r="I45" s="331">
        <f>'NB vs PL'!I16</f>
        <v>2.0640903138378208</v>
      </c>
      <c r="J45" s="340">
        <f>'NB vs PL'!J16</f>
        <v>0.12227329606382309</v>
      </c>
      <c r="K45" s="347">
        <f>'NB vs PL'!K16</f>
        <v>6.2968495457924822E-2</v>
      </c>
      <c r="L45" s="353">
        <f>'NB vs PL'!L16</f>
        <v>246005228.92297232</v>
      </c>
      <c r="M45" s="365">
        <f>'NB vs PL'!M16</f>
        <v>26714786.060313106</v>
      </c>
      <c r="N45" s="359">
        <f>'NB vs PL'!N16</f>
        <v>0.12182375899092181</v>
      </c>
      <c r="O45" s="46">
        <f>'NB vs PL'!O16</f>
        <v>64567570.378877521</v>
      </c>
      <c r="P45" s="47">
        <f>'NB vs PL'!P16</f>
        <v>2931689.487599276</v>
      </c>
      <c r="Q45" s="359">
        <f>'NB vs PL'!Q16</f>
        <v>4.7564656255511116E-2</v>
      </c>
    </row>
    <row r="46" spans="2:17" x14ac:dyDescent="0.25">
      <c r="B46" s="498" t="s">
        <v>457</v>
      </c>
      <c r="C46" s="43" t="s">
        <v>39</v>
      </c>
      <c r="D46" s="258">
        <f>Size!D30</f>
        <v>13267110.83301059</v>
      </c>
      <c r="E46" s="62">
        <f>Size!E30</f>
        <v>4305623.713839421</v>
      </c>
      <c r="F46" s="323">
        <f>Size!F30</f>
        <v>0.48045861770291093</v>
      </c>
      <c r="G46" s="341">
        <f>Size!G30</f>
        <v>3.8360070681582847</v>
      </c>
      <c r="H46" s="376">
        <f>Size!H30</f>
        <v>1.1356405153085762</v>
      </c>
      <c r="I46" s="332">
        <f>Size!I30</f>
        <v>3.2840041871473895</v>
      </c>
      <c r="J46" s="341">
        <f>Size!J30</f>
        <v>0.11351835486233108</v>
      </c>
      <c r="K46" s="309">
        <f>Size!K30</f>
        <v>3.5804719171545769E-2</v>
      </c>
      <c r="L46" s="310">
        <f>Size!L30</f>
        <v>43569247.526955269</v>
      </c>
      <c r="M46" s="311">
        <f>Size!M30</f>
        <v>15156979.579418037</v>
      </c>
      <c r="N46" s="312">
        <f>Size!N30</f>
        <v>0.53346602275485866</v>
      </c>
      <c r="O46" s="61">
        <f>Size!O30</f>
        <v>8876910.8887007833</v>
      </c>
      <c r="P46" s="62">
        <f>Size!P30</f>
        <v>2970374.984918328</v>
      </c>
      <c r="Q46" s="312">
        <f>Size!Q30</f>
        <v>0.50289628867169767</v>
      </c>
    </row>
    <row r="47" spans="2:17" x14ac:dyDescent="0.25">
      <c r="B47" s="498"/>
      <c r="C47" s="48" t="s">
        <v>173</v>
      </c>
      <c r="D47" s="57">
        <f>Size!D31</f>
        <v>196498032.21032155</v>
      </c>
      <c r="E47" s="277">
        <f>Size!E31</f>
        <v>5498793.3584792614</v>
      </c>
      <c r="F47" s="279">
        <f>Size!F31</f>
        <v>2.8789608752025783E-2</v>
      </c>
      <c r="G47" s="333">
        <f>Size!G31</f>
        <v>56.814769238416154</v>
      </c>
      <c r="H47" s="368">
        <f>Size!H31</f>
        <v>-0.73906634227593315</v>
      </c>
      <c r="I47" s="324">
        <f>Size!I31</f>
        <v>2.0985632915800849</v>
      </c>
      <c r="J47" s="333">
        <f>Size!J31</f>
        <v>5.1769926613337791E-2</v>
      </c>
      <c r="K47" s="290">
        <f>Size!K31</f>
        <v>2.5293186649634689E-2</v>
      </c>
      <c r="L47" s="294">
        <f>Size!L31</f>
        <v>412363557.2643019</v>
      </c>
      <c r="M47" s="280">
        <f>Size!M31</f>
        <v>21427582.468652129</v>
      </c>
      <c r="N47" s="269">
        <f>Size!N31</f>
        <v>5.4810976349395232E-2</v>
      </c>
      <c r="O47" s="284">
        <f>Size!O31</f>
        <v>99056361.465963006</v>
      </c>
      <c r="P47" s="277">
        <f>Size!P31</f>
        <v>3134492.9775037616</v>
      </c>
      <c r="Q47" s="269">
        <f>Size!Q31</f>
        <v>3.2677563801635966E-2</v>
      </c>
    </row>
    <row r="48" spans="2:17" x14ac:dyDescent="0.25">
      <c r="B48" s="498"/>
      <c r="C48" s="48" t="s">
        <v>174</v>
      </c>
      <c r="D48" s="57">
        <f>Size!D32</f>
        <v>5347654.2930354523</v>
      </c>
      <c r="E48" s="277">
        <f>Size!E32</f>
        <v>-603494.62600306422</v>
      </c>
      <c r="F48" s="279">
        <f>Size!F32</f>
        <v>-0.10140808677672385</v>
      </c>
      <c r="G48" s="333">
        <f>Size!G32</f>
        <v>1.5462024795262834</v>
      </c>
      <c r="H48" s="368">
        <f>Size!H32</f>
        <v>-0.24705831282819113</v>
      </c>
      <c r="I48" s="324">
        <f>Size!I32</f>
        <v>2.6269588456887774</v>
      </c>
      <c r="J48" s="333">
        <f>Size!J32</f>
        <v>-1.2940162049711379E-2</v>
      </c>
      <c r="K48" s="290">
        <f>Size!K32</f>
        <v>-4.9017640492227668E-3</v>
      </c>
      <c r="L48" s="294">
        <f>Size!L32</f>
        <v>14048067.748775046</v>
      </c>
      <c r="M48" s="280">
        <f>Size!M32</f>
        <v>-1662364.3774987143</v>
      </c>
      <c r="N48" s="269">
        <f>Size!N32</f>
        <v>-0.10581277231188407</v>
      </c>
      <c r="O48" s="284">
        <f>Size!O32</f>
        <v>1768419.8876321316</v>
      </c>
      <c r="P48" s="277">
        <f>Size!P32</f>
        <v>-236141.96101385378</v>
      </c>
      <c r="Q48" s="269">
        <f>Size!Q32</f>
        <v>-0.11780228241566096</v>
      </c>
    </row>
    <row r="49" spans="2:20" x14ac:dyDescent="0.25">
      <c r="B49" s="498"/>
      <c r="C49" s="48" t="s">
        <v>175</v>
      </c>
      <c r="D49" s="57">
        <f>Size!D33</f>
        <v>4078071.8216590723</v>
      </c>
      <c r="E49" s="277">
        <f>Size!E33</f>
        <v>256628.69582405174</v>
      </c>
      <c r="F49" s="279">
        <f>Size!F33</f>
        <v>6.7154916970791234E-2</v>
      </c>
      <c r="G49" s="333">
        <f>Size!G33</f>
        <v>1.1791197442489056</v>
      </c>
      <c r="H49" s="368">
        <f>Size!H33</f>
        <v>2.7603588124949452E-2</v>
      </c>
      <c r="I49" s="324">
        <f>Size!I33</f>
        <v>1.8831341233419252</v>
      </c>
      <c r="J49" s="333">
        <f>Size!J33</f>
        <v>6.7463490504038326E-3</v>
      </c>
      <c r="K49" s="290">
        <f>Size!K33</f>
        <v>3.5953917110502871E-3</v>
      </c>
      <c r="L49" s="294">
        <f>Size!L33</f>
        <v>7679556.2048053648</v>
      </c>
      <c r="M49" s="280">
        <f>Size!M33</f>
        <v>509047.04333815631</v>
      </c>
      <c r="N49" s="269">
        <f>Size!N33</f>
        <v>7.0991756913674542E-2</v>
      </c>
      <c r="O49" s="284">
        <f>Size!O33</f>
        <v>1143907.5129742622</v>
      </c>
      <c r="P49" s="277">
        <f>Size!P33</f>
        <v>75287.766562104225</v>
      </c>
      <c r="Q49" s="269">
        <f>Size!Q33</f>
        <v>7.0453280331829418E-2</v>
      </c>
    </row>
    <row r="50" spans="2:20" x14ac:dyDescent="0.25">
      <c r="B50" s="498"/>
      <c r="C50" s="48" t="s">
        <v>176</v>
      </c>
      <c r="D50" s="57">
        <f>Size!D34</f>
        <v>84412524.185138121</v>
      </c>
      <c r="E50" s="277">
        <f>Size!E34</f>
        <v>3126451.0250202268</v>
      </c>
      <c r="F50" s="279">
        <f>Size!F34</f>
        <v>3.8462320831536799E-2</v>
      </c>
      <c r="G50" s="333">
        <f>Size!G34</f>
        <v>24.406748650172638</v>
      </c>
      <c r="H50" s="368">
        <f>Size!H34</f>
        <v>-8.7198643965539446E-2</v>
      </c>
      <c r="I50" s="324">
        <f>Size!I34</f>
        <v>1.633710306786788</v>
      </c>
      <c r="J50" s="333">
        <f>Size!J34</f>
        <v>4.9628057368763523E-2</v>
      </c>
      <c r="K50" s="290">
        <f>Size!K34</f>
        <v>3.1329217524529655E-2</v>
      </c>
      <c r="L50" s="294">
        <f>Size!L34</f>
        <v>137905610.78314915</v>
      </c>
      <c r="M50" s="280">
        <f>Size!M34</f>
        <v>9141785.1653115004</v>
      </c>
      <c r="N50" s="269">
        <f>Size!N34</f>
        <v>7.0996532771895909E-2</v>
      </c>
      <c r="O50" s="284">
        <f>Size!O34</f>
        <v>21036913.546432972</v>
      </c>
      <c r="P50" s="277">
        <f>Size!P34</f>
        <v>777999.31798635051</v>
      </c>
      <c r="Q50" s="269">
        <f>Size!Q34</f>
        <v>3.8402814149532269E-2</v>
      </c>
    </row>
    <row r="51" spans="2:20" x14ac:dyDescent="0.25">
      <c r="B51" s="498"/>
      <c r="C51" s="48" t="s">
        <v>177</v>
      </c>
      <c r="D51" s="57">
        <f>Size!D35</f>
        <v>36369644.449415535</v>
      </c>
      <c r="E51" s="277">
        <f>Size!E35</f>
        <v>2100004.6223595217</v>
      </c>
      <c r="F51" s="279">
        <f>Size!F35</f>
        <v>6.1278864702323479E-2</v>
      </c>
      <c r="G51" s="333">
        <f>Size!G35</f>
        <v>10.51579465419322</v>
      </c>
      <c r="H51" s="368">
        <f>Size!H35</f>
        <v>0.18931781652442581</v>
      </c>
      <c r="I51" s="324">
        <f>Size!I35</f>
        <v>4.3059529015580953</v>
      </c>
      <c r="J51" s="333">
        <f>Size!J35</f>
        <v>0.20523847906387793</v>
      </c>
      <c r="K51" s="290">
        <f>Size!K35</f>
        <v>5.004944454021349E-2</v>
      </c>
      <c r="L51" s="294">
        <f>Size!L35</f>
        <v>156605976.04559711</v>
      </c>
      <c r="M51" s="280">
        <f>Size!M35</f>
        <v>16075969.753106266</v>
      </c>
      <c r="N51" s="269">
        <f>Size!N35</f>
        <v>0.11439528238294314</v>
      </c>
      <c r="O51" s="284">
        <f>Size!O35</f>
        <v>42724137.384549797</v>
      </c>
      <c r="P51" s="277">
        <f>Size!P35</f>
        <v>2624224.7845464423</v>
      </c>
      <c r="Q51" s="269">
        <f>Size!Q35</f>
        <v>6.5442157211739724E-2</v>
      </c>
    </row>
    <row r="52" spans="2:20" ht="15" thickBot="1" x14ac:dyDescent="0.3">
      <c r="B52" s="498"/>
      <c r="C52" s="51" t="s">
        <v>178</v>
      </c>
      <c r="D52" s="296">
        <f>Size!D36</f>
        <v>5884271.5731300609</v>
      </c>
      <c r="E52" s="297">
        <f>Size!E36</f>
        <v>-688574.09066780657</v>
      </c>
      <c r="F52" s="317">
        <f>Size!F36</f>
        <v>-0.1047604227892277</v>
      </c>
      <c r="G52" s="334">
        <f>Size!G36</f>
        <v>1.7013581652854626</v>
      </c>
      <c r="H52" s="369">
        <f>Size!H36</f>
        <v>-0.27923862088774354</v>
      </c>
      <c r="I52" s="325">
        <f>Size!I36</f>
        <v>1.831713340134266</v>
      </c>
      <c r="J52" s="334">
        <f>Size!J36</f>
        <v>6.0144022784327955E-2</v>
      </c>
      <c r="K52" s="342">
        <f>Size!K36</f>
        <v>3.3949573519537146E-2</v>
      </c>
      <c r="L52" s="348">
        <f>Size!L36</f>
        <v>10778298.737475175</v>
      </c>
      <c r="M52" s="360">
        <f>Size!M36</f>
        <v>-865952.96818571351</v>
      </c>
      <c r="N52" s="354">
        <f>Size!N36</f>
        <v>-7.4367420945111298E-2</v>
      </c>
      <c r="O52" s="298">
        <f>Size!O36</f>
        <v>927292.63130062819</v>
      </c>
      <c r="P52" s="297">
        <f>Size!P36</f>
        <v>-134608.69084715843</v>
      </c>
      <c r="Q52" s="354">
        <f>Size!Q36</f>
        <v>-0.12676195804606477</v>
      </c>
    </row>
    <row r="53" spans="2:20" x14ac:dyDescent="0.25">
      <c r="B53" s="497" t="s">
        <v>24</v>
      </c>
      <c r="C53" s="54" t="s">
        <v>453</v>
      </c>
      <c r="D53" s="306">
        <f>Organic!D15</f>
        <v>15688076.015299611</v>
      </c>
      <c r="E53" s="53">
        <f>Organic!E15</f>
        <v>1246413.7155723758</v>
      </c>
      <c r="F53" s="321">
        <f>Organic!F15</f>
        <v>8.630680386397882E-2</v>
      </c>
      <c r="G53" s="339">
        <f>Organic!G15</f>
        <v>4.5359966640783496</v>
      </c>
      <c r="H53" s="374">
        <f>Organic!H15</f>
        <v>0.18428792164131469</v>
      </c>
      <c r="I53" s="330">
        <f>Organic!I15</f>
        <v>2.6113878701199882</v>
      </c>
      <c r="J53" s="339">
        <f>Organic!J15</f>
        <v>0.14394712811280286</v>
      </c>
      <c r="K53" s="346">
        <f>Organic!K15</f>
        <v>5.8338636329602955E-2</v>
      </c>
      <c r="L53" s="352">
        <f>Organic!L15</f>
        <v>40967651.411873721</v>
      </c>
      <c r="M53" s="364">
        <f>Organic!M15</f>
        <v>5333705.4712175578</v>
      </c>
      <c r="N53" s="358">
        <f>Organic!N15</f>
        <v>0.14968046143697278</v>
      </c>
      <c r="O53" s="52">
        <f>Organic!O15</f>
        <v>7983038.8590905666</v>
      </c>
      <c r="P53" s="53">
        <f>Organic!P15</f>
        <v>652934.2187596783</v>
      </c>
      <c r="Q53" s="358">
        <f>Organic!Q15</f>
        <v>8.9075702298596959E-2</v>
      </c>
    </row>
    <row r="54" spans="2:20" ht="15" thickBot="1" x14ac:dyDescent="0.3">
      <c r="B54" s="499"/>
      <c r="C54" s="55" t="s">
        <v>454</v>
      </c>
      <c r="D54" s="307">
        <f>Organic!D16</f>
        <v>330169233.35040778</v>
      </c>
      <c r="E54" s="47">
        <f>Organic!E16</f>
        <v>12749018.983277619</v>
      </c>
      <c r="F54" s="322">
        <f>Organic!F16</f>
        <v>4.0164483565410317E-2</v>
      </c>
      <c r="G54" s="340">
        <f>Organic!G16</f>
        <v>95.464003335921731</v>
      </c>
      <c r="H54" s="375">
        <f>Organic!H16</f>
        <v>-0.18428792164129959</v>
      </c>
      <c r="I54" s="331">
        <f>Organic!I16</f>
        <v>2.2472798430364995</v>
      </c>
      <c r="J54" s="340">
        <f>Organic!J16</f>
        <v>8.12762598146195E-2</v>
      </c>
      <c r="K54" s="347">
        <f>Organic!K16</f>
        <v>3.7523603582281684E-2</v>
      </c>
      <c r="L54" s="353">
        <f>Organic!L16</f>
        <v>741982662.89918578</v>
      </c>
      <c r="M54" s="365">
        <f>Organic!M16</f>
        <v>54449341.1929245</v>
      </c>
      <c r="N54" s="359">
        <f>Organic!N16</f>
        <v>7.9195203307087417E-2</v>
      </c>
      <c r="O54" s="46">
        <f>Organic!O16</f>
        <v>167550904.45846301</v>
      </c>
      <c r="P54" s="47">
        <f>Organic!P16</f>
        <v>8558694.9608961642</v>
      </c>
      <c r="Q54" s="359">
        <f>Organic!Q16</f>
        <v>5.3830907740338954E-2</v>
      </c>
    </row>
    <row r="55" spans="2:20" x14ac:dyDescent="0.25">
      <c r="B55" s="497" t="s">
        <v>277</v>
      </c>
      <c r="C55" s="43" t="s">
        <v>459</v>
      </c>
      <c r="D55" s="56">
        <f>Form!D15</f>
        <v>56317698.063038446</v>
      </c>
      <c r="E55" s="45">
        <f>Form!E15</f>
        <v>-93991.553160965443</v>
      </c>
      <c r="F55" s="267">
        <f>Form!F15</f>
        <v>-1.6661715648023144E-3</v>
      </c>
      <c r="G55" s="379">
        <f>Form!G15</f>
        <v>16.283506676878851</v>
      </c>
      <c r="H55" s="380">
        <f>Form!H15</f>
        <v>-0.71503807396303642</v>
      </c>
      <c r="I55" s="381">
        <f>Form!I15</f>
        <v>2.4255133069082944</v>
      </c>
      <c r="J55" s="379">
        <f>Form!J15</f>
        <v>8.4138414270173989E-2</v>
      </c>
      <c r="K55" s="382">
        <f>Form!K15</f>
        <v>3.593547301405111E-2</v>
      </c>
      <c r="L55" s="383">
        <f>Form!L15</f>
        <v>136599326.06634322</v>
      </c>
      <c r="M55" s="266">
        <f>Form!M15</f>
        <v>4518412.3476793468</v>
      </c>
      <c r="N55" s="268">
        <f>Form!N15</f>
        <v>3.4209426785944977E-2</v>
      </c>
      <c r="O55" s="44">
        <f>Form!O15</f>
        <v>29869941.806703687</v>
      </c>
      <c r="P55" s="45">
        <f>Form!P15</f>
        <v>1027847.5978657529</v>
      </c>
      <c r="Q55" s="268">
        <f>Form!Q15</f>
        <v>3.5637065409445716E-2</v>
      </c>
    </row>
    <row r="56" spans="2:20" ht="15" thickBot="1" x14ac:dyDescent="0.3">
      <c r="B56" s="499"/>
      <c r="C56" s="51" t="s">
        <v>165</v>
      </c>
      <c r="D56" s="60">
        <f>Form!D16</f>
        <v>289539611.30267096</v>
      </c>
      <c r="E56" s="50">
        <f>Form!E16</f>
        <v>14089424.252012014</v>
      </c>
      <c r="F56" s="263">
        <f>Form!F16</f>
        <v>5.1150534341153971E-2</v>
      </c>
      <c r="G56" s="367">
        <f>Form!G16</f>
        <v>83.716493323121853</v>
      </c>
      <c r="H56" s="377">
        <f>Form!H16</f>
        <v>0.71503807396335617</v>
      </c>
      <c r="I56" s="366">
        <f>Form!I16</f>
        <v>2.232340457102608</v>
      </c>
      <c r="J56" s="367">
        <f>Form!J16</f>
        <v>8.6448452972129886E-2</v>
      </c>
      <c r="K56" s="291">
        <f>Form!K16</f>
        <v>4.0285556218920278E-2</v>
      </c>
      <c r="L56" s="295">
        <f>Form!L16</f>
        <v>646350988.24471593</v>
      </c>
      <c r="M56" s="264">
        <f>Form!M16</f>
        <v>55264634.316462398</v>
      </c>
      <c r="N56" s="270">
        <f>Form!N16</f>
        <v>9.349671828690273E-2</v>
      </c>
      <c r="O56" s="49">
        <f>Form!O16</f>
        <v>145664001.51084989</v>
      </c>
      <c r="P56" s="50">
        <f>Form!P16</f>
        <v>8183781.581790179</v>
      </c>
      <c r="Q56" s="270">
        <f>Form!Q16</f>
        <v>5.9526974760536748E-2</v>
      </c>
    </row>
    <row r="57" spans="2:20" x14ac:dyDescent="0.25">
      <c r="B57" s="498" t="s">
        <v>279</v>
      </c>
      <c r="C57" s="43" t="s">
        <v>37</v>
      </c>
      <c r="D57" s="258">
        <f>'Package Type'!D33</f>
        <v>10021349.875548296</v>
      </c>
      <c r="E57" s="62">
        <f>'Package Type'!E33</f>
        <v>607020.06099173427</v>
      </c>
      <c r="F57" s="323">
        <f>'Package Type'!F33</f>
        <v>6.4478308381883093E-2</v>
      </c>
      <c r="G57" s="341">
        <f>'Package Type'!G33</f>
        <v>2.8975388416474939</v>
      </c>
      <c r="H57" s="376">
        <f>'Package Type'!H33</f>
        <v>6.0717116563588469E-2</v>
      </c>
      <c r="I57" s="332">
        <f>'Package Type'!I33</f>
        <v>5.9277730376820488</v>
      </c>
      <c r="J57" s="341">
        <f>'Package Type'!J33</f>
        <v>8.4921245174998106E-2</v>
      </c>
      <c r="K57" s="309">
        <f>'Package Type'!K33</f>
        <v>1.4534211749800366E-2</v>
      </c>
      <c r="L57" s="310">
        <f>'Package Type'!L33</f>
        <v>59404287.593453541</v>
      </c>
      <c r="M57" s="311">
        <f>'Package Type'!M33</f>
        <v>4397753.7612191662</v>
      </c>
      <c r="N57" s="312">
        <f>'Package Type'!N33</f>
        <v>7.994966151897466E-2</v>
      </c>
      <c r="O57" s="61">
        <f>'Package Type'!O33</f>
        <v>14430373.060076356</v>
      </c>
      <c r="P57" s="62">
        <f>'Package Type'!P33</f>
        <v>1333064.7914908342</v>
      </c>
      <c r="Q57" s="312">
        <f>'Package Type'!Q33</f>
        <v>0.10178158474655816</v>
      </c>
    </row>
    <row r="58" spans="2:20" x14ac:dyDescent="0.25">
      <c r="B58" s="498"/>
      <c r="C58" s="48" t="s">
        <v>166</v>
      </c>
      <c r="D58" s="57">
        <f>'Package Type'!D34</f>
        <v>3736644.9450486014</v>
      </c>
      <c r="E58" s="277">
        <f>'Package Type'!E34</f>
        <v>540032.04564692639</v>
      </c>
      <c r="F58" s="279">
        <f>'Package Type'!F34</f>
        <v>0.16893883076928293</v>
      </c>
      <c r="G58" s="333">
        <f>'Package Type'!G34</f>
        <v>1.0804007444288248</v>
      </c>
      <c r="H58" s="368">
        <f>'Package Type'!H34</f>
        <v>0.11716479472959929</v>
      </c>
      <c r="I58" s="324">
        <f>'Package Type'!I34</f>
        <v>2.4917512098055945</v>
      </c>
      <c r="J58" s="333">
        <f>'Package Type'!J34</f>
        <v>-8.7316639617761371E-2</v>
      </c>
      <c r="K58" s="290">
        <f>'Package Type'!K34</f>
        <v>-3.3855890855017313E-2</v>
      </c>
      <c r="L58" s="294">
        <f>'Package Type'!L34</f>
        <v>9310789.5624388121</v>
      </c>
      <c r="M58" s="280">
        <f>'Package Type'!M34</f>
        <v>1066508.0065399762</v>
      </c>
      <c r="N58" s="269">
        <f>'Package Type'!N34</f>
        <v>0.12936336529856662</v>
      </c>
      <c r="O58" s="284">
        <f>'Package Type'!O34</f>
        <v>1697240.9466033578</v>
      </c>
      <c r="P58" s="277">
        <f>'Package Type'!P34</f>
        <v>307612.78819544427</v>
      </c>
      <c r="Q58" s="269">
        <f>'Package Type'!Q34</f>
        <v>0.22136338151629995</v>
      </c>
    </row>
    <row r="59" spans="2:20" x14ac:dyDescent="0.25">
      <c r="B59" s="498"/>
      <c r="C59" s="48" t="s">
        <v>167</v>
      </c>
      <c r="D59" s="57">
        <f>'Package Type'!D35</f>
        <v>125962812.36059649</v>
      </c>
      <c r="E59" s="277">
        <f>'Package Type'!E35</f>
        <v>7595875.5628246665</v>
      </c>
      <c r="F59" s="279">
        <f>'Package Type'!F35</f>
        <v>6.4172274524617531E-2</v>
      </c>
      <c r="G59" s="333">
        <f>'Package Type'!G35</f>
        <v>36.420456919533926</v>
      </c>
      <c r="H59" s="368">
        <f>'Package Type'!H35</f>
        <v>0.75292620265208399</v>
      </c>
      <c r="I59" s="324">
        <f>'Package Type'!I35</f>
        <v>2.2205075603869675</v>
      </c>
      <c r="J59" s="333">
        <f>'Package Type'!J35</f>
        <v>0.15344878730740552</v>
      </c>
      <c r="K59" s="290">
        <f>'Package Type'!K35</f>
        <v>7.4235328625316843E-2</v>
      </c>
      <c r="L59" s="294">
        <f>'Package Type'!L35</f>
        <v>279701377.17430949</v>
      </c>
      <c r="M59" s="280">
        <f>'Package Type'!M35</f>
        <v>35029962.023921192</v>
      </c>
      <c r="N59" s="269">
        <f>'Package Type'!N35</f>
        <v>0.14317145303790343</v>
      </c>
      <c r="O59" s="284">
        <f>'Package Type'!O35</f>
        <v>64203483.567000389</v>
      </c>
      <c r="P59" s="277">
        <f>'Package Type'!P35</f>
        <v>4254562.9120476097</v>
      </c>
      <c r="Q59" s="269">
        <f>'Package Type'!Q35</f>
        <v>7.0969800049204251E-2</v>
      </c>
    </row>
    <row r="60" spans="2:20" ht="15" customHeight="1" x14ac:dyDescent="0.25">
      <c r="B60" s="498"/>
      <c r="C60" s="48" t="s">
        <v>168</v>
      </c>
      <c r="D60" s="57">
        <f>'Package Type'!D36</f>
        <v>2875681.6860664245</v>
      </c>
      <c r="E60" s="277">
        <f>'Package Type'!E36</f>
        <v>1635968.7573257508</v>
      </c>
      <c r="F60" s="279">
        <f>'Package Type'!F36</f>
        <v>1.3196351505244057</v>
      </c>
      <c r="G60" s="333">
        <f>'Package Type'!G36</f>
        <v>0.83146477122034723</v>
      </c>
      <c r="H60" s="368">
        <f>'Package Type'!H36</f>
        <v>0.45790184763537289</v>
      </c>
      <c r="I60" s="324">
        <f>'Package Type'!I36</f>
        <v>3.0455970917075019</v>
      </c>
      <c r="J60" s="333">
        <f>'Package Type'!J36</f>
        <v>7.6933672893946703E-2</v>
      </c>
      <c r="K60" s="290">
        <f>'Package Type'!K36</f>
        <v>2.5915256140655287E-2</v>
      </c>
      <c r="L60" s="294">
        <f>'Package Type'!L36</f>
        <v>8758167.7797604278</v>
      </c>
      <c r="M60" s="280">
        <f>'Package Type'!M36</f>
        <v>5077877.3583777742</v>
      </c>
      <c r="N60" s="269">
        <f>'Package Type'!N36</f>
        <v>1.3797490896031133</v>
      </c>
      <c r="O60" s="284">
        <f>'Package Type'!O36</f>
        <v>1781910.4455046058</v>
      </c>
      <c r="P60" s="277">
        <f>'Package Type'!P36</f>
        <v>873819.94565475767</v>
      </c>
      <c r="Q60" s="269">
        <f>'Package Type'!Q36</f>
        <v>0.96226086034293168</v>
      </c>
    </row>
    <row r="61" spans="2:20" x14ac:dyDescent="0.25">
      <c r="B61" s="498"/>
      <c r="C61" s="48" t="s">
        <v>169</v>
      </c>
      <c r="D61" s="57">
        <f>'Package Type'!D37</f>
        <v>94381.205290108919</v>
      </c>
      <c r="E61" s="277">
        <f>'Package Type'!E37</f>
        <v>11320.898386695539</v>
      </c>
      <c r="F61" s="279">
        <f>'Package Type'!F37</f>
        <v>0.13629733393424656</v>
      </c>
      <c r="G61" s="333">
        <f>'Package Type'!G37</f>
        <v>2.7289059023561341E-2</v>
      </c>
      <c r="H61" s="368">
        <f>'Package Type'!H37</f>
        <v>2.2604815510141457E-3</v>
      </c>
      <c r="I61" s="324">
        <f>'Package Type'!I37</f>
        <v>3.350031143251254</v>
      </c>
      <c r="J61" s="333">
        <f>'Package Type'!J37</f>
        <v>0.1052325552028659</v>
      </c>
      <c r="K61" s="290">
        <f>'Package Type'!K37</f>
        <v>3.2431151687032422E-2</v>
      </c>
      <c r="L61" s="294">
        <f>'Package Type'!L37</f>
        <v>316179.97705945489</v>
      </c>
      <c r="M61" s="280">
        <f>'Package Type'!M37</f>
        <v>46666.01049639337</v>
      </c>
      <c r="N61" s="269">
        <f>'Package Type'!N37</f>
        <v>0.17314876513263866</v>
      </c>
      <c r="O61" s="284">
        <f>'Package Type'!O37</f>
        <v>85827.923275828362</v>
      </c>
      <c r="P61" s="277">
        <f>'Package Type'!P37</f>
        <v>10063.789301448618</v>
      </c>
      <c r="Q61" s="269">
        <f>'Package Type'!Q37</f>
        <v>0.13283051984533698</v>
      </c>
    </row>
    <row r="62" spans="2:20" x14ac:dyDescent="0.25">
      <c r="B62" s="498"/>
      <c r="C62" s="48" t="s">
        <v>170</v>
      </c>
      <c r="D62" s="57">
        <f>'Package Type'!D38</f>
        <v>198952345.96358743</v>
      </c>
      <c r="E62" s="277">
        <f>'Package Type'!E38</f>
        <v>4021654.2589518726</v>
      </c>
      <c r="F62" s="279">
        <f>'Package Type'!F38</f>
        <v>2.063120088367406E-2</v>
      </c>
      <c r="G62" s="333">
        <f>'Package Type'!G38</f>
        <v>57.524401126135132</v>
      </c>
      <c r="H62" s="368">
        <f>'Package Type'!H38</f>
        <v>-1.2140998618281813</v>
      </c>
      <c r="I62" s="324">
        <f>'Package Type'!I38</f>
        <v>2.0581401328340969</v>
      </c>
      <c r="J62" s="333">
        <f>'Package Type'!J38</f>
        <v>3.0621989019993467E-2</v>
      </c>
      <c r="K62" s="290">
        <f>'Package Type'!K38</f>
        <v>1.510318865131749E-2</v>
      </c>
      <c r="L62" s="294">
        <f>'Package Type'!L38</f>
        <v>409471807.74915308</v>
      </c>
      <c r="M62" s="280">
        <f>'Package Type'!M38</f>
        <v>14246293.531771123</v>
      </c>
      <c r="N62" s="269">
        <f>'Package Type'!N38</f>
        <v>3.604598645404096E-2</v>
      </c>
      <c r="O62" s="284">
        <f>'Package Type'!O38</f>
        <v>90882424.280675948</v>
      </c>
      <c r="P62" s="277">
        <f>'Package Type'!P38</f>
        <v>2654280.8807942718</v>
      </c>
      <c r="Q62" s="269">
        <f>'Package Type'!Q38</f>
        <v>3.0084288057203201E-2</v>
      </c>
    </row>
    <row r="63" spans="2:20" x14ac:dyDescent="0.25">
      <c r="B63" s="498"/>
      <c r="C63" s="48" t="s">
        <v>171</v>
      </c>
      <c r="D63" s="57">
        <f>'Package Type'!D39</f>
        <v>3891653.0288194451</v>
      </c>
      <c r="E63" s="277">
        <f>'Package Type'!E39</f>
        <v>-691714.8592803753</v>
      </c>
      <c r="F63" s="279">
        <f>'Package Type'!F39</f>
        <v>-0.1509184678533731</v>
      </c>
      <c r="G63" s="333">
        <f>'Package Type'!G39</f>
        <v>1.1252192518228492</v>
      </c>
      <c r="H63" s="368">
        <f>'Package Type'!H39</f>
        <v>-0.25588783228518142</v>
      </c>
      <c r="I63" s="324">
        <f>'Package Type'!I39</f>
        <v>3.9313291868780342</v>
      </c>
      <c r="J63" s="333">
        <f>'Package Type'!J39</f>
        <v>0.46265318341209793</v>
      </c>
      <c r="K63" s="290">
        <f>'Package Type'!K39</f>
        <v>0.13338033963097451</v>
      </c>
      <c r="L63" s="294">
        <f>'Package Type'!L39</f>
        <v>15299369.137400188</v>
      </c>
      <c r="M63" s="280">
        <f>'Package Type'!M39</f>
        <v>-598849.07110800594</v>
      </c>
      <c r="N63" s="269">
        <f>'Package Type'!N39</f>
        <v>-3.7667684721267823E-2</v>
      </c>
      <c r="O63" s="284">
        <f>'Package Type'!O39</f>
        <v>2338145.814335525</v>
      </c>
      <c r="P63" s="277">
        <f>'Package Type'!P39</f>
        <v>-290163.41098498087</v>
      </c>
      <c r="Q63" s="269">
        <f>'Package Type'!Q39</f>
        <v>-0.11039926664245424</v>
      </c>
      <c r="T63" s="59"/>
    </row>
    <row r="64" spans="2:20" ht="15" thickBot="1" x14ac:dyDescent="0.3">
      <c r="B64" s="498"/>
      <c r="C64" s="51" t="s">
        <v>172</v>
      </c>
      <c r="D64" s="296">
        <f>'Package Type'!D40</f>
        <v>17684.794616401196</v>
      </c>
      <c r="E64" s="297">
        <f>'Package Type'!E40</f>
        <v>-15824.47868001461</v>
      </c>
      <c r="F64" s="317">
        <f>'Package Type'!F40</f>
        <v>-0.47224177438987364</v>
      </c>
      <c r="G64" s="334">
        <f>'Package Type'!G40</f>
        <v>5.1133210539440772E-3</v>
      </c>
      <c r="H64" s="369">
        <f>'Package Type'!H40</f>
        <v>-4.984034397961119E-3</v>
      </c>
      <c r="I64" s="325">
        <f>'Package Type'!I40</f>
        <v>3.1701286084077784</v>
      </c>
      <c r="J64" s="334">
        <f>'Package Type'!J40</f>
        <v>8.497574138189723E-2</v>
      </c>
      <c r="K64" s="342">
        <f>'Package Type'!K40</f>
        <v>2.75434459958591E-2</v>
      </c>
      <c r="L64" s="348">
        <f>'Package Type'!L40</f>
        <v>56063.073347269295</v>
      </c>
      <c r="M64" s="360">
        <f>'Package Type'!M40</f>
        <v>-47318.157235121733</v>
      </c>
      <c r="N64" s="354">
        <f>'Package Type'!N40</f>
        <v>-0.45770549420391071</v>
      </c>
      <c r="O64" s="298">
        <f>'Package Type'!O40</f>
        <v>19824.271613717079</v>
      </c>
      <c r="P64" s="297">
        <f>'Package Type'!P40</f>
        <v>-12429.799124121666</v>
      </c>
      <c r="Q64" s="354">
        <f>'Package Type'!Q40</f>
        <v>-0.38537148458410531</v>
      </c>
    </row>
    <row r="65" spans="2:17" ht="15.5" customHeight="1" thickBot="1" x14ac:dyDescent="0.3">
      <c r="B65" s="497" t="s">
        <v>280</v>
      </c>
      <c r="C65" s="254" t="s">
        <v>44</v>
      </c>
      <c r="D65" s="259">
        <f>'Sugar Content'!D21</f>
        <v>345857309.36570704</v>
      </c>
      <c r="E65" s="260">
        <f>'Sugar Content'!E21</f>
        <v>13995432.698849738</v>
      </c>
      <c r="F65" s="271">
        <f>'Sugar Content'!F21</f>
        <v>4.2172462951805656E-2</v>
      </c>
      <c r="G65" s="335">
        <f>'Sugar Content'!G21</f>
        <v>100.00000000000001</v>
      </c>
      <c r="H65" s="370">
        <f>'Sugar Content'!H21</f>
        <v>5.6843418860808015E-14</v>
      </c>
      <c r="I65" s="326">
        <f>'Sugar Content'!I21</f>
        <v>2.2637957709986494</v>
      </c>
      <c r="J65" s="335">
        <f>'Sugar Content'!J21</f>
        <v>8.4674520584954394E-2</v>
      </c>
      <c r="K65" s="314">
        <f>'Sugar Content'!K21</f>
        <v>3.885718638597066E-2</v>
      </c>
      <c r="L65" s="315">
        <f>'Sugar Content'!L21</f>
        <v>782950314.31105924</v>
      </c>
      <c r="M65" s="272">
        <f>'Sugar Content'!M21</f>
        <v>59783046.664141774</v>
      </c>
      <c r="N65" s="274">
        <f>'Sugar Content'!N21</f>
        <v>8.2668352591050237E-2</v>
      </c>
      <c r="O65" s="302">
        <f>'Sugar Content'!O21</f>
        <v>175533943.31755358</v>
      </c>
      <c r="P65" s="260">
        <f>'Sugar Content'!P21</f>
        <v>9211629.1796559691</v>
      </c>
      <c r="Q65" s="316">
        <f>'Sugar Content'!Q21</f>
        <v>5.5384205224673702E-2</v>
      </c>
    </row>
    <row r="66" spans="2:17" ht="15.5" customHeight="1" x14ac:dyDescent="0.25">
      <c r="B66" s="511"/>
      <c r="C66" s="43" t="s">
        <v>33</v>
      </c>
      <c r="D66" s="258">
        <f>'Sugar Content'!D22</f>
        <v>313622175.56864548</v>
      </c>
      <c r="E66" s="62">
        <f>'Sugar Content'!E22</f>
        <v>11722069.14779675</v>
      </c>
      <c r="F66" s="308">
        <f>'Sugar Content'!F22</f>
        <v>3.8827641655270521E-2</v>
      </c>
      <c r="G66" s="341">
        <f>'Sugar Content'!G22</f>
        <v>90.679643620607621</v>
      </c>
      <c r="H66" s="376">
        <f>'Sugar Content'!H22</f>
        <v>-0.29197067057350523</v>
      </c>
      <c r="I66" s="332">
        <f>'Sugar Content'!I22</f>
        <v>2.2797215304063205</v>
      </c>
      <c r="J66" s="341">
        <f>'Sugar Content'!J22</f>
        <v>9.9000041607612665E-2</v>
      </c>
      <c r="K66" s="309">
        <f>'Sugar Content'!K22</f>
        <v>4.5397838337507615E-2</v>
      </c>
      <c r="L66" s="310">
        <f>'Sugar Content'!L22</f>
        <v>714971226.05671215</v>
      </c>
      <c r="M66" s="311">
        <f>'Sugar Content'!M22</f>
        <v>56611176.51415062</v>
      </c>
      <c r="N66" s="312">
        <f>'Sugar Content'!N22</f>
        <v>8.5988170991670762E-2</v>
      </c>
      <c r="O66" s="61">
        <f>'Sugar Content'!O22</f>
        <v>159937581.91771305</v>
      </c>
      <c r="P66" s="62">
        <f>'Sugar Content'!P22</f>
        <v>8298999.2990064919</v>
      </c>
      <c r="Q66" s="313">
        <f>'Sugar Content'!Q22</f>
        <v>5.4728810805850306E-2</v>
      </c>
    </row>
    <row r="67" spans="2:17" ht="15.5" customHeight="1" x14ac:dyDescent="0.25">
      <c r="B67" s="511"/>
      <c r="C67" s="48" t="s">
        <v>455</v>
      </c>
      <c r="D67" s="57">
        <f>'Sugar Content'!D23</f>
        <v>31973731.754662912</v>
      </c>
      <c r="E67" s="277">
        <f>'Sugar Content'!E23</f>
        <v>2285959.2085634805</v>
      </c>
      <c r="F67" s="278">
        <f>'Sugar Content'!F23</f>
        <v>7.7000024337084333E-2</v>
      </c>
      <c r="G67" s="333">
        <f>'Sugar Content'!G23</f>
        <v>9.2447754865444018</v>
      </c>
      <c r="H67" s="368">
        <f>'Sugar Content'!H23</f>
        <v>0.29895355475867369</v>
      </c>
      <c r="I67" s="324">
        <f>'Sugar Content'!I23</f>
        <v>2.0934184886164773</v>
      </c>
      <c r="J67" s="333">
        <f>'Sugar Content'!J23</f>
        <v>-5.0447200770008749E-2</v>
      </c>
      <c r="K67" s="290">
        <f>'Sugar Content'!K23</f>
        <v>-2.3530952064653509E-2</v>
      </c>
      <c r="L67" s="294">
        <f>'Sugar Content'!L23</f>
        <v>66934401.205275096</v>
      </c>
      <c r="M67" s="280">
        <f>'Sugar Content'!M23</f>
        <v>3287804.2493824437</v>
      </c>
      <c r="N67" s="269">
        <f>'Sugar Content'!N23</f>
        <v>5.1657188390777674E-2</v>
      </c>
      <c r="O67" s="284">
        <f>'Sugar Content'!O23</f>
        <v>15321434.525108635</v>
      </c>
      <c r="P67" s="277">
        <f>'Sugar Content'!P23</f>
        <v>947892.60536469519</v>
      </c>
      <c r="Q67" s="261">
        <f>'Sugar Content'!Q23</f>
        <v>6.5947044274636352E-2</v>
      </c>
    </row>
    <row r="68" spans="2:17" ht="15.5" customHeight="1" thickBot="1" x14ac:dyDescent="0.3">
      <c r="B68" s="512"/>
      <c r="C68" s="51" t="s">
        <v>456</v>
      </c>
      <c r="D68" s="60">
        <f>'Sugar Content'!D24</f>
        <v>261402.04240024425</v>
      </c>
      <c r="E68" s="50">
        <f>'Sugar Content'!E24</f>
        <v>-12595.657509679586</v>
      </c>
      <c r="F68" s="262">
        <f>'Sugar Content'!F24</f>
        <v>-4.5969938849196111E-2</v>
      </c>
      <c r="G68" s="367">
        <f>'Sugar Content'!G24</f>
        <v>7.5580892848454928E-2</v>
      </c>
      <c r="H68" s="377">
        <f>'Sugar Content'!H24</f>
        <v>-6.9828841848976891E-3</v>
      </c>
      <c r="I68" s="366">
        <f>'Sugar Content'!I24</f>
        <v>3.9964762305585495</v>
      </c>
      <c r="J68" s="367">
        <f>'Sugar Content'!J24</f>
        <v>-0.23940293501391796</v>
      </c>
      <c r="K68" s="291">
        <f>'Sugar Content'!K24</f>
        <v>-5.6517885816878187E-2</v>
      </c>
      <c r="L68" s="295">
        <f>'Sugar Content'!L24</f>
        <v>1044687.0490720343</v>
      </c>
      <c r="M68" s="264">
        <f>'Sugar Content'!M24</f>
        <v>-115934.09939118929</v>
      </c>
      <c r="N68" s="270">
        <f>'Sugar Content'!N24</f>
        <v>-9.9889700911186582E-2</v>
      </c>
      <c r="O68" s="49">
        <f>'Sugar Content'!O24</f>
        <v>274926.87473189831</v>
      </c>
      <c r="P68" s="50">
        <f>'Sugar Content'!P24</f>
        <v>-35262.724715217075</v>
      </c>
      <c r="Q68" s="265">
        <f>'Sugar Content'!Q24</f>
        <v>-0.11368119620409473</v>
      </c>
    </row>
    <row r="69" spans="2:17" x14ac:dyDescent="0.25">
      <c r="B69" s="63"/>
      <c r="C69" s="64"/>
      <c r="D69" s="65"/>
      <c r="E69" s="65"/>
      <c r="F69" s="66"/>
      <c r="G69" s="67"/>
      <c r="H69" s="67"/>
      <c r="I69" s="68"/>
      <c r="J69" s="68"/>
      <c r="K69" s="66"/>
      <c r="L69" s="69"/>
      <c r="M69" s="69"/>
      <c r="N69" s="66"/>
      <c r="O69" s="65"/>
      <c r="P69" s="65"/>
      <c r="Q69" s="66"/>
    </row>
    <row r="70" spans="2:17" ht="23.5" x14ac:dyDescent="0.25">
      <c r="B70" s="506" t="s">
        <v>249</v>
      </c>
      <c r="C70" s="506"/>
      <c r="D70" s="506"/>
      <c r="E70" s="506"/>
      <c r="F70" s="506"/>
      <c r="G70" s="506"/>
      <c r="H70" s="506"/>
      <c r="I70" s="506"/>
      <c r="J70" s="506"/>
      <c r="K70" s="506"/>
      <c r="L70" s="506"/>
      <c r="M70" s="506"/>
      <c r="N70" s="506"/>
      <c r="O70" s="506"/>
      <c r="P70" s="506"/>
      <c r="Q70" s="506"/>
    </row>
    <row r="71" spans="2:17" x14ac:dyDescent="0.25">
      <c r="B71" s="500" t="s">
        <v>458</v>
      </c>
      <c r="C71" s="500"/>
      <c r="D71" s="500"/>
      <c r="E71" s="500"/>
      <c r="F71" s="500"/>
      <c r="G71" s="500"/>
      <c r="H71" s="500"/>
      <c r="I71" s="500"/>
      <c r="J71" s="500"/>
      <c r="K71" s="500"/>
      <c r="L71" s="500"/>
      <c r="M71" s="500"/>
      <c r="N71" s="500"/>
      <c r="O71" s="500"/>
      <c r="P71" s="500"/>
      <c r="Q71" s="500"/>
    </row>
    <row r="72" spans="2:17" ht="15" thickBot="1" x14ac:dyDescent="0.3">
      <c r="B72" s="500" t="str">
        <f>'HOME PAGE'!H6</f>
        <v>LATEST 52 WEEKS ENDING 01-26-2025</v>
      </c>
      <c r="C72" s="500"/>
      <c r="D72" s="500"/>
      <c r="E72" s="500"/>
      <c r="F72" s="500"/>
      <c r="G72" s="500"/>
      <c r="H72" s="500"/>
      <c r="I72" s="500"/>
      <c r="J72" s="500"/>
      <c r="K72" s="500"/>
      <c r="L72" s="500"/>
      <c r="M72" s="500"/>
      <c r="N72" s="500"/>
      <c r="O72" s="500"/>
      <c r="P72" s="500"/>
      <c r="Q72" s="500"/>
    </row>
    <row r="73" spans="2:17" x14ac:dyDescent="0.25">
      <c r="D73" s="501" t="s">
        <v>266</v>
      </c>
      <c r="E73" s="502"/>
      <c r="F73" s="503"/>
      <c r="G73" s="504" t="s">
        <v>267</v>
      </c>
      <c r="H73" s="505"/>
      <c r="I73" s="501" t="s">
        <v>268</v>
      </c>
      <c r="J73" s="502"/>
      <c r="K73" s="503"/>
      <c r="L73" s="504" t="s">
        <v>269</v>
      </c>
      <c r="M73" s="502"/>
      <c r="N73" s="505"/>
      <c r="O73" s="501" t="s">
        <v>270</v>
      </c>
      <c r="P73" s="502"/>
      <c r="Q73" s="503"/>
    </row>
    <row r="74" spans="2:17" s="34" customFormat="1" ht="29.5" thickBot="1" x14ac:dyDescent="0.3">
      <c r="C74" s="35"/>
      <c r="D74" s="36" t="s">
        <v>271</v>
      </c>
      <c r="E74" s="37" t="s">
        <v>272</v>
      </c>
      <c r="F74" s="38" t="s">
        <v>273</v>
      </c>
      <c r="G74" s="39" t="s">
        <v>271</v>
      </c>
      <c r="H74" s="40" t="s">
        <v>272</v>
      </c>
      <c r="I74" s="41" t="s">
        <v>271</v>
      </c>
      <c r="J74" s="42" t="s">
        <v>272</v>
      </c>
      <c r="K74" s="38" t="s">
        <v>273</v>
      </c>
      <c r="L74" s="39" t="s">
        <v>271</v>
      </c>
      <c r="M74" s="42" t="s">
        <v>272</v>
      </c>
      <c r="N74" s="40" t="s">
        <v>273</v>
      </c>
      <c r="O74" s="41" t="s">
        <v>271</v>
      </c>
      <c r="P74" s="42" t="s">
        <v>272</v>
      </c>
      <c r="Q74" s="38" t="s">
        <v>273</v>
      </c>
    </row>
    <row r="75" spans="2:17" ht="15" thickBot="1" x14ac:dyDescent="0.3">
      <c r="C75" s="254" t="s">
        <v>281</v>
      </c>
      <c r="D75" s="259">
        <f>SubSegments!D57</f>
        <v>4206921747.8142643</v>
      </c>
      <c r="E75" s="260">
        <f>SubSegments!E57</f>
        <v>152044015.75369596</v>
      </c>
      <c r="F75" s="273">
        <f>SubSegments!F57</f>
        <v>3.7496572227452028E-2</v>
      </c>
      <c r="G75" s="335">
        <f>SubSegments!G57</f>
        <v>99.999999999999986</v>
      </c>
      <c r="H75" s="370">
        <f>SubSegments!H57</f>
        <v>-2.8421709430404007E-14</v>
      </c>
      <c r="I75" s="326">
        <f>SubSegments!I57</f>
        <v>2.2772588128241127</v>
      </c>
      <c r="J75" s="335">
        <f>SubSegments!J57</f>
        <v>7.2177214491930375E-2</v>
      </c>
      <c r="K75" s="314">
        <f>SubSegments!K57</f>
        <v>3.2732219318560254E-2</v>
      </c>
      <c r="L75" s="315">
        <f>SubSegments!L57</f>
        <v>9580249625.0714531</v>
      </c>
      <c r="M75" s="272">
        <f>SubSegments!M57</f>
        <v>638913354.6177597</v>
      </c>
      <c r="N75" s="274">
        <f>SubSegments!N57</f>
        <v>7.1456137571855413E-2</v>
      </c>
      <c r="O75" s="302">
        <f>SubSegments!O57</f>
        <v>2151908012.7313776</v>
      </c>
      <c r="P75" s="260">
        <f>SubSegments!P57</f>
        <v>83066605.85775876</v>
      </c>
      <c r="Q75" s="274">
        <f>SubSegments!Q57</f>
        <v>4.0151268039093885E-2</v>
      </c>
    </row>
    <row r="76" spans="2:17" x14ac:dyDescent="0.25">
      <c r="B76" s="494" t="s">
        <v>278</v>
      </c>
      <c r="C76" s="48" t="s">
        <v>28</v>
      </c>
      <c r="D76" s="386">
        <f>SubSegments!D58</f>
        <v>12679784.809032792</v>
      </c>
      <c r="E76" s="387">
        <f>SubSegments!E58</f>
        <v>1240891.2930417191</v>
      </c>
      <c r="F76" s="390">
        <f>SubSegments!F58</f>
        <v>0.10848001087753875</v>
      </c>
      <c r="G76" s="391">
        <f>SubSegments!G58</f>
        <v>0.30140291569769895</v>
      </c>
      <c r="H76" s="392">
        <f>SubSegments!H58</f>
        <v>1.930085808083043E-2</v>
      </c>
      <c r="I76" s="393">
        <f>SubSegments!I58</f>
        <v>4.1960332701319132</v>
      </c>
      <c r="J76" s="391">
        <f>SubSegments!J58</f>
        <v>-3.4732450349196142E-2</v>
      </c>
      <c r="K76" s="394">
        <f>SubSegments!K58</f>
        <v>-8.2094950758101713E-3</v>
      </c>
      <c r="L76" s="395">
        <f>SubSegments!L58</f>
        <v>53204798.916814826</v>
      </c>
      <c r="M76" s="396">
        <f>SubSegments!M58</f>
        <v>4809520.3491261601</v>
      </c>
      <c r="N76" s="397">
        <f>SubSegments!N58</f>
        <v>9.9379949686605559E-2</v>
      </c>
      <c r="O76" s="398">
        <f>SubSegments!O58</f>
        <v>13623732.429721894</v>
      </c>
      <c r="P76" s="387">
        <f>SubSegments!P58</f>
        <v>1359797.8592370581</v>
      </c>
      <c r="Q76" s="397">
        <f>SubSegments!Q58</f>
        <v>0.11087778163050821</v>
      </c>
    </row>
    <row r="77" spans="2:17" x14ac:dyDescent="0.25">
      <c r="B77" s="495"/>
      <c r="C77" s="48" t="s">
        <v>134</v>
      </c>
      <c r="D77" s="281">
        <f>SubSegments!D59</f>
        <v>223431305.26051861</v>
      </c>
      <c r="E77" s="282">
        <f>SubSegments!E59</f>
        <v>-2736208.6780616939</v>
      </c>
      <c r="F77" s="319">
        <f>SubSegments!F59</f>
        <v>-1.2098150748585222E-2</v>
      </c>
      <c r="G77" s="337">
        <f>SubSegments!G59</f>
        <v>5.3110402012256079</v>
      </c>
      <c r="H77" s="372">
        <f>SubSegments!H59</f>
        <v>-0.26662523983933806</v>
      </c>
      <c r="I77" s="328">
        <f>SubSegments!I59</f>
        <v>2.6496944466459413</v>
      </c>
      <c r="J77" s="337">
        <f>SubSegments!J59</f>
        <v>-9.7258347273787571E-3</v>
      </c>
      <c r="K77" s="344">
        <f>SubSegments!K59</f>
        <v>-3.6571258764546808E-3</v>
      </c>
      <c r="L77" s="350">
        <f>SubSegments!L59</f>
        <v>592024688.75565028</v>
      </c>
      <c r="M77" s="362">
        <f>SubSegments!M59</f>
        <v>-9449784.8003932238</v>
      </c>
      <c r="N77" s="356">
        <f>SubSegments!N59</f>
        <v>-1.5711032164879932E-2</v>
      </c>
      <c r="O77" s="285">
        <f>SubSegments!O59</f>
        <v>119689687.35275459</v>
      </c>
      <c r="P77" s="282">
        <f>SubSegments!P59</f>
        <v>-1161912.7433005124</v>
      </c>
      <c r="Q77" s="356">
        <f>SubSegments!Q59</f>
        <v>-9.6143761636337671E-3</v>
      </c>
    </row>
    <row r="78" spans="2:17" x14ac:dyDescent="0.25">
      <c r="B78" s="495"/>
      <c r="C78" s="48" t="s">
        <v>135</v>
      </c>
      <c r="D78" s="281">
        <f>SubSegments!D60</f>
        <v>3417189.1927416464</v>
      </c>
      <c r="E78" s="282">
        <f>SubSegments!E60</f>
        <v>249832.86439874908</v>
      </c>
      <c r="F78" s="319">
        <f>SubSegments!F60</f>
        <v>7.8877410212149085E-2</v>
      </c>
      <c r="G78" s="337">
        <f>SubSegments!G60</f>
        <v>8.122778120408515E-2</v>
      </c>
      <c r="H78" s="372">
        <f>SubSegments!H60</f>
        <v>3.1155288098966422E-3</v>
      </c>
      <c r="I78" s="328">
        <f>SubSegments!I60</f>
        <v>2.9911040023957955</v>
      </c>
      <c r="J78" s="337">
        <f>SubSegments!J60</f>
        <v>3.3615760310265141E-2</v>
      </c>
      <c r="K78" s="344">
        <f>SubSegments!K60</f>
        <v>1.136632086373413E-2</v>
      </c>
      <c r="L78" s="350">
        <f>SubSegments!L60</f>
        <v>10221168.271353196</v>
      </c>
      <c r="M78" s="362">
        <f>SubSegments!M60</f>
        <v>853749.17178388126</v>
      </c>
      <c r="N78" s="356">
        <f>SubSegments!N60</f>
        <v>9.1140277029254937E-2</v>
      </c>
      <c r="O78" s="285">
        <f>SubSegments!O60</f>
        <v>1852334.8481011733</v>
      </c>
      <c r="P78" s="282">
        <f>SubSegments!P60</f>
        <v>151279.71038595447</v>
      </c>
      <c r="Q78" s="356">
        <f>SubSegments!Q60</f>
        <v>8.8932867037541538E-2</v>
      </c>
    </row>
    <row r="79" spans="2:17" x14ac:dyDescent="0.25">
      <c r="B79" s="495"/>
      <c r="C79" s="48" t="s">
        <v>136</v>
      </c>
      <c r="D79" s="281">
        <f>SubSegments!D61</f>
        <v>2056665632.3779182</v>
      </c>
      <c r="E79" s="282">
        <f>SubSegments!E61</f>
        <v>20972939.767562151</v>
      </c>
      <c r="F79" s="319">
        <f>SubSegments!F61</f>
        <v>1.0302606009096923E-2</v>
      </c>
      <c r="G79" s="337">
        <f>SubSegments!G61</f>
        <v>48.887660756857976</v>
      </c>
      <c r="H79" s="372">
        <f>SubSegments!H61</f>
        <v>-1.315892275452029</v>
      </c>
      <c r="I79" s="328">
        <f>SubSegments!I61</f>
        <v>1.9130933660313743</v>
      </c>
      <c r="J79" s="337">
        <f>SubSegments!J61</f>
        <v>2.4632874067083144E-2</v>
      </c>
      <c r="K79" s="344">
        <f>SubSegments!K61</f>
        <v>1.3043891663023961E-2</v>
      </c>
      <c r="L79" s="350">
        <f>SubSegments!L61</f>
        <v>3934593377.4469166</v>
      </c>
      <c r="M79" s="362">
        <f>SubSegments!M61</f>
        <v>90268153.671851158</v>
      </c>
      <c r="N79" s="356">
        <f>SubSegments!N61</f>
        <v>2.3480883748750396E-2</v>
      </c>
      <c r="O79" s="285">
        <f>SubSegments!O61</f>
        <v>871280812.64307296</v>
      </c>
      <c r="P79" s="282">
        <f>SubSegments!P61</f>
        <v>12461996.223686457</v>
      </c>
      <c r="Q79" s="356">
        <f>SubSegments!Q61</f>
        <v>1.4510623178522555E-2</v>
      </c>
    </row>
    <row r="80" spans="2:17" x14ac:dyDescent="0.25">
      <c r="B80" s="495"/>
      <c r="C80" s="48" t="s">
        <v>137</v>
      </c>
      <c r="D80" s="281">
        <f>SubSegments!D62</f>
        <v>294924901.76497108</v>
      </c>
      <c r="E80" s="282">
        <f>SubSegments!E62</f>
        <v>68730922.626137644</v>
      </c>
      <c r="F80" s="319">
        <f>SubSegments!F62</f>
        <v>0.30385832057869211</v>
      </c>
      <c r="G80" s="337">
        <f>SubSegments!G62</f>
        <v>7.0104679726501047</v>
      </c>
      <c r="H80" s="372">
        <f>SubSegments!H62</f>
        <v>1.4321498559189152</v>
      </c>
      <c r="I80" s="328">
        <f>SubSegments!I62</f>
        <v>2.9105674523799627</v>
      </c>
      <c r="J80" s="337">
        <f>SubSegments!J62</f>
        <v>6.7740716689894676E-2</v>
      </c>
      <c r="K80" s="344">
        <f>SubSegments!K62</f>
        <v>2.382864767643016E-2</v>
      </c>
      <c r="L80" s="350">
        <f>SubSegments!L62</f>
        <v>858398819.97348261</v>
      </c>
      <c r="M80" s="362">
        <f>SubSegments!M62</f>
        <v>215368528.62548542</v>
      </c>
      <c r="N80" s="356">
        <f>SubSegments!N62</f>
        <v>0.33492750111974368</v>
      </c>
      <c r="O80" s="285">
        <f>SubSegments!O62</f>
        <v>161126837.50059667</v>
      </c>
      <c r="P80" s="282">
        <f>SubSegments!P62</f>
        <v>40699664.473786116</v>
      </c>
      <c r="Q80" s="356">
        <f>SubSegments!Q62</f>
        <v>0.33796080611080359</v>
      </c>
    </row>
    <row r="81" spans="2:17" x14ac:dyDescent="0.25">
      <c r="B81" s="495"/>
      <c r="C81" s="48" t="s">
        <v>138</v>
      </c>
      <c r="D81" s="281">
        <f>SubSegments!D63</f>
        <v>884207719.7174021</v>
      </c>
      <c r="E81" s="282">
        <f>SubSegments!E63</f>
        <v>10522290.735449076</v>
      </c>
      <c r="F81" s="319">
        <f>SubSegments!F63</f>
        <v>1.2043568985361235E-2</v>
      </c>
      <c r="G81" s="337">
        <f>SubSegments!G63</f>
        <v>21.017926472647087</v>
      </c>
      <c r="H81" s="372">
        <f>SubSegments!H63</f>
        <v>-0.52860308295488068</v>
      </c>
      <c r="I81" s="328">
        <f>SubSegments!I63</f>
        <v>1.7184639480375565</v>
      </c>
      <c r="J81" s="337">
        <f>SubSegments!J63</f>
        <v>8.0896468449012549E-2</v>
      </c>
      <c r="K81" s="344">
        <f>SubSegments!K63</f>
        <v>4.9400387744228183E-2</v>
      </c>
      <c r="L81" s="350">
        <f>SubSegments!L63</f>
        <v>1519479088.910852</v>
      </c>
      <c r="M81" s="362">
        <f>SubSegments!M63</f>
        <v>88760243.019639254</v>
      </c>
      <c r="N81" s="356">
        <f>SubSegments!N63</f>
        <v>6.203891370729054E-2</v>
      </c>
      <c r="O81" s="285">
        <f>SubSegments!O63</f>
        <v>419271408.45386529</v>
      </c>
      <c r="P81" s="282">
        <f>SubSegments!P63</f>
        <v>3222975.2554346323</v>
      </c>
      <c r="Q81" s="356">
        <f>SubSegments!Q63</f>
        <v>7.7466347623461962E-3</v>
      </c>
    </row>
    <row r="82" spans="2:17" x14ac:dyDescent="0.25">
      <c r="B82" s="495"/>
      <c r="C82" s="48" t="s">
        <v>139</v>
      </c>
      <c r="D82" s="281">
        <f>SubSegments!D64</f>
        <v>41489839.296566904</v>
      </c>
      <c r="E82" s="282">
        <f>SubSegments!E64</f>
        <v>-1636429.2481030896</v>
      </c>
      <c r="F82" s="319">
        <f>SubSegments!F64</f>
        <v>-3.7945069288989927E-2</v>
      </c>
      <c r="G82" s="337">
        <f>SubSegments!G64</f>
        <v>0.98622797816772401</v>
      </c>
      <c r="H82" s="372">
        <f>SubSegments!H64</f>
        <v>-7.7337223901994379E-2</v>
      </c>
      <c r="I82" s="328">
        <f>SubSegments!I64</f>
        <v>3.1448431238754928</v>
      </c>
      <c r="J82" s="337">
        <f>SubSegments!J64</f>
        <v>8.819168072639938E-2</v>
      </c>
      <c r="K82" s="344">
        <f>SubSegments!K64</f>
        <v>2.8852383847711639E-2</v>
      </c>
      <c r="L82" s="350">
        <f>SubSegments!L64</f>
        <v>130479035.82250763</v>
      </c>
      <c r="M82" s="362">
        <f>SubSegments!M64</f>
        <v>-1342935.1621932536</v>
      </c>
      <c r="N82" s="356">
        <f>SubSegments!N64</f>
        <v>-1.0187491145532282E-2</v>
      </c>
      <c r="O82" s="285">
        <f>SubSegments!O64</f>
        <v>28503800.510593697</v>
      </c>
      <c r="P82" s="282">
        <f>SubSegments!P64</f>
        <v>-1482177.4741206281</v>
      </c>
      <c r="Q82" s="356">
        <f>SubSegments!Q64</f>
        <v>-4.9429018952664605E-2</v>
      </c>
    </row>
    <row r="83" spans="2:17" x14ac:dyDescent="0.25">
      <c r="B83" s="495"/>
      <c r="C83" s="48" t="s">
        <v>140</v>
      </c>
      <c r="D83" s="281">
        <f>SubSegments!D65</f>
        <v>1481966.3833351135</v>
      </c>
      <c r="E83" s="282">
        <f>SubSegments!E65</f>
        <v>-142402.68393557332</v>
      </c>
      <c r="F83" s="319">
        <f>SubSegments!F65</f>
        <v>-8.766645881458611E-2</v>
      </c>
      <c r="G83" s="337">
        <f>SubSegments!G65</f>
        <v>3.522685878588256E-2</v>
      </c>
      <c r="H83" s="372">
        <f>SubSegments!H65</f>
        <v>-4.8327724682818221E-3</v>
      </c>
      <c r="I83" s="328">
        <f>SubSegments!I65</f>
        <v>10.549833588621308</v>
      </c>
      <c r="J83" s="337">
        <f>SubSegments!J65</f>
        <v>-0.50894767449198675</v>
      </c>
      <c r="K83" s="344">
        <f>SubSegments!K65</f>
        <v>-4.602204007683814E-2</v>
      </c>
      <c r="L83" s="350">
        <f>SubSegments!L65</f>
        <v>15634498.728116421</v>
      </c>
      <c r="M83" s="362">
        <f>SubSegments!M65</f>
        <v>-2329043.4773974698</v>
      </c>
      <c r="N83" s="356">
        <f>SubSegments!N65</f>
        <v>-0.12965390961046494</v>
      </c>
      <c r="O83" s="285">
        <f>SubSegments!O65</f>
        <v>3496066.0076244222</v>
      </c>
      <c r="P83" s="282">
        <f>SubSegments!P65</f>
        <v>-403097.90294215363</v>
      </c>
      <c r="Q83" s="356">
        <f>SubSegments!Q65</f>
        <v>-0.10338059958181668</v>
      </c>
    </row>
    <row r="84" spans="2:17" x14ac:dyDescent="0.25">
      <c r="B84" s="495"/>
      <c r="C84" s="48" t="s">
        <v>141</v>
      </c>
      <c r="D84" s="281">
        <f>SubSegments!D66</f>
        <v>4847927.2449748954</v>
      </c>
      <c r="E84" s="282">
        <f>SubSegments!E66</f>
        <v>580956.96570265014</v>
      </c>
      <c r="F84" s="319">
        <f>SubSegments!F66</f>
        <v>0.13615210036141509</v>
      </c>
      <c r="G84" s="337">
        <f>SubSegments!G66</f>
        <v>0.1152369246585979</v>
      </c>
      <c r="H84" s="372">
        <f>SubSegments!H66</f>
        <v>1.0006371206030568E-2</v>
      </c>
      <c r="I84" s="328">
        <f>SubSegments!I66</f>
        <v>4.3140567805137078</v>
      </c>
      <c r="J84" s="337">
        <f>SubSegments!J66</f>
        <v>-0.18421913160961267</v>
      </c>
      <c r="K84" s="344">
        <f>SubSegments!K66</f>
        <v>-4.095327525666511E-2</v>
      </c>
      <c r="L84" s="350">
        <f>SubSegments!L66</f>
        <v>20914233.402621087</v>
      </c>
      <c r="M84" s="362">
        <f>SubSegments!M66</f>
        <v>1720223.7776246294</v>
      </c>
      <c r="N84" s="356">
        <f>SubSegments!N66</f>
        <v>8.9622950661875936E-2</v>
      </c>
      <c r="O84" s="285">
        <f>SubSegments!O66</f>
        <v>4897766.1358329495</v>
      </c>
      <c r="P84" s="282">
        <f>SubSegments!P66</f>
        <v>602524.89331700653</v>
      </c>
      <c r="Q84" s="356">
        <f>SubSegments!Q66</f>
        <v>0.14027731140057614</v>
      </c>
    </row>
    <row r="85" spans="2:17" x14ac:dyDescent="0.25">
      <c r="B85" s="495"/>
      <c r="C85" s="48" t="s">
        <v>142</v>
      </c>
      <c r="D85" s="281">
        <f>SubSegments!D67</f>
        <v>122126660.04131924</v>
      </c>
      <c r="E85" s="282">
        <f>SubSegments!E67</f>
        <v>-359021.89934749901</v>
      </c>
      <c r="F85" s="319">
        <f>SubSegments!F67</f>
        <v>-2.9311336121834448E-3</v>
      </c>
      <c r="G85" s="337">
        <f>SubSegments!G67</f>
        <v>2.902993384765737</v>
      </c>
      <c r="H85" s="372">
        <f>SubSegments!H67</f>
        <v>-0.11770637572798259</v>
      </c>
      <c r="I85" s="328">
        <f>SubSegments!I67</f>
        <v>5.8907399328018588</v>
      </c>
      <c r="J85" s="337">
        <f>SubSegments!J67</f>
        <v>-9.0698603795689614E-2</v>
      </c>
      <c r="K85" s="344">
        <f>SubSegments!K67</f>
        <v>-1.516334293845008E-2</v>
      </c>
      <c r="L85" s="350">
        <f>SubSegments!L67</f>
        <v>719416393.16511631</v>
      </c>
      <c r="M85" s="362">
        <f>SubSegments!M67</f>
        <v>-13224184.976218104</v>
      </c>
      <c r="N85" s="356">
        <f>SubSegments!N67</f>
        <v>-1.8050030766473615E-2</v>
      </c>
      <c r="O85" s="285">
        <f>SubSegments!O67</f>
        <v>187777383.90951839</v>
      </c>
      <c r="P85" s="282">
        <f>SubSegments!P67</f>
        <v>447247.14381417632</v>
      </c>
      <c r="Q85" s="356">
        <f>SubSegments!Q67</f>
        <v>2.3874810083203699E-3</v>
      </c>
    </row>
    <row r="86" spans="2:17" ht="15" thickBot="1" x14ac:dyDescent="0.3">
      <c r="B86" s="495"/>
      <c r="C86" s="384" t="s">
        <v>143</v>
      </c>
      <c r="D86" s="388">
        <f>SubSegments!D68</f>
        <v>561129516.17328095</v>
      </c>
      <c r="E86" s="389">
        <f>SubSegments!E68</f>
        <v>54102726.74612242</v>
      </c>
      <c r="F86" s="399">
        <f>SubSegments!F68</f>
        <v>0.10670585435386552</v>
      </c>
      <c r="G86" s="400">
        <f>SubSegments!G68</f>
        <v>13.338244678898997</v>
      </c>
      <c r="H86" s="401">
        <f>SubSegments!H68</f>
        <v>0.8341243840189172</v>
      </c>
      <c r="I86" s="402">
        <f>SubSegments!I68</f>
        <v>3.0726462821092282</v>
      </c>
      <c r="J86" s="400">
        <f>SubSegments!J68</f>
        <v>0.18838360133860776</v>
      </c>
      <c r="K86" s="403">
        <f>SubSegments!K68</f>
        <v>6.5314301153830842E-2</v>
      </c>
      <c r="L86" s="404">
        <f>SubSegments!L68</f>
        <v>1724152521.6515818</v>
      </c>
      <c r="M86" s="405">
        <f>SubSegments!M68</f>
        <v>261754074.75588465</v>
      </c>
      <c r="N86" s="406">
        <f>SubSegments!N68</f>
        <v>0.17898957381384156</v>
      </c>
      <c r="O86" s="407">
        <f>SubSegments!O68</f>
        <v>340061084.20662737</v>
      </c>
      <c r="P86" s="389">
        <f>SubSegments!P68</f>
        <v>26842146.018425107</v>
      </c>
      <c r="Q86" s="406">
        <f>SubSegments!Q68</f>
        <v>8.5697710916498304E-2</v>
      </c>
    </row>
    <row r="87" spans="2:17" s="256" customFormat="1" x14ac:dyDescent="0.25">
      <c r="B87" s="495"/>
      <c r="C87" s="385" t="s">
        <v>282</v>
      </c>
      <c r="D87" s="434">
        <f>'RFG vs SS'!E22</f>
        <v>1991270545.0996456</v>
      </c>
      <c r="E87" s="408">
        <f>'RFG vs SS'!F22</f>
        <v>20047137.893102646</v>
      </c>
      <c r="F87" s="413">
        <f>'RFG vs SS'!G22</f>
        <v>1.0169896430720561E-2</v>
      </c>
      <c r="G87" s="414">
        <f>'RFG vs SS'!H22</f>
        <v>47.333196680785022</v>
      </c>
      <c r="H87" s="415">
        <f>'RFG vs SS'!I22</f>
        <v>-1.2804370083577012</v>
      </c>
      <c r="I87" s="416">
        <f>'RFG vs SS'!J22</f>
        <v>1.8616391728227604</v>
      </c>
      <c r="J87" s="414">
        <f>'RFG vs SS'!K22</f>
        <v>2.250449864262416E-2</v>
      </c>
      <c r="K87" s="417">
        <f>'RFG vs SS'!L22</f>
        <v>1.2236460417264653E-2</v>
      </c>
      <c r="L87" s="418">
        <f>'RFG vs SS'!M22</f>
        <v>3707027250.4456315</v>
      </c>
      <c r="M87" s="419">
        <f>'RFG vs SS'!N22</f>
        <v>81681931.696568012</v>
      </c>
      <c r="N87" s="420">
        <f>'RFG vs SS'!O22</f>
        <v>2.2530800383107397E-2</v>
      </c>
      <c r="O87" s="421">
        <f>'RFG vs SS'!P22</f>
        <v>834453053.28676093</v>
      </c>
      <c r="P87" s="422">
        <f>'RFG vs SS'!Q22</f>
        <v>12948406.430393815</v>
      </c>
      <c r="Q87" s="420">
        <f>'RFG vs SS'!R22</f>
        <v>1.5761817635412269E-2</v>
      </c>
    </row>
    <row r="88" spans="2:17" s="256" customFormat="1" ht="15" thickBot="1" x14ac:dyDescent="0.3">
      <c r="B88" s="496"/>
      <c r="C88" s="257" t="s">
        <v>283</v>
      </c>
      <c r="D88" s="433">
        <f>'RFG vs SS'!E23</f>
        <v>65395087.278363749</v>
      </c>
      <c r="E88" s="409">
        <f>'RFG vs SS'!F23</f>
        <v>925801.87446977943</v>
      </c>
      <c r="F88" s="423">
        <f>'RFG vs SS'!G23</f>
        <v>1.4360355767397115E-2</v>
      </c>
      <c r="G88" s="424">
        <f>'RFG vs SS'!H23</f>
        <v>1.5544640760751063</v>
      </c>
      <c r="H88" s="425">
        <f>'RFG vs SS'!I23</f>
        <v>-3.5455267094153253E-2</v>
      </c>
      <c r="I88" s="426">
        <f>'RFG vs SS'!J23</f>
        <v>3.4798657891933038</v>
      </c>
      <c r="J88" s="424">
        <f>'RFG vs SS'!K23</f>
        <v>8.3211030976054534E-2</v>
      </c>
      <c r="K88" s="427">
        <f>'RFG vs SS'!L23</f>
        <v>2.4497936028013707E-2</v>
      </c>
      <c r="L88" s="428">
        <f>'RFG vs SS'!M23</f>
        <v>227566127.00128826</v>
      </c>
      <c r="M88" s="429">
        <f>'RFG vs SS'!N23</f>
        <v>8586221.9752859473</v>
      </c>
      <c r="N88" s="430">
        <f>'RFG vs SS'!O23</f>
        <v>3.9210090872340064E-2</v>
      </c>
      <c r="O88" s="431">
        <f>'RFG vs SS'!P23</f>
        <v>36827759.356312253</v>
      </c>
      <c r="P88" s="432">
        <f>'RFG vs SS'!Q23</f>
        <v>-486410.20670700073</v>
      </c>
      <c r="Q88" s="430">
        <f>'RFG vs SS'!R23</f>
        <v>-1.3035536162355456E-2</v>
      </c>
    </row>
    <row r="89" spans="2:17" x14ac:dyDescent="0.25">
      <c r="B89" s="497" t="s">
        <v>274</v>
      </c>
      <c r="C89" s="43" t="s">
        <v>33</v>
      </c>
      <c r="D89" s="258">
        <f>'Fat Content'!D25</f>
        <v>25498555.313592125</v>
      </c>
      <c r="E89" s="62">
        <f>'Fat Content'!E25</f>
        <v>5162553.279260464</v>
      </c>
      <c r="F89" s="323">
        <f>'Fat Content'!F25</f>
        <v>0.25386274404108211</v>
      </c>
      <c r="G89" s="341">
        <f>'Fat Content'!G25</f>
        <v>0.60610956994481913</v>
      </c>
      <c r="H89" s="376">
        <f>'Fat Content'!H25</f>
        <v>0.10459008210572462</v>
      </c>
      <c r="I89" s="332">
        <f>'Fat Content'!I25</f>
        <v>3.3556997723648538</v>
      </c>
      <c r="J89" s="341">
        <f>'Fat Content'!J25</f>
        <v>0.11848517205701059</v>
      </c>
      <c r="K89" s="309">
        <f>'Fat Content'!K25</f>
        <v>3.6600963076634845E-2</v>
      </c>
      <c r="L89" s="310">
        <f>'Fat Content'!L25</f>
        <v>85565496.261453733</v>
      </c>
      <c r="M89" s="311">
        <f>'Fat Content'!M25</f>
        <v>19733493.564025275</v>
      </c>
      <c r="N89" s="312">
        <f>'Fat Content'!N25</f>
        <v>0.29975532803889787</v>
      </c>
      <c r="O89" s="61">
        <f>'Fat Content'!O25</f>
        <v>14303382.120382087</v>
      </c>
      <c r="P89" s="62">
        <f>'Fat Content'!P25</f>
        <v>2500796.4768478908</v>
      </c>
      <c r="Q89" s="312">
        <f>'Fat Content'!Q25</f>
        <v>0.21188547597770668</v>
      </c>
    </row>
    <row r="90" spans="2:17" x14ac:dyDescent="0.25">
      <c r="B90" s="498"/>
      <c r="C90" s="48" t="s">
        <v>162</v>
      </c>
      <c r="D90" s="57">
        <f>'Fat Content'!D26</f>
        <v>234948671.20316738</v>
      </c>
      <c r="E90" s="277">
        <f>'Fat Content'!E26</f>
        <v>-7104330.4407145381</v>
      </c>
      <c r="F90" s="279">
        <f>'Fat Content'!F26</f>
        <v>-2.9350309198671761E-2</v>
      </c>
      <c r="G90" s="333">
        <f>'Fat Content'!G26</f>
        <v>5.5848120142771007</v>
      </c>
      <c r="H90" s="368">
        <f>'Fat Content'!H26</f>
        <v>-0.38461586094708444</v>
      </c>
      <c r="I90" s="324">
        <f>'Fat Content'!I26</f>
        <v>1.6113000960405321</v>
      </c>
      <c r="J90" s="333">
        <f>'Fat Content'!J26</f>
        <v>2.5479364246801417E-2</v>
      </c>
      <c r="K90" s="290">
        <f>'Fat Content'!K26</f>
        <v>1.6066988995648686E-2</v>
      </c>
      <c r="L90" s="294">
        <f>'Fat Content'!L26</f>
        <v>378572816.47425902</v>
      </c>
      <c r="M90" s="280">
        <f>'Fat Content'!M26</f>
        <v>-5279851.7255108953</v>
      </c>
      <c r="N90" s="269">
        <f>'Fat Content'!N26</f>
        <v>-1.3754891297936951E-2</v>
      </c>
      <c r="O90" s="284">
        <f>'Fat Content'!O26</f>
        <v>111690575.38548586</v>
      </c>
      <c r="P90" s="277">
        <f>'Fat Content'!P26</f>
        <v>-3727213.4878686368</v>
      </c>
      <c r="Q90" s="269">
        <f>'Fat Content'!Q26</f>
        <v>-3.2293232475267997E-2</v>
      </c>
    </row>
    <row r="91" spans="2:17" x14ac:dyDescent="0.25">
      <c r="B91" s="498"/>
      <c r="C91" s="48" t="s">
        <v>163</v>
      </c>
      <c r="D91" s="57">
        <f>'Fat Content'!D27</f>
        <v>1855875.6080271835</v>
      </c>
      <c r="E91" s="277">
        <f>'Fat Content'!E27</f>
        <v>-521755.17294135643</v>
      </c>
      <c r="F91" s="279">
        <f>'Fat Content'!F27</f>
        <v>-0.21944331185383495</v>
      </c>
      <c r="G91" s="333">
        <f>'Fat Content'!G27</f>
        <v>4.4114811714561018E-2</v>
      </c>
      <c r="H91" s="368">
        <f>'Fat Content'!H27</f>
        <v>-1.452150084720636E-2</v>
      </c>
      <c r="I91" s="324">
        <f>'Fat Content'!I27</f>
        <v>2.1398728212491229</v>
      </c>
      <c r="J91" s="333">
        <f>'Fat Content'!J27</f>
        <v>0.38695726658764973</v>
      </c>
      <c r="K91" s="290">
        <f>'Fat Content'!K27</f>
        <v>0.22075066055442685</v>
      </c>
      <c r="L91" s="294">
        <f>'Fat Content'!L27</f>
        <v>3971337.7732365606</v>
      </c>
      <c r="M91" s="280">
        <f>'Fat Content'!M27</f>
        <v>-196448.20596509892</v>
      </c>
      <c r="N91" s="269">
        <f>'Fat Content'!N27</f>
        <v>-4.7134907345393162E-2</v>
      </c>
      <c r="O91" s="284">
        <f>'Fat Content'!O27</f>
        <v>1049989.8566221828</v>
      </c>
      <c r="P91" s="277">
        <f>'Fat Content'!P27</f>
        <v>-147693.43481823918</v>
      </c>
      <c r="Q91" s="269">
        <f>'Fat Content'!Q27</f>
        <v>-0.12331593491682781</v>
      </c>
    </row>
    <row r="92" spans="2:17" ht="15" thickBot="1" x14ac:dyDescent="0.3">
      <c r="B92" s="499"/>
      <c r="C92" s="51" t="s">
        <v>164</v>
      </c>
      <c r="D92" s="296">
        <f>'Fat Content'!D28</f>
        <v>3944618645.6894646</v>
      </c>
      <c r="E92" s="297">
        <f>'Fat Content'!E28</f>
        <v>154507548.08807802</v>
      </c>
      <c r="F92" s="317">
        <f>'Fat Content'!F28</f>
        <v>4.0765968096782131E-2</v>
      </c>
      <c r="G92" s="334">
        <f>'Fat Content'!G28</f>
        <v>93.764963604063141</v>
      </c>
      <c r="H92" s="369">
        <f>'Fat Content'!H28</f>
        <v>0.29454727968821715</v>
      </c>
      <c r="I92" s="325">
        <f>'Fat Content'!I28</f>
        <v>2.3100179746196585</v>
      </c>
      <c r="J92" s="334">
        <f>'Fat Content'!J28</f>
        <v>7.0641978768591684E-2</v>
      </c>
      <c r="K92" s="342">
        <f>'Fat Content'!K28</f>
        <v>3.1545385366044551E-2</v>
      </c>
      <c r="L92" s="348">
        <f>'Fat Content'!L28</f>
        <v>9112139974.5625172</v>
      </c>
      <c r="M92" s="360">
        <f>'Fat Content'!M28</f>
        <v>624656160.98523235</v>
      </c>
      <c r="N92" s="354">
        <f>'Fat Content'!N28</f>
        <v>7.3597331636259547E-2</v>
      </c>
      <c r="O92" s="298">
        <f>'Fat Content'!O28</f>
        <v>2024864065.3688874</v>
      </c>
      <c r="P92" s="297">
        <f>'Fat Content'!P28</f>
        <v>84440716.303598166</v>
      </c>
      <c r="Q92" s="354">
        <f>'Fat Content'!Q28</f>
        <v>4.3516646171194363E-2</v>
      </c>
    </row>
    <row r="93" spans="2:17" ht="15" thickBot="1" x14ac:dyDescent="0.3">
      <c r="B93" s="497" t="s">
        <v>284</v>
      </c>
      <c r="C93" s="254" t="s">
        <v>284</v>
      </c>
      <c r="D93" s="259">
        <f>Flavors!D85</f>
        <v>2382748137.2992511</v>
      </c>
      <c r="E93" s="260">
        <f>Flavors!E85</f>
        <v>96970215.086664677</v>
      </c>
      <c r="F93" s="273">
        <f>Flavors!F85</f>
        <v>4.2423287995011993E-2</v>
      </c>
      <c r="G93" s="335">
        <f>Flavors!G85</f>
        <v>56.638755844156691</v>
      </c>
      <c r="H93" s="370">
        <f>Flavors!H85</f>
        <v>0.26768689330518924</v>
      </c>
      <c r="I93" s="326">
        <f>Flavors!I85</f>
        <v>2.0904355536271573</v>
      </c>
      <c r="J93" s="335">
        <f>Flavors!J85</f>
        <v>4.9211940662689191E-2</v>
      </c>
      <c r="K93" s="314">
        <f>Flavors!K85</f>
        <v>2.4109039475209045E-2</v>
      </c>
      <c r="L93" s="315">
        <f>Flavors!L85</f>
        <v>4980981421.5492382</v>
      </c>
      <c r="M93" s="272">
        <f>Flavors!M85</f>
        <v>315197552.73604774</v>
      </c>
      <c r="N93" s="274">
        <f>Flavors!N85</f>
        <v>6.7555112195161068E-2</v>
      </c>
      <c r="O93" s="302">
        <f>Flavors!O85</f>
        <v>1069787738.7693912</v>
      </c>
      <c r="P93" s="260">
        <f>Flavors!P85</f>
        <v>59585257.067986369</v>
      </c>
      <c r="Q93" s="274">
        <f>Flavors!Q85</f>
        <v>5.8983479200755473E-2</v>
      </c>
    </row>
    <row r="94" spans="2:17" x14ac:dyDescent="0.25">
      <c r="B94" s="498"/>
      <c r="C94" s="378" t="s">
        <v>33</v>
      </c>
      <c r="D94" s="299">
        <f>Flavors!D86</f>
        <v>163287758.03169724</v>
      </c>
      <c r="E94" s="300">
        <f>Flavors!E86</f>
        <v>37026893.711751178</v>
      </c>
      <c r="F94" s="318">
        <f>Flavors!F86</f>
        <v>0.29325709047836651</v>
      </c>
      <c r="G94" s="336">
        <f>Flavors!G86</f>
        <v>3.8814070672109482</v>
      </c>
      <c r="H94" s="371">
        <f>Flavors!H86</f>
        <v>0.7676050573095532</v>
      </c>
      <c r="I94" s="327">
        <f>Flavors!I86</f>
        <v>2.4989808765789805</v>
      </c>
      <c r="J94" s="336">
        <f>Flavors!J86</f>
        <v>5.8367623129825574E-2</v>
      </c>
      <c r="K94" s="343">
        <f>Flavors!K86</f>
        <v>2.3915146345836864E-2</v>
      </c>
      <c r="L94" s="349">
        <f>Flavors!L86</f>
        <v>408052984.70066726</v>
      </c>
      <c r="M94" s="361">
        <f>Flavors!M86</f>
        <v>99899045.849461377</v>
      </c>
      <c r="N94" s="355">
        <f>Flavors!N86</f>
        <v>0.32418552305994791</v>
      </c>
      <c r="O94" s="301">
        <f>Flavors!O86</f>
        <v>92620048.852003396</v>
      </c>
      <c r="P94" s="300">
        <f>Flavors!P86</f>
        <v>20852840.880738884</v>
      </c>
      <c r="Q94" s="355">
        <f>Flavors!Q86</f>
        <v>0.29056224242537526</v>
      </c>
    </row>
    <row r="95" spans="2:17" x14ac:dyDescent="0.25">
      <c r="B95" s="498"/>
      <c r="C95" s="48" t="s">
        <v>145</v>
      </c>
      <c r="D95" s="281">
        <f>Flavors!D87</f>
        <v>23888266.775099922</v>
      </c>
      <c r="E95" s="282">
        <f>Flavors!E87</f>
        <v>3476754.5673329756</v>
      </c>
      <c r="F95" s="319">
        <f>Flavors!F87</f>
        <v>0.17033302246023732</v>
      </c>
      <c r="G95" s="337">
        <f>Flavors!G87</f>
        <v>0.56783244869033356</v>
      </c>
      <c r="H95" s="372">
        <f>Flavors!H87</f>
        <v>6.4450754924824549E-2</v>
      </c>
      <c r="I95" s="328">
        <f>Flavors!I87</f>
        <v>2.0894087458062489</v>
      </c>
      <c r="J95" s="337">
        <f>Flavors!J87</f>
        <v>-2.9788689647413324E-2</v>
      </c>
      <c r="K95" s="344">
        <f>Flavors!K87</f>
        <v>-1.4056590079364823E-2</v>
      </c>
      <c r="L95" s="350">
        <f>Flavors!L87</f>
        <v>49912353.522046611</v>
      </c>
      <c r="M95" s="362">
        <f>Flavors!M87</f>
        <v>6656329.1976157799</v>
      </c>
      <c r="N95" s="356">
        <f>Flavors!N87</f>
        <v>0.15388213090716965</v>
      </c>
      <c r="O95" s="285">
        <f>Flavors!O87</f>
        <v>12194573.624609116</v>
      </c>
      <c r="P95" s="282">
        <f>Flavors!P87</f>
        <v>1650723.1551329531</v>
      </c>
      <c r="Q95" s="356">
        <f>Flavors!Q87</f>
        <v>0.15655790642248779</v>
      </c>
    </row>
    <row r="96" spans="2:17" x14ac:dyDescent="0.25">
      <c r="B96" s="498"/>
      <c r="C96" s="48" t="s">
        <v>146</v>
      </c>
      <c r="D96" s="281">
        <f>Flavors!D88</f>
        <v>284782214.38591975</v>
      </c>
      <c r="E96" s="282">
        <f>Flavors!E88</f>
        <v>21273849.901296437</v>
      </c>
      <c r="F96" s="319">
        <f>Flavors!F88</f>
        <v>8.0733110476035166E-2</v>
      </c>
      <c r="G96" s="337">
        <f>Flavors!G88</f>
        <v>6.7693727494189853</v>
      </c>
      <c r="H96" s="372">
        <f>Flavors!H88</f>
        <v>0.27082009513916816</v>
      </c>
      <c r="I96" s="328">
        <f>Flavors!I88</f>
        <v>2.2938372949072638</v>
      </c>
      <c r="J96" s="337">
        <f>Flavors!J88</f>
        <v>6.3660947604424756E-2</v>
      </c>
      <c r="K96" s="344">
        <f>Flavors!K88</f>
        <v>2.8545252791966829E-2</v>
      </c>
      <c r="L96" s="350">
        <f>Flavors!L88</f>
        <v>653244064.28469861</v>
      </c>
      <c r="M96" s="362">
        <f>Flavors!M88</f>
        <v>65573942.494636178</v>
      </c>
      <c r="N96" s="356">
        <f>Flavors!N88</f>
        <v>0.11158291031522209</v>
      </c>
      <c r="O96" s="285">
        <f>Flavors!O88</f>
        <v>134624767.49513075</v>
      </c>
      <c r="P96" s="282">
        <f>Flavors!P88</f>
        <v>13187542.35610573</v>
      </c>
      <c r="Q96" s="356">
        <f>Flavors!Q88</f>
        <v>0.10859555083713607</v>
      </c>
    </row>
    <row r="97" spans="2:17" x14ac:dyDescent="0.25">
      <c r="B97" s="498"/>
      <c r="C97" s="48" t="s">
        <v>147</v>
      </c>
      <c r="D97" s="281">
        <f>Flavors!D89</f>
        <v>62124616.681561507</v>
      </c>
      <c r="E97" s="282">
        <f>Flavors!E89</f>
        <v>-53087.139718510211</v>
      </c>
      <c r="F97" s="319">
        <f>Flavors!F89</f>
        <v>-8.5379704389053671E-4</v>
      </c>
      <c r="G97" s="337">
        <f>Flavors!G89</f>
        <v>1.4767238471654192</v>
      </c>
      <c r="H97" s="372">
        <f>Flavors!H89</f>
        <v>-5.6681299176272626E-2</v>
      </c>
      <c r="I97" s="328">
        <f>Flavors!I89</f>
        <v>2.171603595397678</v>
      </c>
      <c r="J97" s="337">
        <f>Flavors!J89</f>
        <v>-8.4272324555554778E-2</v>
      </c>
      <c r="K97" s="344">
        <f>Flavors!K89</f>
        <v>-3.7356808417593222E-2</v>
      </c>
      <c r="L97" s="350">
        <f>Flavors!L89</f>
        <v>134910040.94838154</v>
      </c>
      <c r="M97" s="362">
        <f>Flavors!M89</f>
        <v>-5355143.8600281477</v>
      </c>
      <c r="N97" s="356">
        <f>Flavors!N89</f>
        <v>-3.8178710328887519E-2</v>
      </c>
      <c r="O97" s="285">
        <f>Flavors!O89</f>
        <v>32700137.215567049</v>
      </c>
      <c r="P97" s="282">
        <f>Flavors!P89</f>
        <v>-379538.41161724553</v>
      </c>
      <c r="Q97" s="356">
        <f>Flavors!Q89</f>
        <v>-1.1473462312470427E-2</v>
      </c>
    </row>
    <row r="98" spans="2:17" x14ac:dyDescent="0.25">
      <c r="B98" s="498"/>
      <c r="C98" s="48" t="s">
        <v>148</v>
      </c>
      <c r="D98" s="281">
        <f>Flavors!D90</f>
        <v>18587631.368288338</v>
      </c>
      <c r="E98" s="282">
        <f>Flavors!E90</f>
        <v>-13279365.623114191</v>
      </c>
      <c r="F98" s="319">
        <f>Flavors!F90</f>
        <v>-0.41671217487787954</v>
      </c>
      <c r="G98" s="337">
        <f>Flavors!G90</f>
        <v>0.44183449283185905</v>
      </c>
      <c r="H98" s="372">
        <f>Flavors!H90</f>
        <v>-0.34405842668679376</v>
      </c>
      <c r="I98" s="328">
        <f>Flavors!I90</f>
        <v>2.3289283128519442</v>
      </c>
      <c r="J98" s="337">
        <f>Flavors!J90</f>
        <v>5.3980929528131938E-2</v>
      </c>
      <c r="K98" s="344">
        <f>Flavors!K90</f>
        <v>2.3728429907360359E-2</v>
      </c>
      <c r="L98" s="350">
        <f>Flavors!L90</f>
        <v>43289260.962461635</v>
      </c>
      <c r="M98" s="362">
        <f>Flavors!M90</f>
        <v>-29206480.457517341</v>
      </c>
      <c r="N98" s="356">
        <f>Flavors!N90</f>
        <v>-0.40287167060365253</v>
      </c>
      <c r="O98" s="285">
        <f>Flavors!O90</f>
        <v>10123829.440335145</v>
      </c>
      <c r="P98" s="282">
        <f>Flavors!P90</f>
        <v>-6679720.3900180217</v>
      </c>
      <c r="Q98" s="356">
        <f>Flavors!Q90</f>
        <v>-0.39751840875623073</v>
      </c>
    </row>
    <row r="99" spans="2:17" x14ac:dyDescent="0.25">
      <c r="B99" s="498"/>
      <c r="C99" s="48" t="s">
        <v>149</v>
      </c>
      <c r="D99" s="281">
        <f>Flavors!D91</f>
        <v>39600059.317391455</v>
      </c>
      <c r="E99" s="282">
        <f>Flavors!E91</f>
        <v>1311432.9691412747</v>
      </c>
      <c r="F99" s="319">
        <f>Flavors!F91</f>
        <v>3.425124101380065E-2</v>
      </c>
      <c r="G99" s="337">
        <f>Flavors!G91</f>
        <v>0.94130724770352414</v>
      </c>
      <c r="H99" s="372">
        <f>Flavors!H91</f>
        <v>-2.9536863689082482E-3</v>
      </c>
      <c r="I99" s="328">
        <f>Flavors!I91</f>
        <v>2.1025317019429308</v>
      </c>
      <c r="J99" s="337">
        <f>Flavors!J91</f>
        <v>-6.7721536566728524E-2</v>
      </c>
      <c r="K99" s="344">
        <f>Flavors!K91</f>
        <v>-3.1204439816080527E-2</v>
      </c>
      <c r="L99" s="350">
        <f>Flavors!L91</f>
        <v>83260380.113636076</v>
      </c>
      <c r="M99" s="362">
        <f>Flavors!M91</f>
        <v>164364.78325985372</v>
      </c>
      <c r="N99" s="356">
        <f>Flavors!N91</f>
        <v>1.9780104088790071E-3</v>
      </c>
      <c r="O99" s="285">
        <f>Flavors!O91</f>
        <v>20270838.413157549</v>
      </c>
      <c r="P99" s="282">
        <f>Flavors!P91</f>
        <v>598956.88329894096</v>
      </c>
      <c r="Q99" s="356">
        <f>Flavors!Q91</f>
        <v>3.0447361244516705E-2</v>
      </c>
    </row>
    <row r="100" spans="2:17" x14ac:dyDescent="0.25">
      <c r="B100" s="498"/>
      <c r="C100" s="48" t="s">
        <v>150</v>
      </c>
      <c r="D100" s="281">
        <f>Flavors!D92</f>
        <v>312467075.42118424</v>
      </c>
      <c r="E100" s="282">
        <f>Flavors!E92</f>
        <v>-12363162.688113809</v>
      </c>
      <c r="F100" s="319">
        <f>Flavors!F92</f>
        <v>-3.806038120119188E-2</v>
      </c>
      <c r="G100" s="337">
        <f>Flavors!G92</f>
        <v>7.4274515703442461</v>
      </c>
      <c r="H100" s="372">
        <f>Flavors!H92</f>
        <v>-0.58340004032143611</v>
      </c>
      <c r="I100" s="328">
        <f>Flavors!I92</f>
        <v>1.9276086936189176</v>
      </c>
      <c r="J100" s="337">
        <f>Flavors!J92</f>
        <v>-2.3172442769909818E-3</v>
      </c>
      <c r="K100" s="344">
        <f>Flavors!K92</f>
        <v>-1.200690778588812E-3</v>
      </c>
      <c r="L100" s="350">
        <f>Flavors!L92</f>
        <v>602314251.05155277</v>
      </c>
      <c r="M100" s="362">
        <f>Flavors!M92</f>
        <v>-24584050.888485551</v>
      </c>
      <c r="N100" s="356">
        <f>Flavors!N92</f>
        <v>-3.921537323104278E-2</v>
      </c>
      <c r="O100" s="285">
        <f>Flavors!O92</f>
        <v>131201734.06613825</v>
      </c>
      <c r="P100" s="282">
        <f>Flavors!P92</f>
        <v>-5837546.0398683399</v>
      </c>
      <c r="Q100" s="356">
        <f>Flavors!Q92</f>
        <v>-4.2597611687340393E-2</v>
      </c>
    </row>
    <row r="101" spans="2:17" x14ac:dyDescent="0.25">
      <c r="B101" s="498"/>
      <c r="C101" s="48" t="s">
        <v>151</v>
      </c>
      <c r="D101" s="281">
        <f>Flavors!D93</f>
        <v>8889755.1729515903</v>
      </c>
      <c r="E101" s="282">
        <f>Flavors!E93</f>
        <v>978633.72614865191</v>
      </c>
      <c r="F101" s="319">
        <f>Flavors!F93</f>
        <v>0.12370353972307425</v>
      </c>
      <c r="G101" s="337">
        <f>Flavors!G93</f>
        <v>0.21131258687115639</v>
      </c>
      <c r="H101" s="372">
        <f>Flavors!H93</f>
        <v>1.6211230688395695E-2</v>
      </c>
      <c r="I101" s="328">
        <f>Flavors!I93</f>
        <v>1.9701629113626575</v>
      </c>
      <c r="J101" s="337">
        <f>Flavors!J93</f>
        <v>4.6379559010130134E-2</v>
      </c>
      <c r="K101" s="344">
        <f>Flavors!K93</f>
        <v>2.4108514585810398E-2</v>
      </c>
      <c r="L101" s="350">
        <f>Flavors!L93</f>
        <v>17514265.932843551</v>
      </c>
      <c r="M101" s="362">
        <f>Flavors!M93</f>
        <v>2294982.1950450167</v>
      </c>
      <c r="N101" s="356">
        <f>Flavors!N93</f>
        <v>0.15079436290061476</v>
      </c>
      <c r="O101" s="285">
        <f>Flavors!O93</f>
        <v>4418463.8194777248</v>
      </c>
      <c r="P101" s="282">
        <f>Flavors!P93</f>
        <v>477218.53096940182</v>
      </c>
      <c r="Q101" s="356">
        <f>Flavors!Q93</f>
        <v>0.12108318463731518</v>
      </c>
    </row>
    <row r="102" spans="2:17" x14ac:dyDescent="0.25">
      <c r="B102" s="498"/>
      <c r="C102" s="48" t="s">
        <v>152</v>
      </c>
      <c r="D102" s="281">
        <f>Flavors!D94</f>
        <v>6069366.2686742861</v>
      </c>
      <c r="E102" s="282">
        <f>Flavors!E94</f>
        <v>-1040507.8659709627</v>
      </c>
      <c r="F102" s="319">
        <f>Flavors!F94</f>
        <v>-0.14634687566418916</v>
      </c>
      <c r="G102" s="337">
        <f>Flavors!G94</f>
        <v>0.14427095706801932</v>
      </c>
      <c r="H102" s="372">
        <f>Flavors!H94</f>
        <v>-3.1070313482010864E-2</v>
      </c>
      <c r="I102" s="328">
        <f>Flavors!I94</f>
        <v>2.0462081113681609</v>
      </c>
      <c r="J102" s="337">
        <f>Flavors!J94</f>
        <v>-4.5352967439886704E-2</v>
      </c>
      <c r="K102" s="344">
        <f>Flavors!K94</f>
        <v>-2.1683788199832417E-2</v>
      </c>
      <c r="L102" s="350">
        <f>Flavors!L94</f>
        <v>12419186.489825632</v>
      </c>
      <c r="M102" s="362">
        <f>Flavors!M94</f>
        <v>-2451549.5254224185</v>
      </c>
      <c r="N102" s="356">
        <f>Flavors!N94</f>
        <v>-0.16485730920841213</v>
      </c>
      <c r="O102" s="285">
        <f>Flavors!O94</f>
        <v>3034683.134337143</v>
      </c>
      <c r="P102" s="282">
        <f>Flavors!P94</f>
        <v>-520253.93298548134</v>
      </c>
      <c r="Q102" s="356">
        <f>Flavors!Q94</f>
        <v>-0.14634687566418916</v>
      </c>
    </row>
    <row r="103" spans="2:17" x14ac:dyDescent="0.25">
      <c r="B103" s="498"/>
      <c r="C103" s="48" t="s">
        <v>153</v>
      </c>
      <c r="D103" s="281">
        <f>Flavors!D95</f>
        <v>490701.01624331309</v>
      </c>
      <c r="E103" s="282">
        <f>Flavors!E95</f>
        <v>281821.6993373633</v>
      </c>
      <c r="F103" s="319">
        <f>Flavors!F95</f>
        <v>1.3492082582032601</v>
      </c>
      <c r="G103" s="337">
        <f>Flavors!G95</f>
        <v>1.1664134625234237E-2</v>
      </c>
      <c r="H103" s="372">
        <f>Flavors!H95</f>
        <v>6.5128247533135482E-3</v>
      </c>
      <c r="I103" s="328">
        <f>Flavors!I95</f>
        <v>2.8797212578510556</v>
      </c>
      <c r="J103" s="337">
        <f>Flavors!J95</f>
        <v>0.36585504625105258</v>
      </c>
      <c r="K103" s="344">
        <f>Flavors!K95</f>
        <v>0.14553481190162321</v>
      </c>
      <c r="L103" s="350">
        <f>Flavors!L95</f>
        <v>1413082.1477249849</v>
      </c>
      <c r="M103" s="362">
        <f>Flavors!M95</f>
        <v>887987.49065302848</v>
      </c>
      <c r="N103" s="356">
        <f>Flavors!N95</f>
        <v>1.6910998401786117</v>
      </c>
      <c r="O103" s="285">
        <f>Flavors!O95</f>
        <v>309103.00235799252</v>
      </c>
      <c r="P103" s="282">
        <f>Flavors!P95</f>
        <v>177525.10872484668</v>
      </c>
      <c r="Q103" s="356">
        <f>Flavors!Q95</f>
        <v>1.3492016312391115</v>
      </c>
    </row>
    <row r="104" spans="2:17" x14ac:dyDescent="0.25">
      <c r="B104" s="498"/>
      <c r="C104" s="48" t="s">
        <v>154</v>
      </c>
      <c r="D104" s="281">
        <f>Flavors!D96</f>
        <v>54232678.106534868</v>
      </c>
      <c r="E104" s="282">
        <f>Flavors!E96</f>
        <v>742742.09896638989</v>
      </c>
      <c r="F104" s="319">
        <f>Flavors!F96</f>
        <v>1.3885641943211461E-2</v>
      </c>
      <c r="G104" s="337">
        <f>Flavors!G96</f>
        <v>1.2891297095010581</v>
      </c>
      <c r="H104" s="372">
        <f>Flavors!H96</f>
        <v>-3.0020695075666071E-2</v>
      </c>
      <c r="I104" s="328">
        <f>Flavors!I96</f>
        <v>2.1970117654473751</v>
      </c>
      <c r="J104" s="337">
        <f>Flavors!J96</f>
        <v>8.4349597792451547E-2</v>
      </c>
      <c r="K104" s="344">
        <f>Flavors!K96</f>
        <v>3.9925738759302186E-2</v>
      </c>
      <c r="L104" s="350">
        <f>Flavors!L96</f>
        <v>119149831.87177739</v>
      </c>
      <c r="M104" s="362">
        <f>Flavors!M96</f>
        <v>6143667.7183046192</v>
      </c>
      <c r="N104" s="356">
        <f>Flavors!N96</f>
        <v>5.4365775215243599E-2</v>
      </c>
      <c r="O104" s="285">
        <f>Flavors!O96</f>
        <v>28433129.697802514</v>
      </c>
      <c r="P104" s="282">
        <f>Flavors!P96</f>
        <v>1297003.2348197773</v>
      </c>
      <c r="Q104" s="356">
        <f>Flavors!Q96</f>
        <v>4.7796181838592959E-2</v>
      </c>
    </row>
    <row r="105" spans="2:17" x14ac:dyDescent="0.25">
      <c r="B105" s="498"/>
      <c r="C105" s="48" t="s">
        <v>155</v>
      </c>
      <c r="D105" s="281">
        <f>Flavors!D97</f>
        <v>1762048993.8333855</v>
      </c>
      <c r="E105" s="282">
        <f>Flavors!E97</f>
        <v>55126887.806708097</v>
      </c>
      <c r="F105" s="319">
        <f>Flavors!F97</f>
        <v>3.2296077021950829E-2</v>
      </c>
      <c r="G105" s="337">
        <f>Flavors!G97</f>
        <v>41.884520308676294</v>
      </c>
      <c r="H105" s="372">
        <f>Flavors!H97</f>
        <v>-0.21100559412991515</v>
      </c>
      <c r="I105" s="328">
        <f>Flavors!I97</f>
        <v>2.5336174976959214</v>
      </c>
      <c r="J105" s="337">
        <f>Flavors!J97</f>
        <v>0.11096024682811212</v>
      </c>
      <c r="K105" s="344">
        <f>Flavors!K97</f>
        <v>4.5801050391410317E-2</v>
      </c>
      <c r="L105" s="350">
        <f>Flavors!L97</f>
        <v>4464358162.5737581</v>
      </c>
      <c r="M105" s="362">
        <f>Flavors!M97</f>
        <v>329070945.74167681</v>
      </c>
      <c r="N105" s="356">
        <f>Flavors!N97</f>
        <v>7.9576321664488428E-2</v>
      </c>
      <c r="O105" s="285">
        <f>Flavors!O97</f>
        <v>1049420136.74642</v>
      </c>
      <c r="P105" s="282">
        <f>Flavors!P97</f>
        <v>23860887.201389909</v>
      </c>
      <c r="Q105" s="356">
        <f>Flavors!Q97</f>
        <v>2.326622007648543E-2</v>
      </c>
    </row>
    <row r="106" spans="2:17" x14ac:dyDescent="0.25">
      <c r="B106" s="498"/>
      <c r="C106" s="48" t="s">
        <v>156</v>
      </c>
      <c r="D106" s="281">
        <f>Flavors!D98</f>
        <v>58808981.628291793</v>
      </c>
      <c r="E106" s="282">
        <f>Flavors!E98</f>
        <v>-1332653.4364039004</v>
      </c>
      <c r="F106" s="319">
        <f>Flavors!F98</f>
        <v>-2.2158583400174195E-2</v>
      </c>
      <c r="G106" s="337">
        <f>Flavors!G98</f>
        <v>1.397910043343364</v>
      </c>
      <c r="H106" s="372">
        <f>Flavors!H98</f>
        <v>-8.5282275605634394E-2</v>
      </c>
      <c r="I106" s="328">
        <f>Flavors!I98</f>
        <v>2.3366539587314121</v>
      </c>
      <c r="J106" s="337">
        <f>Flavors!J98</f>
        <v>0.14019534665168809</v>
      </c>
      <c r="K106" s="344">
        <f>Flavors!K98</f>
        <v>6.3827902734276271E-2</v>
      </c>
      <c r="L106" s="350">
        <f>Flavors!L98</f>
        <v>137416239.73071089</v>
      </c>
      <c r="M106" s="362">
        <f>Flavors!M98</f>
        <v>5317627.4483041316</v>
      </c>
      <c r="N106" s="356">
        <f>Flavors!N98</f>
        <v>4.0254983428106364E-2</v>
      </c>
      <c r="O106" s="285">
        <f>Flavors!O98</f>
        <v>31860552.646841072</v>
      </c>
      <c r="P106" s="282">
        <f>Flavors!P98</f>
        <v>1212351.5836343169</v>
      </c>
      <c r="Q106" s="356">
        <f>Flavors!Q98</f>
        <v>3.9557022649846424E-2</v>
      </c>
    </row>
    <row r="107" spans="2:17" x14ac:dyDescent="0.25">
      <c r="B107" s="498"/>
      <c r="C107" s="48" t="s">
        <v>157</v>
      </c>
      <c r="D107" s="281">
        <f>Flavors!D99</f>
        <v>2024277.6016234925</v>
      </c>
      <c r="E107" s="282">
        <f>Flavors!E99</f>
        <v>-2362397.6548484033</v>
      </c>
      <c r="F107" s="319">
        <f>Flavors!F99</f>
        <v>-0.53853944427799438</v>
      </c>
      <c r="G107" s="337">
        <f>Flavors!G99</f>
        <v>4.811778594824636E-2</v>
      </c>
      <c r="H107" s="372">
        <f>Flavors!H99</f>
        <v>-6.0064890480882809E-2</v>
      </c>
      <c r="I107" s="328">
        <f>Flavors!I99</f>
        <v>2.1196787167364848</v>
      </c>
      <c r="J107" s="337">
        <f>Flavors!J99</f>
        <v>2.6470240631031317E-3</v>
      </c>
      <c r="K107" s="344">
        <f>Flavors!K99</f>
        <v>1.250346923130129E-3</v>
      </c>
      <c r="L107" s="350">
        <f>Flavors!L99</f>
        <v>4290818.1489276942</v>
      </c>
      <c r="M107" s="362">
        <f>Flavors!M99</f>
        <v>-4995912.3944894429</v>
      </c>
      <c r="N107" s="356">
        <f>Flavors!N99</f>
        <v>-0.53796245849200142</v>
      </c>
      <c r="O107" s="285">
        <f>Flavors!O99</f>
        <v>1012138.8008117463</v>
      </c>
      <c r="P107" s="282">
        <f>Flavors!P99</f>
        <v>-1181198.8274242016</v>
      </c>
      <c r="Q107" s="356">
        <f>Flavors!Q99</f>
        <v>-0.53853944427799438</v>
      </c>
    </row>
    <row r="108" spans="2:17" x14ac:dyDescent="0.25">
      <c r="B108" s="498"/>
      <c r="C108" s="48" t="s">
        <v>158</v>
      </c>
      <c r="D108" s="281">
        <f>Flavors!D100</f>
        <v>410603761.69341117</v>
      </c>
      <c r="E108" s="282">
        <f>Flavors!E100</f>
        <v>38038865.513497174</v>
      </c>
      <c r="F108" s="319">
        <f>Flavors!F100</f>
        <v>0.10209997212171047</v>
      </c>
      <c r="G108" s="337">
        <f>Flavors!G100</f>
        <v>9.7601948956322548</v>
      </c>
      <c r="H108" s="372">
        <f>Flavors!H100</f>
        <v>0.57212756541000331</v>
      </c>
      <c r="I108" s="328">
        <f>Flavors!I100</f>
        <v>2.1687393581617314</v>
      </c>
      <c r="J108" s="337">
        <f>Flavors!J100</f>
        <v>7.0529923716819098E-2</v>
      </c>
      <c r="K108" s="344">
        <f>Flavors!K100</f>
        <v>3.3614339235624499E-2</v>
      </c>
      <c r="L108" s="350">
        <f>Flavors!L100</f>
        <v>890492538.59376097</v>
      </c>
      <c r="M108" s="362">
        <f>Flavors!M100</f>
        <v>108773358.48607624</v>
      </c>
      <c r="N108" s="356">
        <f>Flavors!N100</f>
        <v>0.13914633445618196</v>
      </c>
      <c r="O108" s="285">
        <f>Flavors!O100</f>
        <v>187889432.9059051</v>
      </c>
      <c r="P108" s="282">
        <f>Flavors!P100</f>
        <v>20641622.522524834</v>
      </c>
      <c r="Q108" s="356">
        <f>Flavors!Q100</f>
        <v>0.12341938872149223</v>
      </c>
    </row>
    <row r="109" spans="2:17" x14ac:dyDescent="0.25">
      <c r="B109" s="498"/>
      <c r="C109" s="48" t="s">
        <v>159</v>
      </c>
      <c r="D109" s="281">
        <f>Flavors!D101</f>
        <v>2579651.2980443211</v>
      </c>
      <c r="E109" s="282">
        <f>Flavors!E101</f>
        <v>-1006465.9512341237</v>
      </c>
      <c r="F109" s="319">
        <f>Flavors!F101</f>
        <v>-0.28065617526494219</v>
      </c>
      <c r="G109" s="337">
        <f>Flavors!G101</f>
        <v>6.1319212780332713E-2</v>
      </c>
      <c r="H109" s="372">
        <f>Flavors!H101</f>
        <v>-2.7120377418015554E-2</v>
      </c>
      <c r="I109" s="328">
        <f>Flavors!I101</f>
        <v>2.03382844954705</v>
      </c>
      <c r="J109" s="337">
        <f>Flavors!J101</f>
        <v>-6.3664604410245129E-2</v>
      </c>
      <c r="K109" s="344">
        <f>Flavors!K101</f>
        <v>-3.0352712868407589E-2</v>
      </c>
      <c r="L109" s="350">
        <f>Flavors!L101</f>
        <v>5246568.1998735163</v>
      </c>
      <c r="M109" s="362">
        <f>Flavors!M101</f>
        <v>-2275287.8211644636</v>
      </c>
      <c r="N109" s="356">
        <f>Flavors!N101</f>
        <v>-0.30249021183078761</v>
      </c>
      <c r="O109" s="285">
        <f>Flavors!O101</f>
        <v>1289825.6490221606</v>
      </c>
      <c r="P109" s="282">
        <f>Flavors!P101</f>
        <v>-503232.97561706183</v>
      </c>
      <c r="Q109" s="356">
        <f>Flavors!Q101</f>
        <v>-0.28065617526494219</v>
      </c>
    </row>
    <row r="110" spans="2:17" x14ac:dyDescent="0.25">
      <c r="B110" s="498"/>
      <c r="C110" s="48" t="s">
        <v>160</v>
      </c>
      <c r="D110" s="281">
        <f>Flavors!D102</f>
        <v>967289667.41903269</v>
      </c>
      <c r="E110" s="282">
        <f>Flavors!E102</f>
        <v>13637953.592240095</v>
      </c>
      <c r="F110" s="319">
        <f>Flavors!F102</f>
        <v>1.430076976165021E-2</v>
      </c>
      <c r="G110" s="337">
        <f>Flavors!G102</f>
        <v>22.992813401428126</v>
      </c>
      <c r="H110" s="372">
        <f>Flavors!H102</f>
        <v>-0.52581716754282226</v>
      </c>
      <c r="I110" s="328">
        <f>Flavors!I102</f>
        <v>1.9491649214290625</v>
      </c>
      <c r="J110" s="337">
        <f>Flavors!J102</f>
        <v>2.3286692334645531E-2</v>
      </c>
      <c r="K110" s="344">
        <f>Flavors!K102</f>
        <v>1.2091466626940042E-2</v>
      </c>
      <c r="L110" s="350">
        <f>Flavors!L102</f>
        <v>1885407088.5939629</v>
      </c>
      <c r="M110" s="362">
        <f>Flavors!M102</f>
        <v>48790014.796363831</v>
      </c>
      <c r="N110" s="356">
        <f>Flavors!N102</f>
        <v>2.6565153668902809E-2</v>
      </c>
      <c r="O110" s="285">
        <f>Flavors!O102</f>
        <v>394926130.82810837</v>
      </c>
      <c r="P110" s="282">
        <f>Flavors!P102</f>
        <v>7365885.9979038835</v>
      </c>
      <c r="Q110" s="356">
        <f>Flavors!Q102</f>
        <v>1.9005783219924893E-2</v>
      </c>
    </row>
    <row r="111" spans="2:17" ht="15" thickBot="1" x14ac:dyDescent="0.3">
      <c r="B111" s="498"/>
      <c r="C111" s="51" t="s">
        <v>161</v>
      </c>
      <c r="D111" s="303">
        <f>Flavors!D103</f>
        <v>29146291.794870507</v>
      </c>
      <c r="E111" s="304">
        <f>Flavors!E103</f>
        <v>11585820.52664113</v>
      </c>
      <c r="F111" s="320">
        <f>Flavors!F103</f>
        <v>0.65976706146846642</v>
      </c>
      <c r="G111" s="338">
        <f>Flavors!G103</f>
        <v>0.69281754075919433</v>
      </c>
      <c r="H111" s="373">
        <f>Flavors!H103</f>
        <v>0.2597472380621591</v>
      </c>
      <c r="I111" s="329">
        <f>Flavors!I103</f>
        <v>2.3179108917264419</v>
      </c>
      <c r="J111" s="338">
        <f>Flavors!J103</f>
        <v>0.41881642370405525</v>
      </c>
      <c r="K111" s="345">
        <f>Flavors!K103</f>
        <v>0.22053480264211808</v>
      </c>
      <c r="L111" s="351">
        <f>Flavors!L103</f>
        <v>67558507.204767376</v>
      </c>
      <c r="M111" s="363">
        <f>Flavors!M103</f>
        <v>34209513.363406904</v>
      </c>
      <c r="N111" s="357">
        <f>Flavors!N103</f>
        <v>1.0258034628013031</v>
      </c>
      <c r="O111" s="305">
        <f>Flavors!O103</f>
        <v>15578486.393353134</v>
      </c>
      <c r="P111" s="304">
        <f>Flavors!P103</f>
        <v>6845538.9800459128</v>
      </c>
      <c r="Q111" s="357">
        <f>Flavors!Q103</f>
        <v>0.78387498012580659</v>
      </c>
    </row>
    <row r="112" spans="2:17" x14ac:dyDescent="0.25">
      <c r="B112" s="497" t="s">
        <v>275</v>
      </c>
      <c r="C112" s="54" t="s">
        <v>276</v>
      </c>
      <c r="D112" s="306">
        <f>'NB vs PL'!D17</f>
        <v>2725853724.5284367</v>
      </c>
      <c r="E112" s="53">
        <f>'NB vs PL'!E17</f>
        <v>88592309.921832085</v>
      </c>
      <c r="F112" s="321">
        <f>'NB vs PL'!F17</f>
        <v>3.3592540136961446E-2</v>
      </c>
      <c r="G112" s="339">
        <f>'NB vs PL'!G17</f>
        <v>64.794495546409266</v>
      </c>
      <c r="H112" s="374">
        <f>'NB vs PL'!H17</f>
        <v>-0.24473840520059298</v>
      </c>
      <c r="I112" s="330">
        <f>'NB vs PL'!I17</f>
        <v>2.3749096396381835</v>
      </c>
      <c r="J112" s="339">
        <f>'NB vs PL'!J17</f>
        <v>4.8493569507371603E-2</v>
      </c>
      <c r="K112" s="346">
        <f>'NB vs PL'!K17</f>
        <v>2.0844753494436128E-2</v>
      </c>
      <c r="L112" s="352">
        <f>'NB vs PL'!L17</f>
        <v>6473656286.6262302</v>
      </c>
      <c r="M112" s="364">
        <f>'NB vs PL'!M17</f>
        <v>338288950.54950809</v>
      </c>
      <c r="N112" s="358">
        <f>'NB vs PL'!N17</f>
        <v>5.5137521849804666E-2</v>
      </c>
      <c r="O112" s="52">
        <f>'NB vs PL'!O17</f>
        <v>1333732006.9351242</v>
      </c>
      <c r="P112" s="53">
        <f>'NB vs PL'!P17</f>
        <v>49947725.231350899</v>
      </c>
      <c r="Q112" s="358">
        <f>'NB vs PL'!Q17</f>
        <v>3.8906634037505751E-2</v>
      </c>
    </row>
    <row r="113" spans="2:17" ht="15" thickBot="1" x14ac:dyDescent="0.3">
      <c r="B113" s="499"/>
      <c r="C113" s="55" t="s">
        <v>144</v>
      </c>
      <c r="D113" s="307">
        <f>'NB vs PL'!D18</f>
        <v>1478631829.0037386</v>
      </c>
      <c r="E113" s="47">
        <f>'NB vs PL'!E18</f>
        <v>63462154.547580004</v>
      </c>
      <c r="F113" s="322">
        <f>'NB vs PL'!F18</f>
        <v>4.4844201860083061E-2</v>
      </c>
      <c r="G113" s="340">
        <f>'NB vs PL'!G18</f>
        <v>35.147595264208853</v>
      </c>
      <c r="H113" s="375">
        <f>'NB vs PL'!H18</f>
        <v>0.24716748393613841</v>
      </c>
      <c r="I113" s="331">
        <f>'NB vs PL'!I18</f>
        <v>2.0928561588949486</v>
      </c>
      <c r="J113" s="340">
        <f>'NB vs PL'!J18</f>
        <v>0.11542537537234954</v>
      </c>
      <c r="K113" s="347">
        <f>'NB vs PL'!K18</f>
        <v>5.8371385908502216E-2</v>
      </c>
      <c r="L113" s="353">
        <f>'NB vs PL'!L18</f>
        <v>3094563730.0685768</v>
      </c>
      <c r="M113" s="365">
        <f>'NB vs PL'!M18</f>
        <v>296163651.89131355</v>
      </c>
      <c r="N113" s="359">
        <f>'NB vs PL'!N18</f>
        <v>0.10583320598111891</v>
      </c>
      <c r="O113" s="46">
        <f>'NB vs PL'!O18</f>
        <v>815588818.79607916</v>
      </c>
      <c r="P113" s="47">
        <f>'NB vs PL'!P18</f>
        <v>32130908.385647655</v>
      </c>
      <c r="Q113" s="359">
        <f>'NB vs PL'!Q18</f>
        <v>4.1011658646493435E-2</v>
      </c>
    </row>
    <row r="114" spans="2:17" x14ac:dyDescent="0.25">
      <c r="B114" s="498" t="s">
        <v>457</v>
      </c>
      <c r="C114" s="43" t="s">
        <v>39</v>
      </c>
      <c r="D114" s="258">
        <f>Size!D37</f>
        <v>140298426.83190361</v>
      </c>
      <c r="E114" s="62">
        <f>Size!E37</f>
        <v>34168820.739359677</v>
      </c>
      <c r="F114" s="323">
        <f>Size!F37</f>
        <v>0.32195371298716413</v>
      </c>
      <c r="G114" s="341">
        <f>Size!G37</f>
        <v>3.3349426312670687</v>
      </c>
      <c r="H114" s="376">
        <f>Size!H37</f>
        <v>0.71761078785752641</v>
      </c>
      <c r="I114" s="332">
        <f>Size!I37</f>
        <v>3.2839059904166468</v>
      </c>
      <c r="J114" s="341">
        <f>Size!J37</f>
        <v>6.9763135369748763E-2</v>
      </c>
      <c r="K114" s="309">
        <f>Size!K37</f>
        <v>2.1705051242574856E-2</v>
      </c>
      <c r="L114" s="310">
        <f>Size!L37</f>
        <v>460726844.31931984</v>
      </c>
      <c r="M114" s="311">
        <f>Size!M37</f>
        <v>119611129.18802804</v>
      </c>
      <c r="N114" s="312">
        <f>Size!N37</f>
        <v>0.35064678606786259</v>
      </c>
      <c r="O114" s="61">
        <f>Size!O37</f>
        <v>92888208.66795598</v>
      </c>
      <c r="P114" s="62">
        <f>Size!P37</f>
        <v>22817854.019715115</v>
      </c>
      <c r="Q114" s="312">
        <f>Size!Q37</f>
        <v>0.32564205125352486</v>
      </c>
    </row>
    <row r="115" spans="2:17" x14ac:dyDescent="0.25">
      <c r="B115" s="498"/>
      <c r="C115" s="48" t="s">
        <v>173</v>
      </c>
      <c r="D115" s="57">
        <f>Size!D38</f>
        <v>2371355066.5314193</v>
      </c>
      <c r="E115" s="277">
        <f>Size!E38</f>
        <v>23132564.120444775</v>
      </c>
      <c r="F115" s="279">
        <f>Size!F38</f>
        <v>9.8510954974215751E-3</v>
      </c>
      <c r="G115" s="333">
        <f>Size!G38</f>
        <v>56.36793857084394</v>
      </c>
      <c r="H115" s="368">
        <f>Size!H38</f>
        <v>-1.5431171397724484</v>
      </c>
      <c r="I115" s="324">
        <f>Size!I38</f>
        <v>2.1030153832003173</v>
      </c>
      <c r="J115" s="333">
        <f>Size!J38</f>
        <v>4.8169337320274064E-2</v>
      </c>
      <c r="K115" s="290">
        <f>Size!K38</f>
        <v>2.3441823009978466E-2</v>
      </c>
      <c r="L115" s="294">
        <f>Size!L38</f>
        <v>4986996183.9455862</v>
      </c>
      <c r="M115" s="280">
        <f>Size!M38</f>
        <v>161760460.01985455</v>
      </c>
      <c r="N115" s="269">
        <f>Size!N38</f>
        <v>3.3523846144504814E-2</v>
      </c>
      <c r="O115" s="284">
        <f>Size!O38</f>
        <v>1191822826.2774937</v>
      </c>
      <c r="P115" s="277">
        <f>Size!P38</f>
        <v>12114499.30214262</v>
      </c>
      <c r="Q115" s="269">
        <f>Size!Q38</f>
        <v>1.026906314478845E-2</v>
      </c>
    </row>
    <row r="116" spans="2:17" x14ac:dyDescent="0.25">
      <c r="B116" s="498"/>
      <c r="C116" s="48" t="s">
        <v>174</v>
      </c>
      <c r="D116" s="57">
        <f>Size!D39</f>
        <v>78190924.737685516</v>
      </c>
      <c r="E116" s="277">
        <f>Size!E39</f>
        <v>869223.61876693368</v>
      </c>
      <c r="F116" s="279">
        <f>Size!F39</f>
        <v>1.1241651518117695E-2</v>
      </c>
      <c r="G116" s="333">
        <f>Size!G39</f>
        <v>1.858625603823274</v>
      </c>
      <c r="H116" s="368">
        <f>Size!H39</f>
        <v>-4.8255595270884077E-2</v>
      </c>
      <c r="I116" s="324">
        <f>Size!I39</f>
        <v>2.7794224822104869</v>
      </c>
      <c r="J116" s="333">
        <f>Size!J39</f>
        <v>9.7538294523838331E-2</v>
      </c>
      <c r="K116" s="290">
        <f>Size!K39</f>
        <v>3.6369316382738118E-2</v>
      </c>
      <c r="L116" s="294">
        <f>Size!L39</f>
        <v>217325614.12075126</v>
      </c>
      <c r="M116" s="280">
        <f>Size!M39</f>
        <v>9957766.5248904824</v>
      </c>
      <c r="N116" s="269">
        <f>Size!N39</f>
        <v>4.8019819081582864E-2</v>
      </c>
      <c r="O116" s="284">
        <f>Size!O39</f>
        <v>26363744.610658936</v>
      </c>
      <c r="P116" s="277">
        <f>Size!P39</f>
        <v>170261.00838046893</v>
      </c>
      <c r="Q116" s="269">
        <f>Size!Q39</f>
        <v>6.5001284657554524E-3</v>
      </c>
    </row>
    <row r="117" spans="2:17" x14ac:dyDescent="0.25">
      <c r="B117" s="498"/>
      <c r="C117" s="48" t="s">
        <v>175</v>
      </c>
      <c r="D117" s="57">
        <f>Size!D40</f>
        <v>50450244.297316678</v>
      </c>
      <c r="E117" s="277">
        <f>Size!E40</f>
        <v>9710946.636731118</v>
      </c>
      <c r="F117" s="279">
        <f>Size!F40</f>
        <v>0.23836804251356206</v>
      </c>
      <c r="G117" s="333">
        <f>Size!G40</f>
        <v>1.1992199361333127</v>
      </c>
      <c r="H117" s="368">
        <f>Size!H40</f>
        <v>0.19452138903598604</v>
      </c>
      <c r="I117" s="324">
        <f>Size!I40</f>
        <v>1.8570169850062941</v>
      </c>
      <c r="J117" s="333">
        <f>Size!J40</f>
        <v>2.2401407192331302E-2</v>
      </c>
      <c r="K117" s="290">
        <f>Size!K40</f>
        <v>1.2210409343097212E-2</v>
      </c>
      <c r="L117" s="294">
        <f>Size!L40</f>
        <v>93686960.557833999</v>
      </c>
      <c r="M117" s="280">
        <f>Size!M40</f>
        <v>18946010.440523803</v>
      </c>
      <c r="N117" s="269">
        <f>Size!N40</f>
        <v>0.25348902323006273</v>
      </c>
      <c r="O117" s="284">
        <f>Size!O40</f>
        <v>14118467.121758997</v>
      </c>
      <c r="P117" s="277">
        <f>Size!P40</f>
        <v>2714139.8809424564</v>
      </c>
      <c r="Q117" s="269">
        <f>Size!Q40</f>
        <v>0.23799210805074425</v>
      </c>
    </row>
    <row r="118" spans="2:17" x14ac:dyDescent="0.25">
      <c r="B118" s="498"/>
      <c r="C118" s="48" t="s">
        <v>176</v>
      </c>
      <c r="D118" s="57">
        <f>Size!D41</f>
        <v>1020162457.2876137</v>
      </c>
      <c r="E118" s="277">
        <f>Size!E41</f>
        <v>50264343.777958393</v>
      </c>
      <c r="F118" s="279">
        <f>Size!F41</f>
        <v>5.1824354618108047E-2</v>
      </c>
      <c r="G118" s="333">
        <f>Size!G41</f>
        <v>24.249618092317643</v>
      </c>
      <c r="H118" s="368">
        <f>Size!H41</f>
        <v>0.33032440212832626</v>
      </c>
      <c r="I118" s="324">
        <f>Size!I41</f>
        <v>1.6235783851652947</v>
      </c>
      <c r="J118" s="333">
        <f>Size!J41</f>
        <v>5.3784391140992982E-2</v>
      </c>
      <c r="K118" s="290">
        <f>Size!K41</f>
        <v>3.4262069638266404E-2</v>
      </c>
      <c r="L118" s="294">
        <f>Size!L41</f>
        <v>1656313715.0092828</v>
      </c>
      <c r="M118" s="280">
        <f>Size!M41</f>
        <v>133773481.60632539</v>
      </c>
      <c r="N118" s="269">
        <f>Size!N41</f>
        <v>8.7862033903258252E-2</v>
      </c>
      <c r="O118" s="284">
        <f>Size!O41</f>
        <v>254257931.65276545</v>
      </c>
      <c r="P118" s="277">
        <f>Size!P41</f>
        <v>12527825.634311348</v>
      </c>
      <c r="Q118" s="269">
        <f>Size!Q41</f>
        <v>5.1825673850302088E-2</v>
      </c>
    </row>
    <row r="119" spans="2:17" x14ac:dyDescent="0.25">
      <c r="B119" s="498"/>
      <c r="C119" s="48" t="s">
        <v>177</v>
      </c>
      <c r="D119" s="57">
        <f>Size!D42</f>
        <v>473150167.64667356</v>
      </c>
      <c r="E119" s="277">
        <f>Size!E42</f>
        <v>31918589.712118208</v>
      </c>
      <c r="F119" s="279">
        <f>Size!F42</f>
        <v>7.2339767388209145E-2</v>
      </c>
      <c r="G119" s="333">
        <f>Size!G42</f>
        <v>11.246944821174816</v>
      </c>
      <c r="H119" s="368">
        <f>Size!H42</f>
        <v>0.36544340262687491</v>
      </c>
      <c r="I119" s="324">
        <f>Size!I42</f>
        <v>4.2953172564182838</v>
      </c>
      <c r="J119" s="333">
        <f>Size!J42</f>
        <v>0.10593588579428115</v>
      </c>
      <c r="K119" s="290">
        <f>Size!K42</f>
        <v>2.5286761080551171E-2</v>
      </c>
      <c r="L119" s="294">
        <f>Size!L42</f>
        <v>2032330079.9699609</v>
      </c>
      <c r="M119" s="280">
        <f>Size!M42</f>
        <v>183842727.23990202</v>
      </c>
      <c r="N119" s="269">
        <f>Size!N42</f>
        <v>9.9455766883328633E-2</v>
      </c>
      <c r="O119" s="284">
        <f>Size!O42</f>
        <v>560814251.81288016</v>
      </c>
      <c r="P119" s="277">
        <f>Size!P42</f>
        <v>32363184.471378624</v>
      </c>
      <c r="Q119" s="269">
        <f>Size!Q42</f>
        <v>6.1241591646676585E-2</v>
      </c>
    </row>
    <row r="120" spans="2:17" ht="15" thickBot="1" x14ac:dyDescent="0.3">
      <c r="B120" s="498"/>
      <c r="C120" s="51" t="s">
        <v>178</v>
      </c>
      <c r="D120" s="296">
        <f>Size!D43</f>
        <v>73314460.48154071</v>
      </c>
      <c r="E120" s="297">
        <f>Size!E43</f>
        <v>1979527.1482718587</v>
      </c>
      <c r="F120" s="317">
        <f>Size!F43</f>
        <v>2.7749758158793374E-2</v>
      </c>
      <c r="G120" s="334">
        <f>Size!G43</f>
        <v>1.7427103444372773</v>
      </c>
      <c r="H120" s="369">
        <f>Size!H43</f>
        <v>-1.6527246606400148E-2</v>
      </c>
      <c r="I120" s="325">
        <f>Size!I43</f>
        <v>1.8123331505945102</v>
      </c>
      <c r="J120" s="334">
        <f>Size!J43</f>
        <v>0.10421565672643385</v>
      </c>
      <c r="K120" s="342">
        <f>Size!K43</f>
        <v>6.1011995428039784E-2</v>
      </c>
      <c r="L120" s="348">
        <f>Size!L43</f>
        <v>132870227.14864738</v>
      </c>
      <c r="M120" s="360">
        <f>Size!M43</f>
        <v>11021779.598177895</v>
      </c>
      <c r="N120" s="354">
        <f>Size!N43</f>
        <v>9.0454821704746682E-2</v>
      </c>
      <c r="O120" s="298">
        <f>Size!O43</f>
        <v>11642582.587864578</v>
      </c>
      <c r="P120" s="297">
        <f>Size!P43</f>
        <v>358841.54088861682</v>
      </c>
      <c r="Q120" s="354">
        <f>Size!Q43</f>
        <v>3.180164622661083E-2</v>
      </c>
    </row>
    <row r="121" spans="2:17" x14ac:dyDescent="0.25">
      <c r="B121" s="497" t="s">
        <v>24</v>
      </c>
      <c r="C121" s="54" t="s">
        <v>453</v>
      </c>
      <c r="D121" s="306">
        <f>Organic!D17</f>
        <v>193441587.80120182</v>
      </c>
      <c r="E121" s="53">
        <f>Organic!E17</f>
        <v>14043307.413407773</v>
      </c>
      <c r="F121" s="321">
        <f>Organic!F17</f>
        <v>7.8280055879305158E-2</v>
      </c>
      <c r="G121" s="339">
        <f>Organic!G17</f>
        <v>4.5981741376983249</v>
      </c>
      <c r="H121" s="374">
        <f>Organic!H17</f>
        <v>0.17391544872845621</v>
      </c>
      <c r="I121" s="330">
        <f>Organic!I17</f>
        <v>2.4850187410930777</v>
      </c>
      <c r="J121" s="339">
        <f>Organic!J17</f>
        <v>2.6795983774763332E-2</v>
      </c>
      <c r="K121" s="346">
        <f>Organic!K17</f>
        <v>1.0900551504126169E-2</v>
      </c>
      <c r="L121" s="352">
        <f>Organic!L17</f>
        <v>480705970.99278861</v>
      </c>
      <c r="M121" s="364">
        <f>Organic!M17</f>
        <v>39705035.519741416</v>
      </c>
      <c r="N121" s="358">
        <f>Organic!N17</f>
        <v>9.0033903164289511E-2</v>
      </c>
      <c r="O121" s="52">
        <f>Organic!O17</f>
        <v>97683436.018793359</v>
      </c>
      <c r="P121" s="53">
        <f>Organic!P17</f>
        <v>5819602.6114696413</v>
      </c>
      <c r="Q121" s="358">
        <f>Organic!Q17</f>
        <v>6.3350313127752425E-2</v>
      </c>
    </row>
    <row r="122" spans="2:17" ht="15" thickBot="1" x14ac:dyDescent="0.3">
      <c r="B122" s="499"/>
      <c r="C122" s="55" t="s">
        <v>454</v>
      </c>
      <c r="D122" s="307">
        <f>Organic!D18</f>
        <v>4013480160.0130539</v>
      </c>
      <c r="E122" s="47">
        <f>Organic!E18</f>
        <v>138000708.34027576</v>
      </c>
      <c r="F122" s="322">
        <f>Organic!F18</f>
        <v>3.5608680180386543E-2</v>
      </c>
      <c r="G122" s="340">
        <f>Organic!G18</f>
        <v>95.401825862301493</v>
      </c>
      <c r="H122" s="375">
        <f>Organic!H18</f>
        <v>-0.1739154487287351</v>
      </c>
      <c r="I122" s="331">
        <f>Organic!I18</f>
        <v>2.2672452064766322</v>
      </c>
      <c r="J122" s="340">
        <f>Organic!J18</f>
        <v>7.3881665015554709E-2</v>
      </c>
      <c r="K122" s="347">
        <f>Organic!K18</f>
        <v>3.3684185780866724E-2</v>
      </c>
      <c r="L122" s="353">
        <f>Organic!L18</f>
        <v>9099543654.0786629</v>
      </c>
      <c r="M122" s="365">
        <f>Organic!M18</f>
        <v>599208319.09802437</v>
      </c>
      <c r="N122" s="359">
        <f>Organic!N18</f>
        <v>7.0492315359860946E-2</v>
      </c>
      <c r="O122" s="46">
        <f>Organic!O18</f>
        <v>2054224576.7125847</v>
      </c>
      <c r="P122" s="47">
        <f>Organic!P18</f>
        <v>77247003.246289492</v>
      </c>
      <c r="Q122" s="359">
        <f>Organic!Q18</f>
        <v>3.9073282511166763E-2</v>
      </c>
    </row>
    <row r="123" spans="2:17" x14ac:dyDescent="0.25">
      <c r="B123" s="497" t="s">
        <v>277</v>
      </c>
      <c r="C123" s="43" t="s">
        <v>459</v>
      </c>
      <c r="D123" s="56">
        <f>Form!D17</f>
        <v>688097992.25477505</v>
      </c>
      <c r="E123" s="45">
        <f>Form!E17</f>
        <v>47925897.329113603</v>
      </c>
      <c r="F123" s="267">
        <f>Form!F17</f>
        <v>7.4864083750290439E-2</v>
      </c>
      <c r="G123" s="379">
        <f>Form!G17</f>
        <v>16.356329722849758</v>
      </c>
      <c r="H123" s="380">
        <f>Form!H17</f>
        <v>0.5686256975462598</v>
      </c>
      <c r="I123" s="381">
        <f>Form!I17</f>
        <v>2.4180299597409864</v>
      </c>
      <c r="J123" s="379">
        <f>Form!J17</f>
        <v>4.7667616196606311E-2</v>
      </c>
      <c r="K123" s="382">
        <f>Form!K17</f>
        <v>2.0109843681253129E-2</v>
      </c>
      <c r="L123" s="383">
        <f>Form!L17</f>
        <v>1663841560.5096674</v>
      </c>
      <c r="M123" s="266">
        <f>Form!M17</f>
        <v>146401733.30996108</v>
      </c>
      <c r="N123" s="268">
        <f>Form!N17</f>
        <v>9.6479432453102157E-2</v>
      </c>
      <c r="O123" s="44">
        <f>Form!O17</f>
        <v>357898106.82432926</v>
      </c>
      <c r="P123" s="45">
        <f>Form!P17</f>
        <v>30090825.664606869</v>
      </c>
      <c r="Q123" s="268">
        <f>Form!Q17</f>
        <v>9.1794256546563008E-2</v>
      </c>
    </row>
    <row r="124" spans="2:17" ht="15" thickBot="1" x14ac:dyDescent="0.3">
      <c r="B124" s="499"/>
      <c r="C124" s="51" t="s">
        <v>165</v>
      </c>
      <c r="D124" s="60">
        <f>Form!D18</f>
        <v>3518823755.5595155</v>
      </c>
      <c r="E124" s="50">
        <f>Form!E18</f>
        <v>104118118.42458963</v>
      </c>
      <c r="F124" s="263">
        <f>Form!F18</f>
        <v>3.0491096301919859E-2</v>
      </c>
      <c r="G124" s="367">
        <f>Form!G18</f>
        <v>83.643670277150861</v>
      </c>
      <c r="H124" s="377">
        <f>Form!H18</f>
        <v>-0.56862569754611059</v>
      </c>
      <c r="I124" s="366">
        <f>Form!I18</f>
        <v>2.2497313348116226</v>
      </c>
      <c r="J124" s="367">
        <f>Form!J18</f>
        <v>7.5635751719748345E-2</v>
      </c>
      <c r="K124" s="291">
        <f>Form!K18</f>
        <v>3.4789524576552197E-2</v>
      </c>
      <c r="L124" s="295">
        <f>Form!L18</f>
        <v>7916408064.5617552</v>
      </c>
      <c r="M124" s="264">
        <f>Form!M18</f>
        <v>492511621.30778885</v>
      </c>
      <c r="N124" s="270">
        <f>Form!N18</f>
        <v>6.6341391622633708E-2</v>
      </c>
      <c r="O124" s="49">
        <f>Form!O18</f>
        <v>1794009905.9070489</v>
      </c>
      <c r="P124" s="50">
        <f>Form!P18</f>
        <v>52975780.193151712</v>
      </c>
      <c r="Q124" s="270">
        <f>Form!Q18</f>
        <v>3.0427766699535206E-2</v>
      </c>
    </row>
    <row r="125" spans="2:17" x14ac:dyDescent="0.25">
      <c r="B125" s="498" t="s">
        <v>279</v>
      </c>
      <c r="C125" s="43" t="s">
        <v>37</v>
      </c>
      <c r="D125" s="258">
        <f>'Package Type'!D41</f>
        <v>154833424.65464294</v>
      </c>
      <c r="E125" s="62">
        <f>'Package Type'!E41</f>
        <v>18202773.72499916</v>
      </c>
      <c r="F125" s="323">
        <f>'Package Type'!F41</f>
        <v>0.13322613631089592</v>
      </c>
      <c r="G125" s="341">
        <f>'Package Type'!G41</f>
        <v>3.6804446085807911</v>
      </c>
      <c r="H125" s="376">
        <f>'Package Type'!H41</f>
        <v>0.3109064878786385</v>
      </c>
      <c r="I125" s="332">
        <f>'Package Type'!I41</f>
        <v>5.6717428042728262</v>
      </c>
      <c r="J125" s="341">
        <f>'Package Type'!J41</f>
        <v>-0.14232580891047064</v>
      </c>
      <c r="K125" s="309">
        <f>'Package Type'!K41</f>
        <v>-2.4479554401499393E-2</v>
      </c>
      <c r="L125" s="310">
        <f>'Package Type'!L41</f>
        <v>878175362.14588988</v>
      </c>
      <c r="M125" s="311">
        <f>'Package Type'!M41</f>
        <v>83795382.977044702</v>
      </c>
      <c r="N125" s="312">
        <f>'Package Type'!N41</f>
        <v>0.1054852654578723</v>
      </c>
      <c r="O125" s="61">
        <f>'Package Type'!O41</f>
        <v>213292895.06757063</v>
      </c>
      <c r="P125" s="62">
        <f>'Package Type'!P41</f>
        <v>18366584.669424802</v>
      </c>
      <c r="Q125" s="312">
        <f>'Package Type'!Q41</f>
        <v>9.4223220210294958E-2</v>
      </c>
    </row>
    <row r="126" spans="2:17" x14ac:dyDescent="0.25">
      <c r="B126" s="498"/>
      <c r="C126" s="48" t="s">
        <v>166</v>
      </c>
      <c r="D126" s="57">
        <f>'Package Type'!D42</f>
        <v>48865041.937984467</v>
      </c>
      <c r="E126" s="277">
        <f>'Package Type'!E42</f>
        <v>2292123.6643945649</v>
      </c>
      <c r="F126" s="279">
        <f>'Package Type'!F42</f>
        <v>4.9215805007743293E-2</v>
      </c>
      <c r="G126" s="333">
        <f>'Package Type'!G42</f>
        <v>1.161539122123501</v>
      </c>
      <c r="H126" s="368">
        <f>'Package Type'!H42</f>
        <v>1.2973829874284082E-2</v>
      </c>
      <c r="I126" s="324">
        <f>'Package Type'!I42</f>
        <v>2.5016218953479794</v>
      </c>
      <c r="J126" s="333">
        <f>'Package Type'!J42</f>
        <v>2.7838661050551217E-2</v>
      </c>
      <c r="K126" s="290">
        <f>'Package Type'!K42</f>
        <v>1.1253476321039742E-2</v>
      </c>
      <c r="L126" s="294">
        <f>'Package Type'!L42</f>
        <v>122241858.8291592</v>
      </c>
      <c r="M126" s="280">
        <f>'Package Type'!M42</f>
        <v>7030554.4316481799</v>
      </c>
      <c r="N126" s="269">
        <f>'Package Type'!N42</f>
        <v>6.1023130225058585E-2</v>
      </c>
      <c r="O126" s="284">
        <f>'Package Type'!O42</f>
        <v>22358062.999720752</v>
      </c>
      <c r="P126" s="277">
        <f>'Package Type'!P42</f>
        <v>2011440.4703749754</v>
      </c>
      <c r="Q126" s="269">
        <f>'Package Type'!Q42</f>
        <v>9.8858691041910779E-2</v>
      </c>
    </row>
    <row r="127" spans="2:17" x14ac:dyDescent="0.25">
      <c r="B127" s="498"/>
      <c r="C127" s="48" t="s">
        <v>167</v>
      </c>
      <c r="D127" s="57">
        <f>'Package Type'!D43</f>
        <v>1543568689.5755615</v>
      </c>
      <c r="E127" s="277">
        <f>'Package Type'!E43</f>
        <v>62590628.384355545</v>
      </c>
      <c r="F127" s="279">
        <f>'Package Type'!F43</f>
        <v>4.2263035506421728E-2</v>
      </c>
      <c r="G127" s="333">
        <f>'Package Type'!G43</f>
        <v>36.691167131348067</v>
      </c>
      <c r="H127" s="368">
        <f>'Package Type'!H43</f>
        <v>0.16779555144554337</v>
      </c>
      <c r="I127" s="324">
        <f>'Package Type'!I43</f>
        <v>2.1970276632529533</v>
      </c>
      <c r="J127" s="333">
        <f>'Package Type'!J43</f>
        <v>0.12510170552849553</v>
      </c>
      <c r="K127" s="290">
        <f>'Package Type'!K43</f>
        <v>6.0379428648063983E-2</v>
      </c>
      <c r="L127" s="294">
        <f>'Package Type'!L43</f>
        <v>3391263111.1286192</v>
      </c>
      <c r="M127" s="280">
        <f>'Package Type'!M43</f>
        <v>322786223.32611942</v>
      </c>
      <c r="N127" s="269">
        <f>'Package Type'!N43</f>
        <v>0.1051942820912964</v>
      </c>
      <c r="O127" s="284">
        <f>'Package Type'!O43</f>
        <v>783343772.78447902</v>
      </c>
      <c r="P127" s="277">
        <f>'Package Type'!P43</f>
        <v>27850028.492659926</v>
      </c>
      <c r="Q127" s="269">
        <f>'Package Type'!Q43</f>
        <v>3.6863347583064164E-2</v>
      </c>
    </row>
    <row r="128" spans="2:17" ht="15" customHeight="1" x14ac:dyDescent="0.25">
      <c r="B128" s="498"/>
      <c r="C128" s="48" t="s">
        <v>168</v>
      </c>
      <c r="D128" s="57">
        <f>'Package Type'!D44</f>
        <v>22851138.022201464</v>
      </c>
      <c r="E128" s="277">
        <f>'Package Type'!E44</f>
        <v>13720162.746043732</v>
      </c>
      <c r="F128" s="279">
        <f>'Package Type'!F44</f>
        <v>1.5025955422165056</v>
      </c>
      <c r="G128" s="333">
        <f>'Package Type'!G44</f>
        <v>0.54317953582269318</v>
      </c>
      <c r="H128" s="368">
        <f>'Package Type'!H44</f>
        <v>0.31799456405493443</v>
      </c>
      <c r="I128" s="324">
        <f>'Package Type'!I44</f>
        <v>3.0239924972996168</v>
      </c>
      <c r="J128" s="333">
        <f>'Package Type'!J44</f>
        <v>-0.36030496862928896</v>
      </c>
      <c r="K128" s="290">
        <f>'Package Type'!K44</f>
        <v>-0.10646374092603417</v>
      </c>
      <c r="L128" s="294">
        <f>'Package Type'!L44</f>
        <v>69101669.93389523</v>
      </c>
      <c r="M128" s="280">
        <f>'Package Type'!M44</f>
        <v>38199733.445335135</v>
      </c>
      <c r="N128" s="269">
        <f>'Package Type'!N44</f>
        <v>1.2361598587673197</v>
      </c>
      <c r="O128" s="284">
        <f>'Package Type'!O44</f>
        <v>14890186.63958765</v>
      </c>
      <c r="P128" s="277">
        <f>'Package Type'!P44</f>
        <v>7385636.1937823491</v>
      </c>
      <c r="Q128" s="269">
        <f>'Package Type'!Q44</f>
        <v>0.98415438034807012</v>
      </c>
    </row>
    <row r="129" spans="2:20" x14ac:dyDescent="0.25">
      <c r="B129" s="498"/>
      <c r="C129" s="48" t="s">
        <v>169</v>
      </c>
      <c r="D129" s="57">
        <f>'Package Type'!D45</f>
        <v>1065759.8383837803</v>
      </c>
      <c r="E129" s="277">
        <f>'Package Type'!E45</f>
        <v>90307.564383293269</v>
      </c>
      <c r="F129" s="279">
        <f>'Package Type'!F45</f>
        <v>9.2580197709650508E-2</v>
      </c>
      <c r="G129" s="333">
        <f>'Package Type'!G45</f>
        <v>2.5333483774389261E-2</v>
      </c>
      <c r="H129" s="368">
        <f>'Package Type'!H45</f>
        <v>1.2772152884640148E-3</v>
      </c>
      <c r="I129" s="324">
        <f>'Package Type'!I45</f>
        <v>3.3049784913359619</v>
      </c>
      <c r="J129" s="333">
        <f>'Package Type'!J45</f>
        <v>-3.9555643742414937E-2</v>
      </c>
      <c r="K129" s="290">
        <f>'Package Type'!K45</f>
        <v>-1.182695172028435E-2</v>
      </c>
      <c r="L129" s="294">
        <f>'Package Type'!L45</f>
        <v>3522313.3427880849</v>
      </c>
      <c r="M129" s="280">
        <f>'Package Type'!M45</f>
        <v>259879.91525362991</v>
      </c>
      <c r="N129" s="269">
        <f>'Package Type'!N45</f>
        <v>7.9658304460799689E-2</v>
      </c>
      <c r="O129" s="284">
        <f>'Package Type'!O45</f>
        <v>978252.15009227372</v>
      </c>
      <c r="P129" s="277">
        <f>'Package Type'!P45</f>
        <v>52773.266327603604</v>
      </c>
      <c r="Q129" s="269">
        <f>'Package Type'!Q45</f>
        <v>5.7022658488902637E-2</v>
      </c>
    </row>
    <row r="130" spans="2:20" x14ac:dyDescent="0.25">
      <c r="B130" s="498"/>
      <c r="C130" s="48" t="s">
        <v>170</v>
      </c>
      <c r="D130" s="57">
        <f>'Package Type'!D46</f>
        <v>2384719889.1351109</v>
      </c>
      <c r="E130" s="277">
        <f>'Package Type'!E46</f>
        <v>51334794.07164526</v>
      </c>
      <c r="F130" s="279">
        <f>'Package Type'!F46</f>
        <v>2.2000137988474212E-2</v>
      </c>
      <c r="G130" s="333">
        <f>'Package Type'!G46</f>
        <v>56.685625074298272</v>
      </c>
      <c r="H130" s="368">
        <f>'Package Type'!H46</f>
        <v>-0.85951559946769152</v>
      </c>
      <c r="I130" s="324">
        <f>'Package Type'!I46</f>
        <v>2.064705267540381</v>
      </c>
      <c r="J130" s="333">
        <f>'Package Type'!J46</f>
        <v>2.7599902938170384E-2</v>
      </c>
      <c r="K130" s="290">
        <f>'Package Type'!K46</f>
        <v>1.3548588805351199E-2</v>
      </c>
      <c r="L130" s="294">
        <f>'Package Type'!L46</f>
        <v>4923743716.7055769</v>
      </c>
      <c r="M130" s="280">
        <f>'Package Type'!M46</f>
        <v>170392421.8689518</v>
      </c>
      <c r="N130" s="269">
        <f>'Package Type'!N46</f>
        <v>3.5846797617092231E-2</v>
      </c>
      <c r="O130" s="284">
        <f>'Package Type'!O46</f>
        <v>1087080547.2856338</v>
      </c>
      <c r="P130" s="277">
        <f>'Package Type'!P46</f>
        <v>28619270.25001955</v>
      </c>
      <c r="Q130" s="269">
        <f>'Package Type'!Q46</f>
        <v>2.7038561420189386E-2</v>
      </c>
    </row>
    <row r="131" spans="2:20" x14ac:dyDescent="0.25">
      <c r="B131" s="498"/>
      <c r="C131" s="48" t="s">
        <v>171</v>
      </c>
      <c r="D131" s="57">
        <f>'Package Type'!D47</f>
        <v>49495489.399018668</v>
      </c>
      <c r="E131" s="277">
        <f>'Package Type'!E47</f>
        <v>2920609.353057608</v>
      </c>
      <c r="F131" s="279">
        <f>'Package Type'!F47</f>
        <v>6.2707823405567339E-2</v>
      </c>
      <c r="G131" s="333">
        <f>'Package Type'!G47</f>
        <v>1.1765250785740042</v>
      </c>
      <c r="H131" s="368">
        <f>'Package Type'!H47</f>
        <v>2.7911405769298625E-2</v>
      </c>
      <c r="I131" s="324">
        <f>'Package Type'!I47</f>
        <v>3.8058530278230491</v>
      </c>
      <c r="J131" s="333">
        <f>'Package Type'!J47</f>
        <v>8.0049975824271868E-2</v>
      </c>
      <c r="K131" s="290">
        <f>'Package Type'!K47</f>
        <v>2.1485294500826486E-2</v>
      </c>
      <c r="L131" s="294">
        <f>'Package Type'!L47</f>
        <v>188372558.19283882</v>
      </c>
      <c r="M131" s="280">
        <f>'Package Type'!M47</f>
        <v>14843727.971120149</v>
      </c>
      <c r="N131" s="269">
        <f>'Package Type'!N47</f>
        <v>8.5540413959768191E-2</v>
      </c>
      <c r="O131" s="284">
        <f>'Package Type'!O47</f>
        <v>29143819.458289288</v>
      </c>
      <c r="P131" s="277">
        <f>'Package Type'!P47</f>
        <v>-1213038.9007206857</v>
      </c>
      <c r="Q131" s="269">
        <f>'Package Type'!Q47</f>
        <v>-3.995930298105612E-2</v>
      </c>
      <c r="T131" s="59"/>
    </row>
    <row r="132" spans="2:20" ht="15" thickBot="1" x14ac:dyDescent="0.3">
      <c r="B132" s="498"/>
      <c r="C132" s="51" t="s">
        <v>172</v>
      </c>
      <c r="D132" s="296">
        <f>'Package Type'!D48</f>
        <v>371574.56942224503</v>
      </c>
      <c r="E132" s="297">
        <f>'Package Type'!E48</f>
        <v>-122099.04040268075</v>
      </c>
      <c r="F132" s="317">
        <f>'Package Type'!F48</f>
        <v>-0.2473274608419547</v>
      </c>
      <c r="G132" s="334">
        <f>'Package Type'!G48</f>
        <v>8.8324573570996191E-3</v>
      </c>
      <c r="H132" s="369">
        <f>'Package Type'!H48</f>
        <v>-3.34235141510115E-3</v>
      </c>
      <c r="I132" s="325">
        <f>'Package Type'!I48</f>
        <v>3.0113517394712672</v>
      </c>
      <c r="J132" s="334">
        <f>'Package Type'!J48</f>
        <v>0.11290082136933011</v>
      </c>
      <c r="K132" s="342">
        <f>'Package Type'!K48</f>
        <v>3.8952124620852194E-2</v>
      </c>
      <c r="L132" s="348">
        <f>'Package Type'!L48</f>
        <v>1118941.7259729647</v>
      </c>
      <c r="M132" s="360">
        <f>'Package Type'!M48</f>
        <v>-311947.00166678894</v>
      </c>
      <c r="N132" s="354">
        <f>'Package Type'!N48</f>
        <v>-0.21800926629797729</v>
      </c>
      <c r="O132" s="298">
        <f>'Package Type'!O48</f>
        <v>390359.06995081902</v>
      </c>
      <c r="P132" s="297">
        <f>'Package Type'!P48</f>
        <v>-266873.93180170935</v>
      </c>
      <c r="Q132" s="354">
        <f>'Package Type'!Q48</f>
        <v>-0.40605680343209072</v>
      </c>
    </row>
    <row r="133" spans="2:20" ht="15.5" customHeight="1" thickBot="1" x14ac:dyDescent="0.3">
      <c r="B133" s="497" t="s">
        <v>280</v>
      </c>
      <c r="C133" s="254" t="s">
        <v>44</v>
      </c>
      <c r="D133" s="259">
        <f>'Sugar Content'!D25</f>
        <v>4206921747.8142657</v>
      </c>
      <c r="E133" s="260">
        <f>'Sugar Content'!E25</f>
        <v>152044015.7536993</v>
      </c>
      <c r="F133" s="271">
        <f>'Sugar Content'!F25</f>
        <v>3.7496572227452868E-2</v>
      </c>
      <c r="G133" s="335">
        <f>'Sugar Content'!G25</f>
        <v>100.00000000000003</v>
      </c>
      <c r="H133" s="370">
        <f>'Sugar Content'!H25</f>
        <v>7.1054273576010019E-14</v>
      </c>
      <c r="I133" s="326">
        <f>'Sugar Content'!I25</f>
        <v>2.27725881282411</v>
      </c>
      <c r="J133" s="335">
        <f>'Sugar Content'!J25</f>
        <v>7.2177214491929931E-2</v>
      </c>
      <c r="K133" s="314">
        <f>'Sugar Content'!K25</f>
        <v>3.2732219318560081E-2</v>
      </c>
      <c r="L133" s="315">
        <f>'Sugar Content'!L25</f>
        <v>9580249625.0714455</v>
      </c>
      <c r="M133" s="272">
        <f>'Sugar Content'!M25</f>
        <v>638913354.61776543</v>
      </c>
      <c r="N133" s="274">
        <f>'Sugar Content'!N25</f>
        <v>7.1456137571856163E-2</v>
      </c>
      <c r="O133" s="302">
        <f>'Sugar Content'!O25</f>
        <v>2151908012.7313776</v>
      </c>
      <c r="P133" s="260">
        <f>'Sugar Content'!P25</f>
        <v>83066605.857759237</v>
      </c>
      <c r="Q133" s="316">
        <f>'Sugar Content'!Q25</f>
        <v>4.0151268039094128E-2</v>
      </c>
    </row>
    <row r="134" spans="2:20" ht="15.5" customHeight="1" x14ac:dyDescent="0.25">
      <c r="B134" s="511"/>
      <c r="C134" s="43" t="s">
        <v>33</v>
      </c>
      <c r="D134" s="258">
        <f>'Sugar Content'!D26</f>
        <v>3824110877.4668765</v>
      </c>
      <c r="E134" s="62">
        <f>'Sugar Content'!E26</f>
        <v>134497655.3403368</v>
      </c>
      <c r="F134" s="308">
        <f>'Sugar Content'!F26</f>
        <v>3.6453050019919955E-2</v>
      </c>
      <c r="G134" s="341">
        <f>'Sugar Content'!G26</f>
        <v>90.900451843529538</v>
      </c>
      <c r="H134" s="376">
        <f>'Sugar Content'!H26</f>
        <v>-9.1520440961218696E-2</v>
      </c>
      <c r="I134" s="332">
        <f>'Sugar Content'!I26</f>
        <v>2.2908318266196872</v>
      </c>
      <c r="J134" s="341">
        <f>'Sugar Content'!J26</f>
        <v>8.1786281120351134E-2</v>
      </c>
      <c r="K134" s="309">
        <f>'Sugar Content'!K26</f>
        <v>3.7023356665045144E-2</v>
      </c>
      <c r="L134" s="310">
        <f>'Sugar Content'!L26</f>
        <v>8760394906.6236591</v>
      </c>
      <c r="M134" s="311">
        <f>'Sugar Content'!M26</f>
        <v>609871253.66957378</v>
      </c>
      <c r="N134" s="312">
        <f>'Sugar Content'!N26</f>
        <v>7.4826020957381223E-2</v>
      </c>
      <c r="O134" s="61">
        <f>'Sugar Content'!O26</f>
        <v>1963897330.4462311</v>
      </c>
      <c r="P134" s="62">
        <f>'Sugar Content'!P26</f>
        <v>75287495.337505817</v>
      </c>
      <c r="Q134" s="313">
        <f>'Sugar Content'!Q26</f>
        <v>3.9863975045524212E-2</v>
      </c>
    </row>
    <row r="135" spans="2:20" ht="15.5" customHeight="1" x14ac:dyDescent="0.25">
      <c r="B135" s="511"/>
      <c r="C135" s="48" t="s">
        <v>455</v>
      </c>
      <c r="D135" s="57">
        <f>'Sugar Content'!D27</f>
        <v>378834533.08611339</v>
      </c>
      <c r="E135" s="277">
        <f>'Sugar Content'!E27</f>
        <v>17826429.511648536</v>
      </c>
      <c r="F135" s="278">
        <f>'Sugar Content'!F27</f>
        <v>4.9379582716130063E-2</v>
      </c>
      <c r="G135" s="333">
        <f>'Sugar Content'!G27</f>
        <v>9.0050292302902832</v>
      </c>
      <c r="H135" s="368">
        <f>'Sugar Content'!H27</f>
        <v>0.10197154447909362</v>
      </c>
      <c r="I135" s="324">
        <f>'Sugar Content'!I27</f>
        <v>2.121617924741444</v>
      </c>
      <c r="J135" s="333">
        <f>'Sugar Content'!J27</f>
        <v>-1.9905209429003534E-2</v>
      </c>
      <c r="K135" s="290">
        <f>'Sugar Content'!K27</f>
        <v>-9.2948841464251235E-3</v>
      </c>
      <c r="L135" s="294">
        <f>'Sugar Content'!L27</f>
        <v>803742135.90655375</v>
      </c>
      <c r="M135" s="280">
        <f>'Sugar Content'!M27</f>
        <v>30634930.478836179</v>
      </c>
      <c r="N135" s="269">
        <f>'Sugar Content'!N27</f>
        <v>3.9625721069159563E-2</v>
      </c>
      <c r="O135" s="284">
        <f>'Sugar Content'!O27</f>
        <v>183911638.9401525</v>
      </c>
      <c r="P135" s="277">
        <f>'Sugar Content'!P27</f>
        <v>8162193.0494765937</v>
      </c>
      <c r="Q135" s="261">
        <f>'Sugar Content'!Q27</f>
        <v>4.6442212139626585E-2</v>
      </c>
    </row>
    <row r="136" spans="2:20" ht="15.5" customHeight="1" thickBot="1" x14ac:dyDescent="0.3">
      <c r="B136" s="512"/>
      <c r="C136" s="51" t="s">
        <v>456</v>
      </c>
      <c r="D136" s="60">
        <f>'Sugar Content'!D28</f>
        <v>3976337.2612670218</v>
      </c>
      <c r="E136" s="50">
        <f>'Sugar Content'!E28</f>
        <v>-280069.0983017548</v>
      </c>
      <c r="F136" s="262">
        <f>'Sugar Content'!F28</f>
        <v>-6.5799426709372985E-2</v>
      </c>
      <c r="G136" s="367">
        <f>'Sugar Content'!G28</f>
        <v>9.4518926180002183E-2</v>
      </c>
      <c r="H136" s="377">
        <f>'Sugar Content'!H28</f>
        <v>-1.0451103518175603E-2</v>
      </c>
      <c r="I136" s="366">
        <f>'Sugar Content'!I28</f>
        <v>4.0521166798862946</v>
      </c>
      <c r="J136" s="367">
        <f>'Sugar Content'!J28</f>
        <v>-0.10759237422526446</v>
      </c>
      <c r="K136" s="291">
        <f>'Sugar Content'!K28</f>
        <v>-2.5865360491719367E-2</v>
      </c>
      <c r="L136" s="295">
        <f>'Sugar Content'!L28</f>
        <v>16112582.541233487</v>
      </c>
      <c r="M136" s="264">
        <f>'Sugar Content'!M28</f>
        <v>-1592829.530642774</v>
      </c>
      <c r="N136" s="270">
        <f>'Sugar Content'!N28</f>
        <v>-8.9962861309105926E-2</v>
      </c>
      <c r="O136" s="49">
        <f>'Sugar Content'!O28</f>
        <v>4099043.3449938586</v>
      </c>
      <c r="P136" s="50">
        <f>'Sugar Content'!P28</f>
        <v>-383082.52922336757</v>
      </c>
      <c r="Q136" s="265">
        <f>'Sugar Content'!Q28</f>
        <v>-8.5468935941088536E-2</v>
      </c>
    </row>
    <row r="137" spans="2:20" x14ac:dyDescent="0.25">
      <c r="B137" s="63"/>
      <c r="C137" s="64"/>
      <c r="D137" s="65"/>
      <c r="E137" s="65"/>
      <c r="F137" s="66"/>
      <c r="G137" s="67"/>
      <c r="H137" s="67"/>
      <c r="I137" s="68"/>
      <c r="J137" s="68"/>
      <c r="K137" s="66"/>
      <c r="L137" s="69"/>
      <c r="M137" s="69"/>
      <c r="N137" s="66"/>
      <c r="O137" s="65"/>
      <c r="P137" s="65"/>
      <c r="Q137" s="66"/>
    </row>
    <row r="138" spans="2:20" ht="23.5" x14ac:dyDescent="0.25">
      <c r="B138" s="506" t="s">
        <v>249</v>
      </c>
      <c r="C138" s="506"/>
      <c r="D138" s="506"/>
      <c r="E138" s="506"/>
      <c r="F138" s="506"/>
      <c r="G138" s="506"/>
      <c r="H138" s="506"/>
      <c r="I138" s="506"/>
      <c r="J138" s="506"/>
      <c r="K138" s="506"/>
      <c r="L138" s="506"/>
      <c r="M138" s="506"/>
      <c r="N138" s="506"/>
      <c r="O138" s="506"/>
      <c r="P138" s="506"/>
      <c r="Q138" s="506"/>
    </row>
    <row r="139" spans="2:20" x14ac:dyDescent="0.25">
      <c r="B139" s="500" t="s">
        <v>458</v>
      </c>
      <c r="C139" s="500"/>
      <c r="D139" s="500"/>
      <c r="E139" s="500"/>
      <c r="F139" s="500"/>
      <c r="G139" s="500"/>
      <c r="H139" s="500"/>
      <c r="I139" s="500"/>
      <c r="J139" s="500"/>
      <c r="K139" s="500"/>
      <c r="L139" s="500"/>
      <c r="M139" s="500"/>
      <c r="N139" s="500"/>
      <c r="O139" s="500"/>
      <c r="P139" s="500"/>
      <c r="Q139" s="500"/>
    </row>
    <row r="140" spans="2:20" ht="15" thickBot="1" x14ac:dyDescent="0.3">
      <c r="B140" s="500" t="str">
        <f>'HOME PAGE'!H7</f>
        <v>YTD ENDING 01-26-2025</v>
      </c>
      <c r="C140" s="500"/>
      <c r="D140" s="500"/>
      <c r="E140" s="500"/>
      <c r="F140" s="500"/>
      <c r="G140" s="500"/>
      <c r="H140" s="500"/>
      <c r="I140" s="500"/>
      <c r="J140" s="500"/>
      <c r="K140" s="500"/>
      <c r="L140" s="500"/>
      <c r="M140" s="500"/>
      <c r="N140" s="500"/>
      <c r="O140" s="500"/>
      <c r="P140" s="500"/>
      <c r="Q140" s="500"/>
    </row>
    <row r="141" spans="2:20" x14ac:dyDescent="0.25">
      <c r="D141" s="501" t="s">
        <v>266</v>
      </c>
      <c r="E141" s="502"/>
      <c r="F141" s="503"/>
      <c r="G141" s="504" t="s">
        <v>267</v>
      </c>
      <c r="H141" s="505"/>
      <c r="I141" s="501" t="s">
        <v>268</v>
      </c>
      <c r="J141" s="502"/>
      <c r="K141" s="503"/>
      <c r="L141" s="504" t="s">
        <v>269</v>
      </c>
      <c r="M141" s="502"/>
      <c r="N141" s="505"/>
      <c r="O141" s="501" t="s">
        <v>270</v>
      </c>
      <c r="P141" s="502"/>
      <c r="Q141" s="503"/>
    </row>
    <row r="142" spans="2:20" s="34" customFormat="1" ht="29.5" thickBot="1" x14ac:dyDescent="0.3">
      <c r="C142" s="35"/>
      <c r="D142" s="36" t="s">
        <v>271</v>
      </c>
      <c r="E142" s="37" t="s">
        <v>272</v>
      </c>
      <c r="F142" s="38" t="s">
        <v>273</v>
      </c>
      <c r="G142" s="39" t="s">
        <v>271</v>
      </c>
      <c r="H142" s="40" t="s">
        <v>272</v>
      </c>
      <c r="I142" s="41" t="s">
        <v>271</v>
      </c>
      <c r="J142" s="42" t="s">
        <v>272</v>
      </c>
      <c r="K142" s="38" t="s">
        <v>273</v>
      </c>
      <c r="L142" s="39" t="s">
        <v>271</v>
      </c>
      <c r="M142" s="42" t="s">
        <v>272</v>
      </c>
      <c r="N142" s="40" t="s">
        <v>273</v>
      </c>
      <c r="O142" s="41" t="s">
        <v>271</v>
      </c>
      <c r="P142" s="42" t="s">
        <v>272</v>
      </c>
      <c r="Q142" s="38" t="s">
        <v>273</v>
      </c>
    </row>
    <row r="143" spans="2:20" ht="15" thickBot="1" x14ac:dyDescent="0.3">
      <c r="C143" s="254" t="s">
        <v>281</v>
      </c>
      <c r="D143" s="259">
        <f>SubSegments!D69</f>
        <v>4192926315.1154027</v>
      </c>
      <c r="E143" s="260">
        <f>SubSegments!E69</f>
        <v>154365219.65989351</v>
      </c>
      <c r="F143" s="273">
        <f>SubSegments!F69</f>
        <v>3.8222826400619962E-2</v>
      </c>
      <c r="G143" s="335">
        <f>SubSegments!G69</f>
        <v>100.00000000000007</v>
      </c>
      <c r="H143" s="370">
        <f>SubSegments!H69</f>
        <v>8.5265128291212022E-14</v>
      </c>
      <c r="I143" s="326">
        <f>SubSegments!I69</f>
        <v>2.2706019287976127</v>
      </c>
      <c r="J143" s="335">
        <f>SubSegments!J69</f>
        <v>6.6420156673727693E-2</v>
      </c>
      <c r="K143" s="314">
        <f>SubSegments!K69</f>
        <v>3.013370199941685E-2</v>
      </c>
      <c r="L143" s="315">
        <f>SubSegments!L69</f>
        <v>9520466578.4073009</v>
      </c>
      <c r="M143" s="272">
        <f>SubSegments!M69</f>
        <v>618743826.1955986</v>
      </c>
      <c r="N143" s="274">
        <f>SubSegments!N69</f>
        <v>6.9508323660368646E-2</v>
      </c>
      <c r="O143" s="302">
        <f>SubSegments!O69</f>
        <v>2142696383.5517206</v>
      </c>
      <c r="P143" s="260">
        <f>SubSegments!P69</f>
        <v>82700575.167439461</v>
      </c>
      <c r="Q143" s="274">
        <f>SubSegments!Q69</f>
        <v>4.0145991963111853E-2</v>
      </c>
    </row>
    <row r="144" spans="2:20" x14ac:dyDescent="0.25">
      <c r="B144" s="494" t="s">
        <v>278</v>
      </c>
      <c r="C144" s="48" t="s">
        <v>28</v>
      </c>
      <c r="D144" s="386">
        <f>SubSegments!D70</f>
        <v>12468748.90279836</v>
      </c>
      <c r="E144" s="387">
        <f>SubSegments!E70</f>
        <v>915860.00619150326</v>
      </c>
      <c r="F144" s="390">
        <f>SubSegments!F70</f>
        <v>7.9275410192899548E-2</v>
      </c>
      <c r="G144" s="391">
        <f>SubSegments!G70</f>
        <v>0.29737581740582503</v>
      </c>
      <c r="H144" s="392">
        <f>SubSegments!H70</f>
        <v>1.1311334944310913E-2</v>
      </c>
      <c r="I144" s="393">
        <f>SubSegments!I70</f>
        <v>4.1990475414153101</v>
      </c>
      <c r="J144" s="391">
        <f>SubSegments!J70</f>
        <v>-1.4424129221510817E-2</v>
      </c>
      <c r="K144" s="394">
        <f>SubSegments!K70</f>
        <v>-3.4233359920349876E-3</v>
      </c>
      <c r="L144" s="395">
        <f>SubSegments!L70</f>
        <v>52356869.424820296</v>
      </c>
      <c r="M144" s="396">
        <f>SubSegments!M70</f>
        <v>3679099.3449526206</v>
      </c>
      <c r="N144" s="397">
        <f>SubSegments!N70</f>
        <v>7.5580687835867716E-2</v>
      </c>
      <c r="O144" s="398">
        <f>SubSegments!O70</f>
        <v>13403478.067925043</v>
      </c>
      <c r="P144" s="387">
        <f>SubSegments!P70</f>
        <v>1029018.9289588965</v>
      </c>
      <c r="Q144" s="397">
        <f>SubSegments!Q70</f>
        <v>8.3156679205364306E-2</v>
      </c>
    </row>
    <row r="145" spans="2:17" x14ac:dyDescent="0.25">
      <c r="B145" s="495"/>
      <c r="C145" s="48" t="s">
        <v>134</v>
      </c>
      <c r="D145" s="281">
        <f>SubSegments!D71</f>
        <v>223025268.91663936</v>
      </c>
      <c r="E145" s="282">
        <f>SubSegments!E71</f>
        <v>-3383145.0382915735</v>
      </c>
      <c r="F145" s="319">
        <f>SubSegments!F71</f>
        <v>-1.4942664802930095E-2</v>
      </c>
      <c r="G145" s="337">
        <f>SubSegments!G71</f>
        <v>5.3190839083586701</v>
      </c>
      <c r="H145" s="372">
        <f>SubSegments!H71</f>
        <v>-0.28708147093205216</v>
      </c>
      <c r="I145" s="328">
        <f>SubSegments!I71</f>
        <v>2.6504652903509829</v>
      </c>
      <c r="J145" s="337">
        <f>SubSegments!J71</f>
        <v>-9.2663738498788284E-3</v>
      </c>
      <c r="K145" s="344">
        <f>SubSegments!K71</f>
        <v>-3.4839506460750381E-3</v>
      </c>
      <c r="L145" s="350">
        <f>SubSegments!L71</f>
        <v>591120734.13474655</v>
      </c>
      <c r="M145" s="362">
        <f>SubSegments!M71</f>
        <v>-11064893.502679467</v>
      </c>
      <c r="N145" s="356">
        <f>SubSegments!N71</f>
        <v>-1.8374555942310869E-2</v>
      </c>
      <c r="O145" s="285">
        <f>SubSegments!O71</f>
        <v>119284289.58192715</v>
      </c>
      <c r="P145" s="282">
        <f>SubSegments!P71</f>
        <v>-1794020.0795380771</v>
      </c>
      <c r="Q145" s="356">
        <f>SubSegments!Q71</f>
        <v>-1.4817022838807006E-2</v>
      </c>
    </row>
    <row r="146" spans="2:17" x14ac:dyDescent="0.25">
      <c r="B146" s="495"/>
      <c r="C146" s="48" t="s">
        <v>135</v>
      </c>
      <c r="D146" s="281">
        <f>SubSegments!D72</f>
        <v>3329401.377858114</v>
      </c>
      <c r="E146" s="282">
        <f>SubSegments!E72</f>
        <v>158514.15058282344</v>
      </c>
      <c r="F146" s="319">
        <f>SubSegments!F72</f>
        <v>4.9990472451785346E-2</v>
      </c>
      <c r="G146" s="337">
        <f>SubSegments!G72</f>
        <v>7.9405196458036981E-2</v>
      </c>
      <c r="H146" s="372">
        <f>SubSegments!H72</f>
        <v>8.899245003238937E-4</v>
      </c>
      <c r="I146" s="328">
        <f>SubSegments!I72</f>
        <v>3.0033375464582011</v>
      </c>
      <c r="J146" s="337">
        <f>SubSegments!J72</f>
        <v>5.1007713136789867E-2</v>
      </c>
      <c r="K146" s="344">
        <f>SubSegments!K72</f>
        <v>1.7277105207247626E-2</v>
      </c>
      <c r="L146" s="350">
        <f>SubSegments!L72</f>
        <v>9999316.1653509419</v>
      </c>
      <c r="M146" s="362">
        <f>SubSegments!M72</f>
        <v>637811.20616829209</v>
      </c>
      <c r="N146" s="356">
        <f>SubSegments!N72</f>
        <v>6.8131268310942517E-2</v>
      </c>
      <c r="O146" s="285">
        <f>SubSegments!O72</f>
        <v>1804958.3609296863</v>
      </c>
      <c r="P146" s="282">
        <f>SubSegments!P72</f>
        <v>103464.21107498556</v>
      </c>
      <c r="Q146" s="356">
        <f>SubSegments!Q72</f>
        <v>6.0807855897606761E-2</v>
      </c>
    </row>
    <row r="147" spans="2:17" x14ac:dyDescent="0.25">
      <c r="B147" s="495"/>
      <c r="C147" s="48" t="s">
        <v>136</v>
      </c>
      <c r="D147" s="281">
        <f>SubSegments!D73</f>
        <v>2058584696.7132947</v>
      </c>
      <c r="E147" s="282">
        <f>SubSegments!E73</f>
        <v>28628286.122330427</v>
      </c>
      <c r="F147" s="319">
        <f>SubSegments!F73</f>
        <v>1.410290682744075E-2</v>
      </c>
      <c r="G147" s="337">
        <f>SubSegments!G73</f>
        <v>49.096610386215126</v>
      </c>
      <c r="H147" s="372">
        <f>SubSegments!H73</f>
        <v>-1.1677377964884315</v>
      </c>
      <c r="I147" s="328">
        <f>SubSegments!I73</f>
        <v>1.911614845422638</v>
      </c>
      <c r="J147" s="337">
        <f>SubSegments!J73</f>
        <v>2.5711575249008911E-2</v>
      </c>
      <c r="K147" s="344">
        <f>SubSegments!K73</f>
        <v>1.363355992624252E-2</v>
      </c>
      <c r="L147" s="350">
        <f>SubSegments!L73</f>
        <v>3935221066.7969933</v>
      </c>
      <c r="M147" s="362">
        <f>SubSegments!M73</f>
        <v>106919633.75357151</v>
      </c>
      <c r="N147" s="356">
        <f>SubSegments!N73</f>
        <v>2.7928739579049441E-2</v>
      </c>
      <c r="O147" s="285">
        <f>SubSegments!O73</f>
        <v>871663082.11473215</v>
      </c>
      <c r="P147" s="282">
        <f>SubSegments!P73</f>
        <v>15647330.79077518</v>
      </c>
      <c r="Q147" s="356">
        <f>SubSegments!Q73</f>
        <v>1.8279255687263036E-2</v>
      </c>
    </row>
    <row r="148" spans="2:17" x14ac:dyDescent="0.25">
      <c r="B148" s="495"/>
      <c r="C148" s="48" t="s">
        <v>137</v>
      </c>
      <c r="D148" s="281">
        <f>SubSegments!D74</f>
        <v>288382430.64173806</v>
      </c>
      <c r="E148" s="282">
        <f>SubSegments!E74</f>
        <v>64742592.226601303</v>
      </c>
      <c r="F148" s="319">
        <f>SubSegments!F74</f>
        <v>0.28949489807098383</v>
      </c>
      <c r="G148" s="337">
        <f>SubSegments!G74</f>
        <v>6.8778320668819353</v>
      </c>
      <c r="H148" s="372">
        <f>SubSegments!H74</f>
        <v>1.3402202014382505</v>
      </c>
      <c r="I148" s="328">
        <f>SubSegments!I74</f>
        <v>2.9005051078896869</v>
      </c>
      <c r="J148" s="337">
        <f>SubSegments!J74</f>
        <v>5.465515398936116E-2</v>
      </c>
      <c r="K148" s="344">
        <f>SubSegments!K74</f>
        <v>1.9205212809780985E-2</v>
      </c>
      <c r="L148" s="350">
        <f>SubSegments!L74</f>
        <v>836454713.10200453</v>
      </c>
      <c r="M148" s="362">
        <f>SubSegments!M74</f>
        <v>200009289.25801134</v>
      </c>
      <c r="N148" s="356">
        <f>SubSegments!N74</f>
        <v>0.31425992200556385</v>
      </c>
      <c r="O148" s="285">
        <f>SubSegments!O74</f>
        <v>156902078.72276816</v>
      </c>
      <c r="P148" s="282">
        <f>SubSegments!P74</f>
        <v>37731736.29989706</v>
      </c>
      <c r="Q148" s="356">
        <f>SubSegments!Q74</f>
        <v>0.31662018865404895</v>
      </c>
    </row>
    <row r="149" spans="2:17" x14ac:dyDescent="0.25">
      <c r="B149" s="495"/>
      <c r="C149" s="48" t="s">
        <v>138</v>
      </c>
      <c r="D149" s="281">
        <f>SubSegments!D75</f>
        <v>882108327.84235179</v>
      </c>
      <c r="E149" s="282">
        <f>SubSegments!E75</f>
        <v>10834597.120832205</v>
      </c>
      <c r="F149" s="319">
        <f>SubSegments!F75</f>
        <v>1.2435353826012697E-2</v>
      </c>
      <c r="G149" s="337">
        <f>SubSegments!G75</f>
        <v>21.038011678439762</v>
      </c>
      <c r="H149" s="372">
        <f>SubSegments!H75</f>
        <v>-0.53585361982059609</v>
      </c>
      <c r="I149" s="328">
        <f>SubSegments!I75</f>
        <v>1.7107389754935785</v>
      </c>
      <c r="J149" s="337">
        <f>SubSegments!J75</f>
        <v>7.133453061384798E-2</v>
      </c>
      <c r="K149" s="344">
        <f>SubSegments!K75</f>
        <v>4.3512466271909619E-2</v>
      </c>
      <c r="L149" s="350">
        <f>SubSegments!L75</f>
        <v>1509057097.0473785</v>
      </c>
      <c r="M149" s="362">
        <f>SubSegments!M75</f>
        <v>80687070.195574045</v>
      </c>
      <c r="N149" s="356">
        <f>SubSegments!N75</f>
        <v>5.6488913011856032E-2</v>
      </c>
      <c r="O149" s="285">
        <f>SubSegments!O75</f>
        <v>418468922.92640471</v>
      </c>
      <c r="P149" s="282">
        <f>SubSegments!P75</f>
        <v>3675627.4253266454</v>
      </c>
      <c r="Q149" s="356">
        <f>SubSegments!Q75</f>
        <v>8.861347242573963E-3</v>
      </c>
    </row>
    <row r="150" spans="2:17" x14ac:dyDescent="0.25">
      <c r="B150" s="495"/>
      <c r="C150" s="48" t="s">
        <v>139</v>
      </c>
      <c r="D150" s="281">
        <f>SubSegments!D76</f>
        <v>41329985.606606379</v>
      </c>
      <c r="E150" s="282">
        <f>SubSegments!E76</f>
        <v>-2095979.9310668483</v>
      </c>
      <c r="F150" s="319">
        <f>SubSegments!F76</f>
        <v>-4.8265591912942676E-2</v>
      </c>
      <c r="G150" s="337">
        <f>SubSegments!G76</f>
        <v>0.9857074153107046</v>
      </c>
      <c r="H150" s="372">
        <f>SubSegments!H76</f>
        <v>-8.9575699423881439E-2</v>
      </c>
      <c r="I150" s="328">
        <f>SubSegments!I76</f>
        <v>3.1349826669446479</v>
      </c>
      <c r="J150" s="337">
        <f>SubSegments!J76</f>
        <v>7.6160899759095457E-2</v>
      </c>
      <c r="K150" s="344">
        <f>SubSegments!K76</f>
        <v>2.4898770034964064E-2</v>
      </c>
      <c r="L150" s="350">
        <f>SubSegments!L76</f>
        <v>129568788.50178277</v>
      </c>
      <c r="M150" s="362">
        <f>SubSegments!M76</f>
        <v>-3263500.1459017396</v>
      </c>
      <c r="N150" s="356">
        <f>SubSegments!N76</f>
        <v>-2.4568575751620372E-2</v>
      </c>
      <c r="O150" s="285">
        <f>SubSegments!O76</f>
        <v>28412091.885678388</v>
      </c>
      <c r="P150" s="282">
        <f>SubSegments!P76</f>
        <v>-1753263.4161019288</v>
      </c>
      <c r="Q150" s="356">
        <f>SubSegments!Q76</f>
        <v>-5.812175585408913E-2</v>
      </c>
    </row>
    <row r="151" spans="2:17" x14ac:dyDescent="0.25">
      <c r="B151" s="495"/>
      <c r="C151" s="48" t="s">
        <v>140</v>
      </c>
      <c r="D151" s="281">
        <f>SubSegments!D77</f>
        <v>1494536.8271814962</v>
      </c>
      <c r="E151" s="282">
        <f>SubSegments!E77</f>
        <v>-168814.90789139131</v>
      </c>
      <c r="F151" s="319">
        <f>SubSegments!F77</f>
        <v>-0.10149080578197364</v>
      </c>
      <c r="G151" s="337">
        <f>SubSegments!G77</f>
        <v>3.5644242585273357E-2</v>
      </c>
      <c r="H151" s="372">
        <f>SubSegments!H77</f>
        <v>-5.5424993200209605E-3</v>
      </c>
      <c r="I151" s="328">
        <f>SubSegments!I77</f>
        <v>10.589347261462757</v>
      </c>
      <c r="J151" s="337">
        <f>SubSegments!J77</f>
        <v>-0.47932201507400407</v>
      </c>
      <c r="K151" s="344">
        <f>SubSegments!K77</f>
        <v>-4.3304393969929647E-2</v>
      </c>
      <c r="L151" s="350">
        <f>SubSegments!L77</f>
        <v>15826169.458069615</v>
      </c>
      <c r="M151" s="362">
        <f>SubSegments!M77</f>
        <v>-2584920.7880057693</v>
      </c>
      <c r="N151" s="356">
        <f>SubSegments!N77</f>
        <v>-0.14040020191399508</v>
      </c>
      <c r="O151" s="285">
        <f>SubSegments!O77</f>
        <v>3534257.1500830795</v>
      </c>
      <c r="P151" s="282">
        <f>SubSegments!P77</f>
        <v>-464832.99518122431</v>
      </c>
      <c r="Q151" s="356">
        <f>SubSegments!Q77</f>
        <v>-0.11623468796563051</v>
      </c>
    </row>
    <row r="152" spans="2:17" x14ac:dyDescent="0.25">
      <c r="B152" s="495"/>
      <c r="C152" s="48" t="s">
        <v>141</v>
      </c>
      <c r="D152" s="281">
        <f>SubSegments!D78</f>
        <v>4730653.8968273448</v>
      </c>
      <c r="E152" s="282">
        <f>SubSegments!E78</f>
        <v>536889.77455092827</v>
      </c>
      <c r="F152" s="319">
        <f>SubSegments!F78</f>
        <v>0.12802097564311729</v>
      </c>
      <c r="G152" s="337">
        <f>SubSegments!G78</f>
        <v>0.11282463705058327</v>
      </c>
      <c r="H152" s="372">
        <f>SubSegments!H78</f>
        <v>8.9816092208061526E-3</v>
      </c>
      <c r="I152" s="328">
        <f>SubSegments!I78</f>
        <v>4.3384497257343533</v>
      </c>
      <c r="J152" s="337">
        <f>SubSegments!J78</f>
        <v>-0.17567663509406728</v>
      </c>
      <c r="K152" s="344">
        <f>SubSegments!K78</f>
        <v>-3.8917084071573835E-2</v>
      </c>
      <c r="L152" s="350">
        <f>SubSegments!L78</f>
        <v>20523704.101234745</v>
      </c>
      <c r="M152" s="362">
        <f>SubSegments!M78</f>
        <v>1592522.9257703088</v>
      </c>
      <c r="N152" s="356">
        <f>SubSegments!N78</f>
        <v>8.4121688499515387E-2</v>
      </c>
      <c r="O152" s="285">
        <f>SubSegments!O78</f>
        <v>4786583.9963247813</v>
      </c>
      <c r="P152" s="282">
        <f>SubSegments!P78</f>
        <v>574189.58753632568</v>
      </c>
      <c r="Q152" s="356">
        <f>SubSegments!Q78</f>
        <v>0.13630955029718378</v>
      </c>
    </row>
    <row r="153" spans="2:17" x14ac:dyDescent="0.25">
      <c r="B153" s="495"/>
      <c r="C153" s="48" t="s">
        <v>142</v>
      </c>
      <c r="D153" s="281">
        <f>SubSegments!D79</f>
        <v>121936337.79273485</v>
      </c>
      <c r="E153" s="282">
        <f>SubSegments!E79</f>
        <v>-490759.9217633009</v>
      </c>
      <c r="F153" s="319">
        <f>SubSegments!F79</f>
        <v>-4.0085890372714749E-3</v>
      </c>
      <c r="G153" s="337">
        <f>SubSegments!G79</f>
        <v>2.9081440652357102</v>
      </c>
      <c r="H153" s="372">
        <f>SubSegments!H79</f>
        <v>-0.123309336627202</v>
      </c>
      <c r="I153" s="328">
        <f>SubSegments!I79</f>
        <v>5.8958126302026823</v>
      </c>
      <c r="J153" s="337">
        <f>SubSegments!J79</f>
        <v>-8.7738985321352381E-2</v>
      </c>
      <c r="K153" s="344">
        <f>SubSegments!K79</f>
        <v>-1.4663362323760663E-2</v>
      </c>
      <c r="L153" s="350">
        <f>SubSegments!L79</f>
        <v>718913800.43906677</v>
      </c>
      <c r="M153" s="362">
        <f>SubSegments!M79</f>
        <v>-13635057.874437451</v>
      </c>
      <c r="N153" s="356">
        <f>SubSegments!N79</f>
        <v>-1.8613171967571538E-2</v>
      </c>
      <c r="O153" s="285">
        <f>SubSegments!O79</f>
        <v>187537969.34226391</v>
      </c>
      <c r="P153" s="282">
        <f>SubSegments!P79</f>
        <v>757701.08046284318</v>
      </c>
      <c r="Q153" s="356">
        <f>SubSegments!Q79</f>
        <v>4.056644138666775E-3</v>
      </c>
    </row>
    <row r="154" spans="2:17" ht="15" thickBot="1" x14ac:dyDescent="0.3">
      <c r="B154" s="495"/>
      <c r="C154" s="384" t="s">
        <v>143</v>
      </c>
      <c r="D154" s="388">
        <f>SubSegments!D80</f>
        <v>555107889.47179317</v>
      </c>
      <c r="E154" s="389">
        <f>SubSegments!E80</f>
        <v>54260915.469710171</v>
      </c>
      <c r="F154" s="399">
        <f>SubSegments!F80</f>
        <v>0.10833831147292607</v>
      </c>
      <c r="G154" s="400">
        <f>SubSegments!G80</f>
        <v>13.239152032570724</v>
      </c>
      <c r="H154" s="401">
        <f>SubSegments!H80</f>
        <v>0.83753268934292535</v>
      </c>
      <c r="I154" s="402">
        <f>SubSegments!I80</f>
        <v>3.0624510499171014</v>
      </c>
      <c r="J154" s="400">
        <f>SubSegments!J80</f>
        <v>0.17603761661284434</v>
      </c>
      <c r="K154" s="403">
        <f>SubSegments!K80</f>
        <v>6.0988358279403909E-2</v>
      </c>
      <c r="L154" s="404">
        <f>SubSegments!L80</f>
        <v>1699990738.9301593</v>
      </c>
      <c r="M154" s="405">
        <f>SubSegments!M80</f>
        <v>254339305.14075899</v>
      </c>
      <c r="N154" s="406">
        <f>SubSegments!N80</f>
        <v>0.17593404550782651</v>
      </c>
      <c r="O154" s="407">
        <f>SubSegments!O80</f>
        <v>336629071.1273253</v>
      </c>
      <c r="P154" s="389">
        <f>SubSegments!P80</f>
        <v>26924953.391902983</v>
      </c>
      <c r="Q154" s="406">
        <f>SubSegments!Q80</f>
        <v>8.6937666792356788E-2</v>
      </c>
    </row>
    <row r="155" spans="2:17" s="256" customFormat="1" x14ac:dyDescent="0.25">
      <c r="B155" s="495"/>
      <c r="C155" s="385" t="s">
        <v>282</v>
      </c>
      <c r="D155" s="434">
        <f>'RFG vs SS'!E25</f>
        <v>1992560945.9865265</v>
      </c>
      <c r="E155" s="408">
        <f>'RFG vs SS'!F25</f>
        <v>26356817.677727699</v>
      </c>
      <c r="F155" s="413">
        <f>'RFG vs SS'!G25</f>
        <v>1.3404924391242187E-2</v>
      </c>
      <c r="G155" s="414">
        <f>'RFG vs SS'!H25</f>
        <v>47.521964285501305</v>
      </c>
      <c r="H155" s="415">
        <f>'RFG vs SS'!I25</f>
        <v>-1.1637948706822741</v>
      </c>
      <c r="I155" s="416">
        <f>'RFG vs SS'!J25</f>
        <v>1.8608717735060816</v>
      </c>
      <c r="J155" s="414">
        <f>'RFG vs SS'!K25</f>
        <v>2.4303509221501374E-2</v>
      </c>
      <c r="K155" s="417">
        <f>'RFG vs SS'!L25</f>
        <v>1.3233109650279512E-2</v>
      </c>
      <c r="L155" s="418">
        <f>'RFG vs SS'!M25</f>
        <v>3707900421.3769031</v>
      </c>
      <c r="M155" s="419">
        <f>'RFG vs SS'!N25</f>
        <v>96832318.21963644</v>
      </c>
      <c r="N155" s="420">
        <f>'RFG vs SS'!O25</f>
        <v>2.6815422875844683E-2</v>
      </c>
      <c r="O155" s="421">
        <f>'RFG vs SS'!P25</f>
        <v>834866536.86593986</v>
      </c>
      <c r="P155" s="422">
        <f>'RFG vs SS'!Q25</f>
        <v>16024936.108620405</v>
      </c>
      <c r="Q155" s="420">
        <f>'RFG vs SS'!R25</f>
        <v>1.9570251552680606E-2</v>
      </c>
    </row>
    <row r="156" spans="2:17" s="256" customFormat="1" ht="15" thickBot="1" x14ac:dyDescent="0.3">
      <c r="B156" s="496"/>
      <c r="C156" s="257" t="s">
        <v>283</v>
      </c>
      <c r="D156" s="433">
        <f>'RFG vs SS'!E26</f>
        <v>66023750.72685916</v>
      </c>
      <c r="E156" s="409">
        <f>'RFG vs SS'!F26</f>
        <v>2271468.4446118772</v>
      </c>
      <c r="F156" s="423">
        <f>'RFG vs SS'!G26</f>
        <v>3.5629602004764609E-2</v>
      </c>
      <c r="G156" s="424">
        <f>'RFG vs SS'!H26</f>
        <v>1.5746461007159869</v>
      </c>
      <c r="H156" s="425">
        <f>'RFG vs SS'!I26</f>
        <v>-3.9429258060112993E-3</v>
      </c>
      <c r="I156" s="426">
        <f>'RFG vs SS'!J26</f>
        <v>3.4430132023326414</v>
      </c>
      <c r="J156" s="424">
        <f>'RFG vs SS'!K26</f>
        <v>3.5553545838942657E-2</v>
      </c>
      <c r="K156" s="427">
        <f>'RFG vs SS'!L26</f>
        <v>1.0434032805403049E-2</v>
      </c>
      <c r="L156" s="428">
        <f>'RFG vs SS'!M26</f>
        <v>227320645.42009541</v>
      </c>
      <c r="M156" s="429">
        <f>'RFG vs SS'!N26</f>
        <v>10087315.533939779</v>
      </c>
      <c r="N156" s="430">
        <f>'RFG vs SS'!O26</f>
        <v>4.6435395246328851E-2</v>
      </c>
      <c r="O156" s="431">
        <f>'RFG vs SS'!P26</f>
        <v>36796545.248791903</v>
      </c>
      <c r="P156" s="432">
        <f>'RFG vs SS'!Q26</f>
        <v>-377605.31784593314</v>
      </c>
      <c r="Q156" s="430">
        <f>'RFG vs SS'!R26</f>
        <v>-1.0157738968884935E-2</v>
      </c>
    </row>
    <row r="157" spans="2:17" x14ac:dyDescent="0.25">
      <c r="B157" s="497" t="s">
        <v>274</v>
      </c>
      <c r="C157" s="43" t="s">
        <v>33</v>
      </c>
      <c r="D157" s="258">
        <f>'Fat Content'!D29</f>
        <v>25152003.566963624</v>
      </c>
      <c r="E157" s="62">
        <f>'Fat Content'!E29</f>
        <v>5599333.9473498389</v>
      </c>
      <c r="F157" s="323">
        <f>'Fat Content'!F29</f>
        <v>0.28637183854080994</v>
      </c>
      <c r="G157" s="341">
        <f>'Fat Content'!G29</f>
        <v>0.59986753109138247</v>
      </c>
      <c r="H157" s="376">
        <f>'Fat Content'!H29</f>
        <v>0.11571812348143184</v>
      </c>
      <c r="I157" s="332">
        <f>'Fat Content'!I29</f>
        <v>3.3524894193759782</v>
      </c>
      <c r="J157" s="341">
        <f>'Fat Content'!J29</f>
        <v>0.11638933670443841</v>
      </c>
      <c r="K157" s="309">
        <f>'Fat Content'!K29</f>
        <v>3.5965926186174689E-2</v>
      </c>
      <c r="L157" s="310">
        <f>'Fat Content'!L29</f>
        <v>84321825.834352419</v>
      </c>
      <c r="M157" s="311">
        <f>'Fat Content'!M29</f>
        <v>21047430.061870947</v>
      </c>
      <c r="N157" s="312">
        <f>'Fat Content'!N29</f>
        <v>0.33263739313374274</v>
      </c>
      <c r="O157" s="61">
        <f>'Fat Content'!O29</f>
        <v>14126099.530747749</v>
      </c>
      <c r="P157" s="62">
        <f>'Fat Content'!P29</f>
        <v>2730686.5823498815</v>
      </c>
      <c r="Q157" s="312">
        <f>'Fat Content'!Q29</f>
        <v>0.2396303314952532</v>
      </c>
    </row>
    <row r="158" spans="2:17" x14ac:dyDescent="0.25">
      <c r="B158" s="498"/>
      <c r="C158" s="48" t="s">
        <v>162</v>
      </c>
      <c r="D158" s="57">
        <f>'Fat Content'!D30</f>
        <v>235966058.25270817</v>
      </c>
      <c r="E158" s="277">
        <f>'Fat Content'!E30</f>
        <v>-5273524.4592406154</v>
      </c>
      <c r="F158" s="279">
        <f>'Fat Content'!F30</f>
        <v>-2.1860112672875277E-2</v>
      </c>
      <c r="G158" s="333">
        <f>'Fat Content'!G30</f>
        <v>5.627717744575099</v>
      </c>
      <c r="H158" s="368">
        <f>'Fat Content'!H30</f>
        <v>-0.34568656973401257</v>
      </c>
      <c r="I158" s="324">
        <f>'Fat Content'!I30</f>
        <v>1.6080012589620511</v>
      </c>
      <c r="J158" s="333">
        <f>'Fat Content'!J30</f>
        <v>2.1616697019576581E-2</v>
      </c>
      <c r="K158" s="290">
        <f>'Fat Content'!K30</f>
        <v>1.3626391442632082E-2</v>
      </c>
      <c r="L158" s="294">
        <f>'Fat Content'!L30</f>
        <v>379433718.74266744</v>
      </c>
      <c r="M158" s="280">
        <f>'Fat Content'!M30</f>
        <v>-3265031.0010128021</v>
      </c>
      <c r="N158" s="269">
        <f>'Fat Content'!N30</f>
        <v>-8.5315956825038463E-3</v>
      </c>
      <c r="O158" s="284">
        <f>'Fat Content'!O30</f>
        <v>112257297.85737957</v>
      </c>
      <c r="P158" s="277">
        <f>'Fat Content'!P30</f>
        <v>-2649817.0185800493</v>
      </c>
      <c r="Q158" s="269">
        <f>'Fat Content'!Q30</f>
        <v>-2.3060513019063127E-2</v>
      </c>
    </row>
    <row r="159" spans="2:17" x14ac:dyDescent="0.25">
      <c r="B159" s="498"/>
      <c r="C159" s="48" t="s">
        <v>163</v>
      </c>
      <c r="D159" s="57">
        <f>'Fat Content'!D31</f>
        <v>1850003.4903971641</v>
      </c>
      <c r="E159" s="277">
        <f>'Fat Content'!E31</f>
        <v>-521806.64842343191</v>
      </c>
      <c r="F159" s="279">
        <f>'Fat Content'!F31</f>
        <v>-0.22000354913859377</v>
      </c>
      <c r="G159" s="333">
        <f>'Fat Content'!G31</f>
        <v>4.4122012917993475E-2</v>
      </c>
      <c r="H159" s="368">
        <f>'Fat Content'!H31</f>
        <v>-1.4607076051083495E-2</v>
      </c>
      <c r="I159" s="324">
        <f>'Fat Content'!I31</f>
        <v>2.1325510106016727</v>
      </c>
      <c r="J159" s="333">
        <f>'Fat Content'!J31</f>
        <v>0.38936107086111305</v>
      </c>
      <c r="K159" s="290">
        <f>'Fat Content'!K31</f>
        <v>0.22336124250410827</v>
      </c>
      <c r="L159" s="294">
        <f>'Fat Content'!L31</f>
        <v>3945226.8130630944</v>
      </c>
      <c r="M159" s="280">
        <f>'Fat Content'!M31</f>
        <v>-189288.75990362884</v>
      </c>
      <c r="N159" s="269">
        <f>'Fat Content'!N31</f>
        <v>-4.5782572725395404E-2</v>
      </c>
      <c r="O159" s="284">
        <f>'Fat Content'!O31</f>
        <v>1047370.8833344812</v>
      </c>
      <c r="P159" s="277">
        <f>'Fat Content'!P31</f>
        <v>-141561.42058167001</v>
      </c>
      <c r="Q159" s="269">
        <f>'Fat Content'!Q31</f>
        <v>-0.11906600578972372</v>
      </c>
    </row>
    <row r="160" spans="2:17" ht="15" thickBot="1" x14ac:dyDescent="0.3">
      <c r="B160" s="499"/>
      <c r="C160" s="51" t="s">
        <v>164</v>
      </c>
      <c r="D160" s="296">
        <f>'Fat Content'!D32</f>
        <v>3929958249.8053198</v>
      </c>
      <c r="E160" s="297">
        <f>'Fat Content'!E32</f>
        <v>154561216.82019138</v>
      </c>
      <c r="F160" s="317">
        <f>'Fat Content'!F32</f>
        <v>4.0939062956772791E-2</v>
      </c>
      <c r="G160" s="334">
        <f>'Fat Content'!G32</f>
        <v>93.728292711415278</v>
      </c>
      <c r="H160" s="369">
        <f>'Fat Content'!H32</f>
        <v>0.24457552230339275</v>
      </c>
      <c r="I160" s="325">
        <f>'Fat Content'!I32</f>
        <v>2.3035272213046238</v>
      </c>
      <c r="J160" s="334">
        <f>'Fat Content'!J32</f>
        <v>6.4924230074309364E-2</v>
      </c>
      <c r="K160" s="342">
        <f>'Fat Content'!K32</f>
        <v>2.9002118878894038E-2</v>
      </c>
      <c r="L160" s="348">
        <f>'Fat Content'!L32</f>
        <v>9052765807.017231</v>
      </c>
      <c r="M160" s="360">
        <f>'Fat Content'!M32</f>
        <v>601150715.89466763</v>
      </c>
      <c r="N160" s="354">
        <f>'Fat Content'!N32</f>
        <v>7.1128501406329592E-2</v>
      </c>
      <c r="O160" s="298">
        <f>'Fat Content'!O32</f>
        <v>2015265615.2802596</v>
      </c>
      <c r="P160" s="297">
        <f>'Fat Content'!P32</f>
        <v>82761267.024251938</v>
      </c>
      <c r="Q160" s="354">
        <f>'Fat Content'!Q32</f>
        <v>4.2825915035554774E-2</v>
      </c>
    </row>
    <row r="161" spans="2:17" ht="15" thickBot="1" x14ac:dyDescent="0.3">
      <c r="B161" s="497" t="s">
        <v>284</v>
      </c>
      <c r="C161" s="254" t="s">
        <v>284</v>
      </c>
      <c r="D161" s="259">
        <f>Flavors!D104</f>
        <v>2376775200.0519247</v>
      </c>
      <c r="E161" s="260">
        <f>Flavors!E104</f>
        <v>98471622.135989666</v>
      </c>
      <c r="F161" s="273">
        <f>Flavors!F104</f>
        <v>4.322146666076257E-2</v>
      </c>
      <c r="G161" s="335">
        <f>Flavors!G104</f>
        <v>56.685355797541831</v>
      </c>
      <c r="H161" s="370">
        <f>Flavors!H104</f>
        <v>0.27161030587024015</v>
      </c>
      <c r="I161" s="326">
        <f>Flavors!I104</f>
        <v>2.0858939219636894</v>
      </c>
      <c r="J161" s="335">
        <f>Flavors!J104</f>
        <v>4.7305859726125998E-2</v>
      </c>
      <c r="K161" s="314">
        <f>Flavors!K104</f>
        <v>2.3205207860485005E-2</v>
      </c>
      <c r="L161" s="315">
        <f>Flavors!L104</f>
        <v>4957700943.6623421</v>
      </c>
      <c r="M161" s="272">
        <f>Flavors!M104</f>
        <v>313178467.56978893</v>
      </c>
      <c r="N161" s="274">
        <f>Flavors!N104</f>
        <v>6.7429637639145765E-2</v>
      </c>
      <c r="O161" s="302">
        <f>Flavors!O104</f>
        <v>1064836248.0810114</v>
      </c>
      <c r="P161" s="260">
        <f>Flavors!P104</f>
        <v>58259635.798264146</v>
      </c>
      <c r="Q161" s="274">
        <f>Flavors!Q104</f>
        <v>5.7878988133989166E-2</v>
      </c>
    </row>
    <row r="162" spans="2:17" x14ac:dyDescent="0.25">
      <c r="B162" s="498"/>
      <c r="C162" s="378" t="s">
        <v>33</v>
      </c>
      <c r="D162" s="299">
        <f>Flavors!D105</f>
        <v>163046822.79118976</v>
      </c>
      <c r="E162" s="300">
        <f>Flavors!E105</f>
        <v>41085149.905528188</v>
      </c>
      <c r="F162" s="318">
        <f>Flavors!F105</f>
        <v>0.33686935357180037</v>
      </c>
      <c r="G162" s="336">
        <f>Flavors!G105</f>
        <v>3.8886164587107057</v>
      </c>
      <c r="H162" s="371">
        <f>Flavors!H105</f>
        <v>0.86868757802837671</v>
      </c>
      <c r="I162" s="327">
        <f>Flavors!I105</f>
        <v>2.4721530653540138</v>
      </c>
      <c r="J162" s="336">
        <f>Flavors!J105</f>
        <v>2.5537979114759413E-2</v>
      </c>
      <c r="K162" s="343">
        <f>Flavors!K105</f>
        <v>1.0438086178081408E-2</v>
      </c>
      <c r="L162" s="349">
        <f>Flavors!L105</f>
        <v>403076702.75947243</v>
      </c>
      <c r="M162" s="361">
        <f>Flavors!M105</f>
        <v>104683433.93443578</v>
      </c>
      <c r="N162" s="355">
        <f>Flavors!N105</f>
        <v>0.35082371109321864</v>
      </c>
      <c r="O162" s="301">
        <f>Flavors!O105</f>
        <v>91748259.77000168</v>
      </c>
      <c r="P162" s="300">
        <f>Flavors!P105</f>
        <v>22160528.761385635</v>
      </c>
      <c r="Q162" s="355">
        <f>Flavors!Q105</f>
        <v>0.31845453846802124</v>
      </c>
    </row>
    <row r="163" spans="2:17" x14ac:dyDescent="0.25">
      <c r="B163" s="498"/>
      <c r="C163" s="48" t="s">
        <v>145</v>
      </c>
      <c r="D163" s="281">
        <f>Flavors!D106</f>
        <v>23617210.693875816</v>
      </c>
      <c r="E163" s="282">
        <f>Flavors!E106</f>
        <v>3776064.2600875162</v>
      </c>
      <c r="F163" s="319">
        <f>Flavors!F106</f>
        <v>0.19031482241656672</v>
      </c>
      <c r="G163" s="337">
        <f>Flavors!G106</f>
        <v>0.5632631942215709</v>
      </c>
      <c r="H163" s="372">
        <f>Flavors!H106</f>
        <v>7.1970727305197102E-2</v>
      </c>
      <c r="I163" s="328">
        <f>Flavors!I106</f>
        <v>2.0988230074572964</v>
      </c>
      <c r="J163" s="337">
        <f>Flavors!J106</f>
        <v>-1.9234927535924928E-2</v>
      </c>
      <c r="K163" s="344">
        <f>Flavors!K106</f>
        <v>-9.0813982083008931E-3</v>
      </c>
      <c r="L163" s="350">
        <f>Flavors!L106</f>
        <v>49568345.176273063</v>
      </c>
      <c r="M163" s="362">
        <f>Flavors!M106</f>
        <v>7543647.5328252986</v>
      </c>
      <c r="N163" s="356">
        <f>Flavors!N106</f>
        <v>0.17950509952095892</v>
      </c>
      <c r="O163" s="285">
        <f>Flavors!O106</f>
        <v>12078444.357679265</v>
      </c>
      <c r="P163" s="282">
        <f>Flavors!P106</f>
        <v>1830662.5156356283</v>
      </c>
      <c r="Q163" s="356">
        <f>Flavors!Q106</f>
        <v>0.17863987971767295</v>
      </c>
    </row>
    <row r="164" spans="2:17" x14ac:dyDescent="0.25">
      <c r="B164" s="498"/>
      <c r="C164" s="48" t="s">
        <v>146</v>
      </c>
      <c r="D164" s="281">
        <f>Flavors!D107</f>
        <v>283247465.11157686</v>
      </c>
      <c r="E164" s="282">
        <f>Flavors!E107</f>
        <v>21844387.464739233</v>
      </c>
      <c r="F164" s="319">
        <f>Flavors!F107</f>
        <v>8.3565915372471516E-2</v>
      </c>
      <c r="G164" s="337">
        <f>Flavors!G107</f>
        <v>6.7553647220194746</v>
      </c>
      <c r="H164" s="372">
        <f>Flavors!H107</f>
        <v>0.28268617467775226</v>
      </c>
      <c r="I164" s="328">
        <f>Flavors!I107</f>
        <v>2.2864617193566983</v>
      </c>
      <c r="J164" s="337">
        <f>Flavors!J107</f>
        <v>5.4058756456586643E-2</v>
      </c>
      <c r="K164" s="344">
        <f>Flavors!K107</f>
        <v>2.4215501123667649E-2</v>
      </c>
      <c r="L164" s="350">
        <f>Flavors!L107</f>
        <v>647634486.0824424</v>
      </c>
      <c r="M164" s="362">
        <f>Flavors!M107</f>
        <v>64077481.032434106</v>
      </c>
      <c r="N164" s="356">
        <f>Flavors!N107</f>
        <v>0.10980500701374143</v>
      </c>
      <c r="O164" s="285">
        <f>Flavors!O107</f>
        <v>133500256.5077074</v>
      </c>
      <c r="P164" s="282">
        <f>Flavors!P107</f>
        <v>13031187.049542516</v>
      </c>
      <c r="Q164" s="356">
        <f>Flavors!Q107</f>
        <v>0.10817039683424995</v>
      </c>
    </row>
    <row r="165" spans="2:17" x14ac:dyDescent="0.25">
      <c r="B165" s="498"/>
      <c r="C165" s="48" t="s">
        <v>147</v>
      </c>
      <c r="D165" s="281">
        <f>Flavors!D108</f>
        <v>62179070.188073069</v>
      </c>
      <c r="E165" s="282">
        <f>Flavors!E108</f>
        <v>782080.1251726374</v>
      </c>
      <c r="F165" s="319">
        <f>Flavors!F108</f>
        <v>1.2738085765628028E-2</v>
      </c>
      <c r="G165" s="337">
        <f>Flavors!G108</f>
        <v>1.482951655122557</v>
      </c>
      <c r="H165" s="372">
        <f>Flavors!H108</f>
        <v>-3.7317287496360096E-2</v>
      </c>
      <c r="I165" s="328">
        <f>Flavors!I108</f>
        <v>2.1847588633869228</v>
      </c>
      <c r="J165" s="337">
        <f>Flavors!J108</f>
        <v>-7.3282981290624161E-2</v>
      </c>
      <c r="K165" s="344">
        <f>Flavors!K108</f>
        <v>-3.245421756171623E-2</v>
      </c>
      <c r="L165" s="350">
        <f>Flavors!L108</f>
        <v>135846274.71055022</v>
      </c>
      <c r="M165" s="362">
        <f>Flavors!M108</f>
        <v>-2790697.9887304902</v>
      </c>
      <c r="N165" s="356">
        <f>Flavors!N108</f>
        <v>-2.0129536402845656E-2</v>
      </c>
      <c r="O165" s="285">
        <f>Flavors!O108</f>
        <v>32827779.945573922</v>
      </c>
      <c r="P165" s="282">
        <f>Flavors!P108</f>
        <v>192984.57595414668</v>
      </c>
      <c r="Q165" s="356">
        <f>Flavors!Q108</f>
        <v>5.9134605799857085E-3</v>
      </c>
    </row>
    <row r="166" spans="2:17" x14ac:dyDescent="0.25">
      <c r="B166" s="498"/>
      <c r="C166" s="48" t="s">
        <v>148</v>
      </c>
      <c r="D166" s="281">
        <f>Flavors!D109</f>
        <v>19089399.615971386</v>
      </c>
      <c r="E166" s="282">
        <f>Flavors!E109</f>
        <v>-14081209.317986172</v>
      </c>
      <c r="F166" s="319">
        <f>Flavors!F109</f>
        <v>-0.42450861683069363</v>
      </c>
      <c r="G166" s="337">
        <f>Flavors!G109</f>
        <v>0.45527629586893886</v>
      </c>
      <c r="H166" s="372">
        <f>Flavors!H109</f>
        <v>-0.36607091542578701</v>
      </c>
      <c r="I166" s="328">
        <f>Flavors!I109</f>
        <v>2.3277954581812912</v>
      </c>
      <c r="J166" s="337">
        <f>Flavors!J109</f>
        <v>6.1405433081427319E-2</v>
      </c>
      <c r="K166" s="344">
        <f>Flavors!K109</f>
        <v>2.7093938996100908E-2</v>
      </c>
      <c r="L166" s="350">
        <f>Flavors!L109</f>
        <v>44436217.725465879</v>
      </c>
      <c r="M166" s="362">
        <f>Flavors!M109</f>
        <v>-30741319.488943964</v>
      </c>
      <c r="N166" s="356">
        <f>Flavors!N109</f>
        <v>-0.40891628840232269</v>
      </c>
      <c r="O166" s="285">
        <f>Flavors!O109</f>
        <v>10361191.259222856</v>
      </c>
      <c r="P166" s="282">
        <f>Flavors!P109</f>
        <v>-7094956.3701120522</v>
      </c>
      <c r="Q166" s="356">
        <f>Flavors!Q109</f>
        <v>-0.4064445673104321</v>
      </c>
    </row>
    <row r="167" spans="2:17" x14ac:dyDescent="0.25">
      <c r="B167" s="498"/>
      <c r="C167" s="48" t="s">
        <v>149</v>
      </c>
      <c r="D167" s="281">
        <f>Flavors!D110</f>
        <v>39369492.62491291</v>
      </c>
      <c r="E167" s="282">
        <f>Flavors!E110</f>
        <v>1238425.5583400652</v>
      </c>
      <c r="F167" s="319">
        <f>Flavors!F110</f>
        <v>3.2478124889028258E-2</v>
      </c>
      <c r="G167" s="337">
        <f>Flavors!G110</f>
        <v>0.9389502620875263</v>
      </c>
      <c r="H167" s="372">
        <f>Flavors!H110</f>
        <v>-5.2243130967088991E-3</v>
      </c>
      <c r="I167" s="328">
        <f>Flavors!I110</f>
        <v>2.1100367812390433</v>
      </c>
      <c r="J167" s="337">
        <f>Flavors!J110</f>
        <v>-5.6428816106247837E-2</v>
      </c>
      <c r="K167" s="344">
        <f>Flavors!K110</f>
        <v>-2.6046486117939596E-2</v>
      </c>
      <c r="L167" s="350">
        <f>Flavors!L110</f>
        <v>83071077.497285485</v>
      </c>
      <c r="M167" s="362">
        <f>Flavors!M110</f>
        <v>461432.50748939812</v>
      </c>
      <c r="N167" s="356">
        <f>Flavors!N110</f>
        <v>5.5856977420299303E-3</v>
      </c>
      <c r="O167" s="285">
        <f>Flavors!O110</f>
        <v>20179284.254528157</v>
      </c>
      <c r="P167" s="282">
        <f>Flavors!P110</f>
        <v>591448.89990851656</v>
      </c>
      <c r="Q167" s="356">
        <f>Flavors!Q110</f>
        <v>3.0194704478615494E-2</v>
      </c>
    </row>
    <row r="168" spans="2:17" x14ac:dyDescent="0.25">
      <c r="B168" s="498"/>
      <c r="C168" s="48" t="s">
        <v>150</v>
      </c>
      <c r="D168" s="281">
        <f>Flavors!D111</f>
        <v>313363303.33332872</v>
      </c>
      <c r="E168" s="282">
        <f>Flavors!E111</f>
        <v>-11793534.384450912</v>
      </c>
      <c r="F168" s="319">
        <f>Flavors!F111</f>
        <v>-3.6270294874398826E-2</v>
      </c>
      <c r="G168" s="337">
        <f>Flavors!G111</f>
        <v>7.4736181793527212</v>
      </c>
      <c r="H168" s="372">
        <f>Flavors!H111</f>
        <v>-0.57768598647184355</v>
      </c>
      <c r="I168" s="328">
        <f>Flavors!I111</f>
        <v>1.9281327421904002</v>
      </c>
      <c r="J168" s="337">
        <f>Flavors!J111</f>
        <v>-6.8327463546635769E-4</v>
      </c>
      <c r="K168" s="344">
        <f>Flavors!K111</f>
        <v>-3.5424562503933403E-4</v>
      </c>
      <c r="L168" s="350">
        <f>Flavors!L111</f>
        <v>604206045.35793328</v>
      </c>
      <c r="M168" s="362">
        <f>Flavors!M111</f>
        <v>-22961671.212569118</v>
      </c>
      <c r="N168" s="356">
        <f>Flavors!N111</f>
        <v>-3.661169190616001E-2</v>
      </c>
      <c r="O168" s="285">
        <f>Flavors!O111</f>
        <v>131457134.19559923</v>
      </c>
      <c r="P168" s="282">
        <f>Flavors!P111</f>
        <v>-5874367.5752767026</v>
      </c>
      <c r="Q168" s="356">
        <f>Flavors!Q111</f>
        <v>-4.2775091654335115E-2</v>
      </c>
    </row>
    <row r="169" spans="2:17" x14ac:dyDescent="0.25">
      <c r="B169" s="498"/>
      <c r="C169" s="48" t="s">
        <v>151</v>
      </c>
      <c r="D169" s="281">
        <f>Flavors!D112</f>
        <v>8589315.3738362938</v>
      </c>
      <c r="E169" s="282">
        <f>Flavors!E112</f>
        <v>451062.8613824537</v>
      </c>
      <c r="F169" s="319">
        <f>Flavors!F112</f>
        <v>5.5425026526542312E-2</v>
      </c>
      <c r="G169" s="337">
        <f>Flavors!G112</f>
        <v>0.20485252371051726</v>
      </c>
      <c r="H169" s="372">
        <f>Flavors!H112</f>
        <v>3.3388578256155765E-3</v>
      </c>
      <c r="I169" s="328">
        <f>Flavors!I112</f>
        <v>1.9636029625849212</v>
      </c>
      <c r="J169" s="337">
        <f>Flavors!J112</f>
        <v>3.47596882079928E-2</v>
      </c>
      <c r="K169" s="344">
        <f>Flavors!K112</f>
        <v>1.8021001845897083E-2</v>
      </c>
      <c r="L169" s="350">
        <f>Flavors!L112</f>
        <v>16866005.114641156</v>
      </c>
      <c r="M169" s="362">
        <f>Flavors!M112</f>
        <v>1168591.4908134267</v>
      </c>
      <c r="N169" s="356">
        <f>Flavors!N112</f>
        <v>7.4444842877783066E-2</v>
      </c>
      <c r="O169" s="285">
        <f>Flavors!O112</f>
        <v>4267981.0919187525</v>
      </c>
      <c r="P169" s="282">
        <f>Flavors!P112</f>
        <v>210724.47120103287</v>
      </c>
      <c r="Q169" s="356">
        <f>Flavors!Q112</f>
        <v>5.193767387672811E-2</v>
      </c>
    </row>
    <row r="170" spans="2:17" x14ac:dyDescent="0.25">
      <c r="B170" s="498"/>
      <c r="C170" s="48" t="s">
        <v>152</v>
      </c>
      <c r="D170" s="281">
        <f>Flavors!D113</f>
        <v>6452984.4466320593</v>
      </c>
      <c r="E170" s="282">
        <f>Flavors!E113</f>
        <v>-622053.84331290796</v>
      </c>
      <c r="F170" s="319">
        <f>Flavors!F113</f>
        <v>-8.7922328872335559E-2</v>
      </c>
      <c r="G170" s="337">
        <f>Flavors!G113</f>
        <v>0.15390168969507534</v>
      </c>
      <c r="H170" s="372">
        <f>Flavors!H113</f>
        <v>-2.1285415878400549E-2</v>
      </c>
      <c r="I170" s="328">
        <f>Flavors!I113</f>
        <v>2.0544546275924631</v>
      </c>
      <c r="J170" s="337">
        <f>Flavors!J113</f>
        <v>-2.9693652350408328E-2</v>
      </c>
      <c r="K170" s="344">
        <f>Flavors!K113</f>
        <v>-1.4247379918295574E-2</v>
      </c>
      <c r="L170" s="350">
        <f>Flavors!L113</f>
        <v>13257363.758165425</v>
      </c>
      <c r="M170" s="362">
        <f>Flavors!M113</f>
        <v>-1488065.1243533343</v>
      </c>
      <c r="N170" s="356">
        <f>Flavors!N113</f>
        <v>-0.10091704596788564</v>
      </c>
      <c r="O170" s="285">
        <f>Flavors!O113</f>
        <v>3226492.2233160296</v>
      </c>
      <c r="P170" s="282">
        <f>Flavors!P113</f>
        <v>-311026.92165645398</v>
      </c>
      <c r="Q170" s="356">
        <f>Flavors!Q113</f>
        <v>-8.7922328872335559E-2</v>
      </c>
    </row>
    <row r="171" spans="2:17" x14ac:dyDescent="0.25">
      <c r="B171" s="498"/>
      <c r="C171" s="48" t="s">
        <v>153</v>
      </c>
      <c r="D171" s="281">
        <f>Flavors!D114</f>
        <v>504291.59177698952</v>
      </c>
      <c r="E171" s="282">
        <f>Flavors!E114</f>
        <v>262986.49364518543</v>
      </c>
      <c r="F171" s="319">
        <f>Flavors!F114</f>
        <v>1.089850548874598</v>
      </c>
      <c r="G171" s="337">
        <f>Flavors!G114</f>
        <v>1.2027198998442455E-2</v>
      </c>
      <c r="H171" s="372">
        <f>Flavors!H114</f>
        <v>6.052172437538408E-3</v>
      </c>
      <c r="I171" s="328">
        <f>Flavors!I114</f>
        <v>2.8833731941730023</v>
      </c>
      <c r="J171" s="337">
        <f>Flavors!J114</f>
        <v>0.40863664103550867</v>
      </c>
      <c r="K171" s="344">
        <f>Flavors!K114</f>
        <v>0.16512328979722524</v>
      </c>
      <c r="L171" s="350">
        <f>Flavors!L114</f>
        <v>1454060.857776606</v>
      </c>
      <c r="M171" s="362">
        <f>Flavors!M114</f>
        <v>856894.31097140047</v>
      </c>
      <c r="N171" s="356">
        <f>Flavors!N114</f>
        <v>1.4349335466893085</v>
      </c>
      <c r="O171" s="285">
        <f>Flavors!O114</f>
        <v>317663.99482015066</v>
      </c>
      <c r="P171" s="282">
        <f>Flavors!P114</f>
        <v>165660.41222583683</v>
      </c>
      <c r="Q171" s="356">
        <f>Flavors!Q114</f>
        <v>1.0898454457351314</v>
      </c>
    </row>
    <row r="172" spans="2:17" x14ac:dyDescent="0.25">
      <c r="B172" s="498"/>
      <c r="C172" s="48" t="s">
        <v>154</v>
      </c>
      <c r="D172" s="281">
        <f>Flavors!D115</f>
        <v>53550536.876271628</v>
      </c>
      <c r="E172" s="282">
        <f>Flavors!E115</f>
        <v>391389.11789024621</v>
      </c>
      <c r="F172" s="319">
        <f>Flavors!F115</f>
        <v>7.3625920353197821E-3</v>
      </c>
      <c r="G172" s="337">
        <f>Flavors!G115</f>
        <v>1.2771637956818656</v>
      </c>
      <c r="H172" s="372">
        <f>Flavors!H115</f>
        <v>-3.9125508897432049E-2</v>
      </c>
      <c r="I172" s="328">
        <f>Flavors!I115</f>
        <v>2.196789335863564</v>
      </c>
      <c r="J172" s="337">
        <f>Flavors!J115</f>
        <v>8.5791553656130226E-2</v>
      </c>
      <c r="K172" s="344">
        <f>Flavors!K115</f>
        <v>4.0640286019826839E-2</v>
      </c>
      <c r="L172" s="350">
        <f>Flavors!L115</f>
        <v>117639248.33956203</v>
      </c>
      <c r="M172" s="362">
        <f>Flavors!M115</f>
        <v>5420405.3175816685</v>
      </c>
      <c r="N172" s="356">
        <f>Flavors!N115</f>
        <v>4.8302095901309294E-2</v>
      </c>
      <c r="O172" s="285">
        <f>Flavors!O115</f>
        <v>27915411.466023035</v>
      </c>
      <c r="P172" s="282">
        <f>Flavors!P115</f>
        <v>903915.43688234314</v>
      </c>
      <c r="Q172" s="356">
        <f>Flavors!Q115</f>
        <v>3.3464101207396145E-2</v>
      </c>
    </row>
    <row r="173" spans="2:17" x14ac:dyDescent="0.25">
      <c r="B173" s="498"/>
      <c r="C173" s="48" t="s">
        <v>155</v>
      </c>
      <c r="D173" s="281">
        <f>Flavors!D116</f>
        <v>1753972044.8753483</v>
      </c>
      <c r="E173" s="282">
        <f>Flavors!E116</f>
        <v>55111517.398703098</v>
      </c>
      <c r="F173" s="319">
        <f>Flavors!F116</f>
        <v>3.244028365327991E-2</v>
      </c>
      <c r="G173" s="337">
        <f>Flavors!G116</f>
        <v>41.831692547334313</v>
      </c>
      <c r="H173" s="372">
        <f>Flavors!H116</f>
        <v>-0.23429301837447269</v>
      </c>
      <c r="I173" s="328">
        <f>Flavors!I116</f>
        <v>2.5239395194288616</v>
      </c>
      <c r="J173" s="337">
        <f>Flavors!J116</f>
        <v>9.9630262248555645E-2</v>
      </c>
      <c r="K173" s="344">
        <f>Flavors!K116</f>
        <v>4.1096350209228166E-2</v>
      </c>
      <c r="L173" s="350">
        <f>Flavors!L116</f>
        <v>4426919360.0343447</v>
      </c>
      <c r="M173" s="362">
        <f>Flavors!M116</f>
        <v>308356056.61449623</v>
      </c>
      <c r="N173" s="356">
        <f>Flavors!N116</f>
        <v>7.4869811120410079E-2</v>
      </c>
      <c r="O173" s="285">
        <f>Flavors!O116</f>
        <v>1045032355.5251367</v>
      </c>
      <c r="P173" s="282">
        <f>Flavors!P116</f>
        <v>24247954.793222308</v>
      </c>
      <c r="Q173" s="356">
        <f>Flavors!Q116</f>
        <v>2.3754237208010075E-2</v>
      </c>
    </row>
    <row r="174" spans="2:17" x14ac:dyDescent="0.25">
      <c r="B174" s="498"/>
      <c r="C174" s="48" t="s">
        <v>156</v>
      </c>
      <c r="D174" s="281">
        <f>Flavors!D117</f>
        <v>58607727.004050806</v>
      </c>
      <c r="E174" s="282">
        <f>Flavors!E117</f>
        <v>-1591162.529965803</v>
      </c>
      <c r="F174" s="319">
        <f>Flavors!F117</f>
        <v>-2.6431758829482798E-2</v>
      </c>
      <c r="G174" s="337">
        <f>Flavors!G117</f>
        <v>1.3977762211744895</v>
      </c>
      <c r="H174" s="372">
        <f>Flavors!H117</f>
        <v>-9.2826201598237512E-2</v>
      </c>
      <c r="I174" s="328">
        <f>Flavors!I117</f>
        <v>2.3377786494109003</v>
      </c>
      <c r="J174" s="337">
        <f>Flavors!J117</f>
        <v>0.14033580783465505</v>
      </c>
      <c r="K174" s="344">
        <f>Flavors!K117</f>
        <v>6.3863234655965356E-2</v>
      </c>
      <c r="L174" s="350">
        <f>Flavors!L117</f>
        <v>137011892.88057265</v>
      </c>
      <c r="M174" s="362">
        <f>Flavors!M117</f>
        <v>4728274.0032086968</v>
      </c>
      <c r="N174" s="356">
        <f>Flavors!N117</f>
        <v>3.5743458209985424E-2</v>
      </c>
      <c r="O174" s="285">
        <f>Flavors!O117</f>
        <v>31696047.963993091</v>
      </c>
      <c r="P174" s="282">
        <f>Flavors!P117</f>
        <v>993098.15286172181</v>
      </c>
      <c r="Q174" s="356">
        <f>Flavors!Q117</f>
        <v>3.2345366128360524E-2</v>
      </c>
    </row>
    <row r="175" spans="2:17" x14ac:dyDescent="0.25">
      <c r="B175" s="498"/>
      <c r="C175" s="48" t="s">
        <v>157</v>
      </c>
      <c r="D175" s="281">
        <f>Flavors!D118</f>
        <v>2253893.9194311667</v>
      </c>
      <c r="E175" s="282">
        <f>Flavors!E118</f>
        <v>-2387136.9483923102</v>
      </c>
      <c r="F175" s="319">
        <f>Flavors!F118</f>
        <v>-0.51435489579318727</v>
      </c>
      <c r="G175" s="337">
        <f>Flavors!G118</f>
        <v>5.3754675137169292E-2</v>
      </c>
      <c r="H175" s="372">
        <f>Flavors!H118</f>
        <v>-6.1163256228185359E-2</v>
      </c>
      <c r="I175" s="328">
        <f>Flavors!I118</f>
        <v>2.1154809522039906</v>
      </c>
      <c r="J175" s="337">
        <f>Flavors!J118</f>
        <v>-2.4532986929099998E-3</v>
      </c>
      <c r="K175" s="344">
        <f>Flavors!K118</f>
        <v>-1.1583450675445091E-3</v>
      </c>
      <c r="L175" s="350">
        <f>Flavors!L118</f>
        <v>4768069.6548450291</v>
      </c>
      <c r="M175" s="362">
        <f>Flavors!M118</f>
        <v>-5061328.5795880798</v>
      </c>
      <c r="N175" s="356">
        <f>Flavors!N118</f>
        <v>-0.51491744040422249</v>
      </c>
      <c r="O175" s="285">
        <f>Flavors!O118</f>
        <v>1126946.9597155834</v>
      </c>
      <c r="P175" s="282">
        <f>Flavors!P118</f>
        <v>-1193568.4741961551</v>
      </c>
      <c r="Q175" s="356">
        <f>Flavors!Q118</f>
        <v>-0.51435489579318727</v>
      </c>
    </row>
    <row r="176" spans="2:17" x14ac:dyDescent="0.25">
      <c r="B176" s="498"/>
      <c r="C176" s="48" t="s">
        <v>158</v>
      </c>
      <c r="D176" s="281">
        <f>Flavors!D119</f>
        <v>407034379.79420859</v>
      </c>
      <c r="E176" s="282">
        <f>Flavors!E119</f>
        <v>35797200.621590316</v>
      </c>
      <c r="F176" s="319">
        <f>Flavors!F119</f>
        <v>9.6426766040438247E-2</v>
      </c>
      <c r="G176" s="337">
        <f>Flavors!G119</f>
        <v>9.707644475574476</v>
      </c>
      <c r="H176" s="372">
        <f>Flavors!H119</f>
        <v>0.51533141163786489</v>
      </c>
      <c r="I176" s="328">
        <f>Flavors!I119</f>
        <v>2.1637592075949548</v>
      </c>
      <c r="J176" s="337">
        <f>Flavors!J119</f>
        <v>7.0124162084131747E-2</v>
      </c>
      <c r="K176" s="344">
        <f>Flavors!K119</f>
        <v>3.3493976055899585E-2</v>
      </c>
      <c r="L176" s="350">
        <f>Flavors!L119</f>
        <v>880724387.0874207</v>
      </c>
      <c r="M176" s="362">
        <f>Flavors!M119</f>
        <v>103489218.57504642</v>
      </c>
      <c r="N176" s="356">
        <f>Flavors!N119</f>
        <v>0.13315045788924409</v>
      </c>
      <c r="O176" s="285">
        <f>Flavors!O119</f>
        <v>185980437.77972901</v>
      </c>
      <c r="P176" s="282">
        <f>Flavors!P119</f>
        <v>19491511.360567898</v>
      </c>
      <c r="Q176" s="356">
        <f>Flavors!Q119</f>
        <v>0.1170739206492032</v>
      </c>
    </row>
    <row r="177" spans="2:17" x14ac:dyDescent="0.25">
      <c r="B177" s="498"/>
      <c r="C177" s="48" t="s">
        <v>159</v>
      </c>
      <c r="D177" s="281">
        <f>Flavors!D120</f>
        <v>2361987.6678944798</v>
      </c>
      <c r="E177" s="282">
        <f>Flavors!E120</f>
        <v>-1577222.074023983</v>
      </c>
      <c r="F177" s="319">
        <f>Flavors!F120</f>
        <v>-0.40039047863845117</v>
      </c>
      <c r="G177" s="337">
        <f>Flavors!G120</f>
        <v>5.6332677714358348E-2</v>
      </c>
      <c r="H177" s="372">
        <f>Flavors!H120</f>
        <v>-4.1207254177501748E-2</v>
      </c>
      <c r="I177" s="328">
        <f>Flavors!I120</f>
        <v>2.0484748707727714</v>
      </c>
      <c r="J177" s="337">
        <f>Flavors!J120</f>
        <v>-3.7614839101506092E-2</v>
      </c>
      <c r="K177" s="344">
        <f>Flavors!K120</f>
        <v>-1.8031266308184336E-2</v>
      </c>
      <c r="L177" s="350">
        <f>Flavors!L120</f>
        <v>4838472.3827570239</v>
      </c>
      <c r="M177" s="362">
        <f>Flavors!M120</f>
        <v>-3379072.5248955898</v>
      </c>
      <c r="N177" s="356">
        <f>Flavors!N120</f>
        <v>-0.41120219759904425</v>
      </c>
      <c r="O177" s="285">
        <f>Flavors!O120</f>
        <v>1180993.8339472399</v>
      </c>
      <c r="P177" s="282">
        <f>Flavors!P120</f>
        <v>-788611.03701199149</v>
      </c>
      <c r="Q177" s="356">
        <f>Flavors!Q120</f>
        <v>-0.40039047863845117</v>
      </c>
    </row>
    <row r="178" spans="2:17" x14ac:dyDescent="0.25">
      <c r="B178" s="498"/>
      <c r="C178" s="48" t="s">
        <v>160</v>
      </c>
      <c r="D178" s="281">
        <f>Flavors!D121</f>
        <v>966837048.04990232</v>
      </c>
      <c r="E178" s="282">
        <f>Flavors!E121</f>
        <v>13613051.966260195</v>
      </c>
      <c r="F178" s="319">
        <f>Flavors!F121</f>
        <v>1.4281063026308558E-2</v>
      </c>
      <c r="G178" s="337">
        <f>Flavors!G121</f>
        <v>23.058765534812231</v>
      </c>
      <c r="H178" s="372">
        <f>Flavors!H121</f>
        <v>-0.54429440542937968</v>
      </c>
      <c r="I178" s="328">
        <f>Flavors!I121</f>
        <v>1.9481833562940993</v>
      </c>
      <c r="J178" s="337">
        <f>Flavors!J121</f>
        <v>2.4961883059831491E-2</v>
      </c>
      <c r="K178" s="344">
        <f>Flavors!K121</f>
        <v>1.2979203595232988E-2</v>
      </c>
      <c r="L178" s="350">
        <f>Flavors!L121</f>
        <v>1883575845.2593381</v>
      </c>
      <c r="M178" s="362">
        <f>Flavors!M121</f>
        <v>50314987.189100027</v>
      </c>
      <c r="N178" s="356">
        <f>Flavors!N121</f>
        <v>2.7445623446116417E-2</v>
      </c>
      <c r="O178" s="285">
        <f>Flavors!O121</f>
        <v>394669847.66408324</v>
      </c>
      <c r="P178" s="282">
        <f>Flavors!P121</f>
        <v>7411918.6122044325</v>
      </c>
      <c r="Q178" s="356">
        <f>Flavors!Q121</f>
        <v>1.9139488325909781E-2</v>
      </c>
    </row>
    <row r="179" spans="2:17" ht="15" thickBot="1" x14ac:dyDescent="0.3">
      <c r="B179" s="498"/>
      <c r="C179" s="51" t="s">
        <v>161</v>
      </c>
      <c r="D179" s="303">
        <f>Flavors!D122</f>
        <v>28849341.15706883</v>
      </c>
      <c r="E179" s="304">
        <f>Flavors!E122</f>
        <v>12064222.984653562</v>
      </c>
      <c r="F179" s="320">
        <f>Flavors!F122</f>
        <v>0.71874519206423915</v>
      </c>
      <c r="G179" s="338">
        <f>Flavors!G122</f>
        <v>0.68804789278236622</v>
      </c>
      <c r="H179" s="373">
        <f>Flavors!H122</f>
        <v>0.27242664116125942</v>
      </c>
      <c r="I179" s="329">
        <f>Flavors!I122</f>
        <v>2.2729366113209624</v>
      </c>
      <c r="J179" s="338">
        <f>Flavors!J122</f>
        <v>0.39584734697865387</v>
      </c>
      <c r="K179" s="345">
        <f>Flavors!K122</f>
        <v>0.21088360287295671</v>
      </c>
      <c r="L179" s="351">
        <f>Flavors!L122</f>
        <v>65572723.728390396</v>
      </c>
      <c r="M179" s="363">
        <f>Flavors!M122</f>
        <v>34065558.606232703</v>
      </c>
      <c r="N179" s="357">
        <f>Flavors!N122</f>
        <v>1.0812003705873177</v>
      </c>
      <c r="O179" s="305">
        <f>Flavors!O122</f>
        <v>15129854.758726725</v>
      </c>
      <c r="P179" s="304">
        <f>Flavors!P122</f>
        <v>6731510.5041020457</v>
      </c>
      <c r="Q179" s="357">
        <f>Flavors!Q122</f>
        <v>0.80152828938814147</v>
      </c>
    </row>
    <row r="180" spans="2:17" x14ac:dyDescent="0.25">
      <c r="B180" s="497" t="s">
        <v>275</v>
      </c>
      <c r="C180" s="54" t="s">
        <v>276</v>
      </c>
      <c r="D180" s="306">
        <f>'NB vs PL'!D19</f>
        <v>2718132951.5806823</v>
      </c>
      <c r="E180" s="53">
        <f>'NB vs PL'!E19</f>
        <v>88773567.402204514</v>
      </c>
      <c r="F180" s="321">
        <f>'NB vs PL'!F19</f>
        <v>3.3762431996317274E-2</v>
      </c>
      <c r="G180" s="339">
        <f>'NB vs PL'!G19</f>
        <v>64.826632936092309</v>
      </c>
      <c r="H180" s="374">
        <f>'NB vs PL'!H19</f>
        <v>-0.27970870467747488</v>
      </c>
      <c r="I180" s="330">
        <f>'NB vs PL'!I19</f>
        <v>2.3709974907357894</v>
      </c>
      <c r="J180" s="339">
        <f>'NB vs PL'!J19</f>
        <v>4.665157962001043E-2</v>
      </c>
      <c r="K180" s="346">
        <f>'NB vs PL'!K19</f>
        <v>2.0070842036422974E-2</v>
      </c>
      <c r="L180" s="352">
        <f>'NB vs PL'!L19</f>
        <v>6444686407.684063</v>
      </c>
      <c r="M180" s="364">
        <f>'NB vs PL'!M19</f>
        <v>333145674.21491623</v>
      </c>
      <c r="N180" s="358">
        <f>'NB vs PL'!N19</f>
        <v>5.4510914472103975E-2</v>
      </c>
      <c r="O180" s="52">
        <f>'NB vs PL'!O19</f>
        <v>1328362230.1599445</v>
      </c>
      <c r="P180" s="53">
        <f>'NB vs PL'!P19</f>
        <v>47963021.205932617</v>
      </c>
      <c r="Q180" s="358">
        <f>'NB vs PL'!Q19</f>
        <v>3.7459427396174923E-2</v>
      </c>
    </row>
    <row r="181" spans="2:17" ht="15" thickBot="1" x14ac:dyDescent="0.3">
      <c r="B181" s="499"/>
      <c r="C181" s="55" t="s">
        <v>144</v>
      </c>
      <c r="D181" s="307">
        <f>'NB vs PL'!D20</f>
        <v>1472379003.3795712</v>
      </c>
      <c r="E181" s="47">
        <f>'NB vs PL'!E20</f>
        <v>65664566.870354414</v>
      </c>
      <c r="F181" s="322">
        <f>'NB vs PL'!F20</f>
        <v>4.6679386495316014E-2</v>
      </c>
      <c r="G181" s="340">
        <f>'NB vs PL'!G20</f>
        <v>35.115785318517986</v>
      </c>
      <c r="H181" s="375">
        <f>'NB vs PL'!H20</f>
        <v>0.28371510192134508</v>
      </c>
      <c r="I181" s="331">
        <f>'NB vs PL'!I20</f>
        <v>2.0836000357018074</v>
      </c>
      <c r="J181" s="340">
        <f>'NB vs PL'!J20</f>
        <v>0.10559830147894123</v>
      </c>
      <c r="K181" s="347">
        <f>'NB vs PL'!K20</f>
        <v>5.3386354345351252E-2</v>
      </c>
      <c r="L181" s="353">
        <f>'NB vs PL'!L20</f>
        <v>3067848944.008266</v>
      </c>
      <c r="M181" s="365">
        <f>'NB vs PL'!M20</f>
        <v>285365349.0366931</v>
      </c>
      <c r="N181" s="359">
        <f>'NB vs PL'!N20</f>
        <v>0.10255778310872971</v>
      </c>
      <c r="O181" s="46">
        <f>'NB vs PL'!O20</f>
        <v>812657129.30847955</v>
      </c>
      <c r="P181" s="47">
        <f>'NB vs PL'!P20</f>
        <v>34690350.840826988</v>
      </c>
      <c r="Q181" s="359">
        <f>'NB vs PL'!Q20</f>
        <v>4.4591043989251004E-2</v>
      </c>
    </row>
    <row r="182" spans="2:17" x14ac:dyDescent="0.25">
      <c r="B182" s="498" t="s">
        <v>457</v>
      </c>
      <c r="C182" s="43" t="s">
        <v>39</v>
      </c>
      <c r="D182" s="258">
        <f>Size!D44</f>
        <v>135992803.1180644</v>
      </c>
      <c r="E182" s="62">
        <f>Size!E44</f>
        <v>31536597.920470074</v>
      </c>
      <c r="F182" s="323">
        <f>Size!F44</f>
        <v>0.30191215410146238</v>
      </c>
      <c r="G182" s="341">
        <f>Size!G44</f>
        <v>3.2433864298500445</v>
      </c>
      <c r="H182" s="376">
        <f>Size!H44</f>
        <v>0.65691558717451004</v>
      </c>
      <c r="I182" s="332">
        <f>Size!I44</f>
        <v>3.2764223879779366</v>
      </c>
      <c r="J182" s="341">
        <f>Size!J44</f>
        <v>6.6017765365688152E-2</v>
      </c>
      <c r="K182" s="309">
        <f>Size!K44</f>
        <v>2.0563689978732553E-2</v>
      </c>
      <c r="L182" s="310">
        <f>Size!L44</f>
        <v>445569864.73990196</v>
      </c>
      <c r="M182" s="311">
        <f>Size!M44</f>
        <v>110223180.71301156</v>
      </c>
      <c r="N182" s="312">
        <f>Size!N44</f>
        <v>0.32868427201794881</v>
      </c>
      <c r="O182" s="61">
        <f>Size!O44</f>
        <v>89917833.683037639</v>
      </c>
      <c r="P182" s="62">
        <f>Size!P44</f>
        <v>20950588.815753177</v>
      </c>
      <c r="Q182" s="312">
        <f>Size!Q44</f>
        <v>0.30377592806656206</v>
      </c>
    </row>
    <row r="183" spans="2:17" x14ac:dyDescent="0.25">
      <c r="B183" s="498"/>
      <c r="C183" s="48" t="s">
        <v>173</v>
      </c>
      <c r="D183" s="57">
        <f>Size!D45</f>
        <v>2365856273.1729403</v>
      </c>
      <c r="E183" s="277">
        <f>Size!E45</f>
        <v>23244836.966135025</v>
      </c>
      <c r="F183" s="279">
        <f>Size!F45</f>
        <v>9.922617386250554E-3</v>
      </c>
      <c r="G183" s="333">
        <f>Size!G45</f>
        <v>56.42494275761738</v>
      </c>
      <c r="H183" s="368">
        <f>Size!H45</f>
        <v>-1.5811485416547271</v>
      </c>
      <c r="I183" s="324">
        <f>Size!I45</f>
        <v>2.0988462645777797</v>
      </c>
      <c r="J183" s="333">
        <f>Size!J45</f>
        <v>4.2848656728157852E-2</v>
      </c>
      <c r="K183" s="290">
        <f>Size!K45</f>
        <v>2.0840810594606417E-2</v>
      </c>
      <c r="L183" s="294">
        <f>Size!L45</f>
        <v>4965568601.4769325</v>
      </c>
      <c r="M183" s="280">
        <f>Size!M45</f>
        <v>149165092.51457405</v>
      </c>
      <c r="N183" s="269">
        <f>Size!N45</f>
        <v>3.097022337040653E-2</v>
      </c>
      <c r="O183" s="284">
        <f>Size!O45</f>
        <v>1188688333.2999902</v>
      </c>
      <c r="P183" s="277">
        <f>Size!P45</f>
        <v>11751896.015938282</v>
      </c>
      <c r="Q183" s="269">
        <f>Size!Q45</f>
        <v>9.985157773734538E-3</v>
      </c>
    </row>
    <row r="184" spans="2:17" x14ac:dyDescent="0.25">
      <c r="B184" s="498"/>
      <c r="C184" s="48" t="s">
        <v>174</v>
      </c>
      <c r="D184" s="57">
        <f>Size!D46</f>
        <v>78794419.363688543</v>
      </c>
      <c r="E184" s="277">
        <f>Size!E46</f>
        <v>924827.72357049584</v>
      </c>
      <c r="F184" s="279">
        <f>Size!F46</f>
        <v>1.1876622235861693E-2</v>
      </c>
      <c r="G184" s="333">
        <f>Size!G46</f>
        <v>1.8792226107011831</v>
      </c>
      <c r="H184" s="368">
        <f>Size!H46</f>
        <v>-4.8929268138603987E-2</v>
      </c>
      <c r="I184" s="324">
        <f>Size!I46</f>
        <v>2.7792320860627826</v>
      </c>
      <c r="J184" s="333">
        <f>Size!J46</f>
        <v>0.11074809159155441</v>
      </c>
      <c r="K184" s="290">
        <f>Size!K46</f>
        <v>4.1502250649061746E-2</v>
      </c>
      <c r="L184" s="294">
        <f>Size!L46</f>
        <v>218987978.49824983</v>
      </c>
      <c r="M184" s="280">
        <f>Size!M46</f>
        <v>11194219.550584257</v>
      </c>
      <c r="N184" s="269">
        <f>Size!N46</f>
        <v>5.3871779437820386E-2</v>
      </c>
      <c r="O184" s="284">
        <f>Size!O46</f>
        <v>26599886.571672793</v>
      </c>
      <c r="P184" s="277">
        <f>Size!P46</f>
        <v>223825.86591381952</v>
      </c>
      <c r="Q184" s="269">
        <f>Size!Q46</f>
        <v>8.4859474813442914E-3</v>
      </c>
    </row>
    <row r="185" spans="2:17" x14ac:dyDescent="0.25">
      <c r="B185" s="498"/>
      <c r="C185" s="48" t="s">
        <v>175</v>
      </c>
      <c r="D185" s="57">
        <f>Size!D47</f>
        <v>50193615.601492621</v>
      </c>
      <c r="E185" s="277">
        <f>Size!E47</f>
        <v>10256575.554266281</v>
      </c>
      <c r="F185" s="279">
        <f>Size!F47</f>
        <v>0.25681862106299508</v>
      </c>
      <c r="G185" s="333">
        <f>Size!G47</f>
        <v>1.1971022581662316</v>
      </c>
      <c r="H185" s="368">
        <f>Size!H47</f>
        <v>0.20820945443555372</v>
      </c>
      <c r="I185" s="324">
        <f>Size!I47</f>
        <v>1.8563698270766715</v>
      </c>
      <c r="J185" s="333">
        <f>Size!J47</f>
        <v>3.0243560942373682E-2</v>
      </c>
      <c r="K185" s="290">
        <f>Size!K47</f>
        <v>1.6561593523538691E-2</v>
      </c>
      <c r="L185" s="294">
        <f>Size!L47</f>
        <v>93177913.514495775</v>
      </c>
      <c r="M185" s="280">
        <f>Size!M47</f>
        <v>20247835.692598417</v>
      </c>
      <c r="N185" s="269">
        <f>Size!N47</f>
        <v>0.2776335401978548</v>
      </c>
      <c r="O185" s="284">
        <f>Size!O47</f>
        <v>14043179.355196893</v>
      </c>
      <c r="P185" s="277">
        <f>Size!P47</f>
        <v>2860873.6765774041</v>
      </c>
      <c r="Q185" s="269">
        <f>Size!Q47</f>
        <v>0.2558393375033004</v>
      </c>
    </row>
    <row r="186" spans="2:17" x14ac:dyDescent="0.25">
      <c r="B186" s="498"/>
      <c r="C186" s="48" t="s">
        <v>176</v>
      </c>
      <c r="D186" s="57">
        <f>Size!D48</f>
        <v>1017036006.2625933</v>
      </c>
      <c r="E186" s="277">
        <f>Size!E48</f>
        <v>51902962.296025157</v>
      </c>
      <c r="F186" s="279">
        <f>Size!F48</f>
        <v>5.3778038810805714E-2</v>
      </c>
      <c r="G186" s="333">
        <f>Size!G48</f>
        <v>24.255995212608493</v>
      </c>
      <c r="H186" s="368">
        <f>Size!H48</f>
        <v>0.35805183241279437</v>
      </c>
      <c r="I186" s="324">
        <f>Size!I48</f>
        <v>1.6195807421774608</v>
      </c>
      <c r="J186" s="333">
        <f>Size!J48</f>
        <v>5.1865271626204024E-2</v>
      </c>
      <c r="K186" s="290">
        <f>Size!K48</f>
        <v>3.3083344905671309E-2</v>
      </c>
      <c r="L186" s="294">
        <f>Size!L48</f>
        <v>1647171929.8439715</v>
      </c>
      <c r="M186" s="280">
        <f>Size!M48</f>
        <v>134117925.67735624</v>
      </c>
      <c r="N186" s="269">
        <f>Size!N48</f>
        <v>8.8640541122805408E-2</v>
      </c>
      <c r="O186" s="284">
        <f>Size!O48</f>
        <v>253479932.33477908</v>
      </c>
      <c r="P186" s="277">
        <f>Size!P48</f>
        <v>12935233.429343045</v>
      </c>
      <c r="Q186" s="269">
        <f>Size!Q48</f>
        <v>5.3774759902018042E-2</v>
      </c>
    </row>
    <row r="187" spans="2:17" x14ac:dyDescent="0.25">
      <c r="B187" s="498"/>
      <c r="C187" s="48" t="s">
        <v>177</v>
      </c>
      <c r="D187" s="57">
        <f>Size!D49</f>
        <v>471050163.02431631</v>
      </c>
      <c r="E187" s="277">
        <f>Size!E49</f>
        <v>33070850.92042774</v>
      </c>
      <c r="F187" s="279">
        <f>Size!F49</f>
        <v>7.5507792278059344E-2</v>
      </c>
      <c r="G187" s="333">
        <f>Size!G49</f>
        <v>11.234401170518824</v>
      </c>
      <c r="H187" s="368">
        <f>Size!H49</f>
        <v>0.38946650810314587</v>
      </c>
      <c r="I187" s="324">
        <f>Size!I49</f>
        <v>4.2803384193134697</v>
      </c>
      <c r="J187" s="333">
        <f>Size!J49</f>
        <v>8.6744045582783258E-2</v>
      </c>
      <c r="K187" s="290">
        <f>Size!K49</f>
        <v>2.0684891730626397E-2</v>
      </c>
      <c r="L187" s="294">
        <f>Size!L49</f>
        <v>2016254110.2168543</v>
      </c>
      <c r="M187" s="280">
        <f>Size!M49</f>
        <v>179546531.1675508</v>
      </c>
      <c r="N187" s="269">
        <f>Size!N49</f>
        <v>9.7754554516776004E-2</v>
      </c>
      <c r="O187" s="284">
        <f>Size!O49</f>
        <v>558190027.02833343</v>
      </c>
      <c r="P187" s="277">
        <f>Size!P49</f>
        <v>33311086.385531306</v>
      </c>
      <c r="Q187" s="269">
        <f>Size!Q49</f>
        <v>6.3464322544044743E-2</v>
      </c>
    </row>
    <row r="188" spans="2:17" ht="15" thickBot="1" x14ac:dyDescent="0.3">
      <c r="B188" s="498"/>
      <c r="C188" s="51" t="s">
        <v>178</v>
      </c>
      <c r="D188" s="296">
        <f>Size!D50</f>
        <v>74003034.572208524</v>
      </c>
      <c r="E188" s="297">
        <f>Size!E50</f>
        <v>3428568.2789659202</v>
      </c>
      <c r="F188" s="317">
        <f>Size!F50</f>
        <v>4.8580860175689355E-2</v>
      </c>
      <c r="G188" s="334">
        <f>Size!G50</f>
        <v>1.7649495605355459</v>
      </c>
      <c r="H188" s="369">
        <f>Size!H50</f>
        <v>1.7434427666606078E-2</v>
      </c>
      <c r="I188" s="325">
        <f>Size!I50</f>
        <v>1.8071715692461212</v>
      </c>
      <c r="J188" s="334">
        <f>Size!J50</f>
        <v>0.11410684608585564</v>
      </c>
      <c r="K188" s="342">
        <f>Size!K50</f>
        <v>6.739662372319967E-2</v>
      </c>
      <c r="L188" s="348">
        <f>Size!L50</f>
        <v>133736180.11683303</v>
      </c>
      <c r="M188" s="360">
        <f>Size!M50</f>
        <v>14249040.879880741</v>
      </c>
      <c r="N188" s="354">
        <f>Size!N50</f>
        <v>0.11925166985229921</v>
      </c>
      <c r="O188" s="298">
        <f>Size!O50</f>
        <v>11777191.278711736</v>
      </c>
      <c r="P188" s="297">
        <f>Size!P50</f>
        <v>667070.97838346474</v>
      </c>
      <c r="Q188" s="354">
        <f>Size!Q50</f>
        <v>6.0041742155011117E-2</v>
      </c>
    </row>
    <row r="189" spans="2:17" x14ac:dyDescent="0.25">
      <c r="B189" s="497" t="s">
        <v>24</v>
      </c>
      <c r="C189" s="54" t="s">
        <v>453</v>
      </c>
      <c r="D189" s="306">
        <f>Organic!D19</f>
        <v>192195174.08562943</v>
      </c>
      <c r="E189" s="53">
        <f>Organic!E19</f>
        <v>14206686.970865309</v>
      </c>
      <c r="F189" s="321">
        <f>Organic!F19</f>
        <v>7.9818010710462781E-2</v>
      </c>
      <c r="G189" s="339">
        <f>Organic!G19</f>
        <v>4.5837956510890843</v>
      </c>
      <c r="H189" s="374">
        <f>Organic!H19</f>
        <v>0.17657033227318042</v>
      </c>
      <c r="I189" s="330">
        <f>Organic!I19</f>
        <v>2.4733829440991943</v>
      </c>
      <c r="J189" s="339">
        <f>Organic!J19</f>
        <v>1.5433301448117387E-2</v>
      </c>
      <c r="K189" s="346">
        <f>Organic!K19</f>
        <v>6.2789331320357942E-3</v>
      </c>
      <c r="L189" s="352">
        <f>Organic!L19</f>
        <v>475372265.52157128</v>
      </c>
      <c r="M189" s="364">
        <f>Organic!M19</f>
        <v>37885527.221830964</v>
      </c>
      <c r="N189" s="358">
        <f>Organic!N19</f>
        <v>8.6598115794481567E-2</v>
      </c>
      <c r="O189" s="52">
        <f>Organic!O19</f>
        <v>97030501.800033689</v>
      </c>
      <c r="P189" s="53">
        <f>Organic!P19</f>
        <v>5724757.3569749445</v>
      </c>
      <c r="Q189" s="358">
        <f>Organic!Q19</f>
        <v>6.2698764375609367E-2</v>
      </c>
    </row>
    <row r="190" spans="2:17" ht="15" thickBot="1" x14ac:dyDescent="0.3">
      <c r="B190" s="499"/>
      <c r="C190" s="55" t="s">
        <v>454</v>
      </c>
      <c r="D190" s="307">
        <f>Organic!D20</f>
        <v>4000731141.0297637</v>
      </c>
      <c r="E190" s="47">
        <f>Organic!E20</f>
        <v>140158532.68901253</v>
      </c>
      <c r="F190" s="322">
        <f>Organic!F20</f>
        <v>3.6305115045939196E-2</v>
      </c>
      <c r="G190" s="340">
        <f>Organic!G20</f>
        <v>95.416204348910796</v>
      </c>
      <c r="H190" s="375">
        <f>Organic!H20</f>
        <v>-0.17657033227344243</v>
      </c>
      <c r="I190" s="331">
        <f>Organic!I20</f>
        <v>2.2608603262846567</v>
      </c>
      <c r="J190" s="340">
        <f>Organic!J20</f>
        <v>6.8378310631070693E-2</v>
      </c>
      <c r="K190" s="347">
        <f>Organic!K20</f>
        <v>3.1187626691061773E-2</v>
      </c>
      <c r="L190" s="353">
        <f>Organic!L20</f>
        <v>9045094312.8857384</v>
      </c>
      <c r="M190" s="365">
        <f>Organic!M20</f>
        <v>580858298.97378635</v>
      </c>
      <c r="N190" s="359">
        <f>Organic!N20</f>
        <v>6.8625012112029773E-2</v>
      </c>
      <c r="O190" s="46">
        <f>Organic!O20</f>
        <v>2045665881.7516882</v>
      </c>
      <c r="P190" s="47">
        <f>Organic!P20</f>
        <v>76975817.810465336</v>
      </c>
      <c r="Q190" s="359">
        <f>Organic!Q20</f>
        <v>3.9100018443920748E-2</v>
      </c>
    </row>
    <row r="191" spans="2:17" x14ac:dyDescent="0.25">
      <c r="B191" s="497" t="s">
        <v>277</v>
      </c>
      <c r="C191" s="43" t="s">
        <v>459</v>
      </c>
      <c r="D191" s="56">
        <f>Form!D19</f>
        <v>688191983.80793715</v>
      </c>
      <c r="E191" s="45">
        <f>Form!E19</f>
        <v>52943745.653399229</v>
      </c>
      <c r="F191" s="267">
        <f>Form!F19</f>
        <v>8.3343396287420338E-2</v>
      </c>
      <c r="G191" s="379">
        <f>Form!G19</f>
        <v>16.413166654682705</v>
      </c>
      <c r="H191" s="380">
        <f>Form!H19</f>
        <v>0.68359804992972251</v>
      </c>
      <c r="I191" s="381">
        <f>Form!I19</f>
        <v>2.4111340835162616</v>
      </c>
      <c r="J191" s="379">
        <f>Form!J19</f>
        <v>4.0611353374603976E-2</v>
      </c>
      <c r="K191" s="382">
        <f>Form!K19</f>
        <v>1.7131813527127462E-2</v>
      </c>
      <c r="L191" s="383">
        <f>Form!L19</f>
        <v>1659323148.1619885</v>
      </c>
      <c r="M191" s="266">
        <f>Form!M19</f>
        <v>153452760.3342154</v>
      </c>
      <c r="N191" s="268">
        <f>Form!N19</f>
        <v>0.10190303333846143</v>
      </c>
      <c r="O191" s="44">
        <f>Form!O19</f>
        <v>356870259.22646368</v>
      </c>
      <c r="P191" s="45">
        <f>Form!P19</f>
        <v>31777116.750350237</v>
      </c>
      <c r="Q191" s="268">
        <f>Form!Q19</f>
        <v>9.7747730106872655E-2</v>
      </c>
    </row>
    <row r="192" spans="2:17" ht="15" thickBot="1" x14ac:dyDescent="0.3">
      <c r="B192" s="499"/>
      <c r="C192" s="51" t="s">
        <v>165</v>
      </c>
      <c r="D192" s="60">
        <f>Form!D20</f>
        <v>3504734331.3074889</v>
      </c>
      <c r="E192" s="50">
        <f>Form!E20</f>
        <v>101421474.0065012</v>
      </c>
      <c r="F192" s="263">
        <f>Form!F20</f>
        <v>2.9800808288584418E-2</v>
      </c>
      <c r="G192" s="367">
        <f>Form!G20</f>
        <v>83.586833345317913</v>
      </c>
      <c r="H192" s="377">
        <f>Form!H20</f>
        <v>-0.68359804992950046</v>
      </c>
      <c r="I192" s="366">
        <f>Form!I20</f>
        <v>2.2430069406466462</v>
      </c>
      <c r="J192" s="367">
        <f>Form!J20</f>
        <v>6.9873680647380088E-2</v>
      </c>
      <c r="K192" s="291">
        <f>Form!K20</f>
        <v>3.2153426544768673E-2</v>
      </c>
      <c r="L192" s="295">
        <f>Form!L20</f>
        <v>7861143430.2452793</v>
      </c>
      <c r="M192" s="264">
        <f>Form!M20</f>
        <v>465291065.86136723</v>
      </c>
      <c r="N192" s="270">
        <f>Form!N20</f>
        <v>6.2912432933634799E-2</v>
      </c>
      <c r="O192" s="49">
        <f>Form!O20</f>
        <v>1785826124.3252583</v>
      </c>
      <c r="P192" s="50">
        <f>Form!P20</f>
        <v>50923458.417090654</v>
      </c>
      <c r="Q192" s="270">
        <f>Form!Q20</f>
        <v>2.9352343170464729E-2</v>
      </c>
    </row>
    <row r="193" spans="1:20" x14ac:dyDescent="0.25">
      <c r="B193" s="498" t="s">
        <v>279</v>
      </c>
      <c r="C193" s="43" t="s">
        <v>37</v>
      </c>
      <c r="D193" s="258">
        <f>'Package Type'!D49</f>
        <v>154226404.59365153</v>
      </c>
      <c r="E193" s="62">
        <f>'Package Type'!E49</f>
        <v>18668030.958422244</v>
      </c>
      <c r="F193" s="323">
        <f>'Package Type'!F49</f>
        <v>0.13771211956743884</v>
      </c>
      <c r="G193" s="341">
        <f>'Package Type'!G49</f>
        <v>3.6782522039003869</v>
      </c>
      <c r="H193" s="376">
        <f>'Package Type'!H49</f>
        <v>0.32165141388708962</v>
      </c>
      <c r="I193" s="332">
        <f>'Package Type'!I49</f>
        <v>5.6655513087195377</v>
      </c>
      <c r="J193" s="341">
        <f>'Package Type'!J49</f>
        <v>-0.15904059327141074</v>
      </c>
      <c r="K193" s="309">
        <f>'Package Type'!K49</f>
        <v>-2.7305019123665616E-2</v>
      </c>
      <c r="L193" s="310">
        <f>'Package Type'!L49</f>
        <v>873777608.38467133</v>
      </c>
      <c r="M193" s="311">
        <f>'Package Type'!M49</f>
        <v>84205403.061851501</v>
      </c>
      <c r="N193" s="312">
        <f>'Package Type'!N49</f>
        <v>0.1066468683854237</v>
      </c>
      <c r="O193" s="61">
        <f>'Package Type'!O49</f>
        <v>211959830.27607977</v>
      </c>
      <c r="P193" s="62">
        <f>'Package Type'!P49</f>
        <v>18304494.032238632</v>
      </c>
      <c r="Q193" s="312">
        <f>'Package Type'!Q49</f>
        <v>9.4520989647249004E-2</v>
      </c>
    </row>
    <row r="194" spans="1:20" x14ac:dyDescent="0.25">
      <c r="B194" s="498"/>
      <c r="C194" s="48" t="s">
        <v>166</v>
      </c>
      <c r="D194" s="57">
        <f>'Package Type'!D50</f>
        <v>48325009.892337516</v>
      </c>
      <c r="E194" s="277">
        <f>'Package Type'!E50</f>
        <v>1650430.1423574239</v>
      </c>
      <c r="F194" s="279">
        <f>'Package Type'!F50</f>
        <v>3.5360364275334004E-2</v>
      </c>
      <c r="G194" s="333">
        <f>'Package Type'!G50</f>
        <v>1.1525365880656424</v>
      </c>
      <c r="H194" s="368">
        <f>'Package Type'!H50</f>
        <v>-3.1864193812876085E-3</v>
      </c>
      <c r="I194" s="324">
        <f>'Package Type'!I50</f>
        <v>2.5075080396793266</v>
      </c>
      <c r="J194" s="333">
        <f>'Package Type'!J50</f>
        <v>4.1973346407201184E-2</v>
      </c>
      <c r="K194" s="290">
        <f>'Package Type'!K50</f>
        <v>1.702403398408335E-2</v>
      </c>
      <c r="L194" s="294">
        <f>'Package Type'!L50</f>
        <v>121175350.82261932</v>
      </c>
      <c r="M194" s="280">
        <f>'Package Type'!M50</f>
        <v>6097555.1551468074</v>
      </c>
      <c r="N194" s="269">
        <f>'Package Type'!N50</f>
        <v>5.2986374302530378E-2</v>
      </c>
      <c r="O194" s="284">
        <f>'Package Type'!O50</f>
        <v>22050450.211525314</v>
      </c>
      <c r="P194" s="277">
        <f>'Package Type'!P50</f>
        <v>1699583.1426464543</v>
      </c>
      <c r="Q194" s="269">
        <f>'Package Type'!Q50</f>
        <v>8.3514040797087533E-2</v>
      </c>
    </row>
    <row r="195" spans="1:20" x14ac:dyDescent="0.25">
      <c r="B195" s="498"/>
      <c r="C195" s="48" t="s">
        <v>167</v>
      </c>
      <c r="D195" s="57">
        <f>'Package Type'!D51</f>
        <v>1535972814.012737</v>
      </c>
      <c r="E195" s="277">
        <f>'Package Type'!E51</f>
        <v>63168991.237397194</v>
      </c>
      <c r="F195" s="279">
        <f>'Package Type'!F51</f>
        <v>4.2890295544156076E-2</v>
      </c>
      <c r="G195" s="333">
        <f>'Package Type'!G51</f>
        <v>36.632478097113008</v>
      </c>
      <c r="H195" s="368">
        <f>'Package Type'!H51</f>
        <v>0.16394913434334768</v>
      </c>
      <c r="I195" s="324">
        <f>'Package Type'!I51</f>
        <v>2.1850862974172847</v>
      </c>
      <c r="J195" s="333">
        <f>'Package Type'!J51</f>
        <v>0.11289244338197424</v>
      </c>
      <c r="K195" s="290">
        <f>'Package Type'!K51</f>
        <v>5.4479672913869445E-2</v>
      </c>
      <c r="L195" s="294">
        <f>'Package Type'!L51</f>
        <v>3356233149.1046991</v>
      </c>
      <c r="M195" s="280">
        <f>'Package Type'!M51</f>
        <v>304298119.34992933</v>
      </c>
      <c r="N195" s="269">
        <f>'Package Type'!N51</f>
        <v>9.9706617730450309E-2</v>
      </c>
      <c r="O195" s="284">
        <f>'Package Type'!O51</f>
        <v>779089209.87243176</v>
      </c>
      <c r="P195" s="277">
        <f>'Package Type'!P51</f>
        <v>28075343.508889914</v>
      </c>
      <c r="Q195" s="269">
        <f>'Package Type'!Q51</f>
        <v>3.7383255844306254E-2</v>
      </c>
    </row>
    <row r="196" spans="1:20" ht="15" customHeight="1" x14ac:dyDescent="0.25">
      <c r="B196" s="498"/>
      <c r="C196" s="48" t="s">
        <v>168</v>
      </c>
      <c r="D196" s="57">
        <f>'Package Type'!D52</f>
        <v>21215169.264875732</v>
      </c>
      <c r="E196" s="277">
        <f>'Package Type'!E52</f>
        <v>12645509.002994122</v>
      </c>
      <c r="F196" s="279">
        <f>'Package Type'!F52</f>
        <v>1.4756138069139269</v>
      </c>
      <c r="G196" s="333">
        <f>'Package Type'!G52</f>
        <v>0.50597524665281002</v>
      </c>
      <c r="H196" s="368">
        <f>'Package Type'!H52</f>
        <v>0.29377936650319847</v>
      </c>
      <c r="I196" s="324">
        <f>'Package Type'!I52</f>
        <v>3.0178308631982755</v>
      </c>
      <c r="J196" s="333">
        <f>'Package Type'!J52</f>
        <v>-0.43592288481415631</v>
      </c>
      <c r="K196" s="290">
        <f>'Package Type'!K52</f>
        <v>-0.12621712971430621</v>
      </c>
      <c r="L196" s="294">
        <f>'Package Type'!L52</f>
        <v>64023792.575517461</v>
      </c>
      <c r="M196" s="280">
        <f>'Package Type'!M52</f>
        <v>34426296.326850653</v>
      </c>
      <c r="N196" s="269">
        <f>'Package Type'!N52</f>
        <v>1.1631489379241444</v>
      </c>
      <c r="O196" s="284">
        <f>'Package Type'!O52</f>
        <v>14016366.693932889</v>
      </c>
      <c r="P196" s="277">
        <f>'Package Type'!P52</f>
        <v>6797755.6770206857</v>
      </c>
      <c r="Q196" s="269">
        <f>'Package Type'!Q52</f>
        <v>0.94169857069379248</v>
      </c>
    </row>
    <row r="197" spans="1:20" x14ac:dyDescent="0.25">
      <c r="B197" s="498"/>
      <c r="C197" s="48" t="s">
        <v>169</v>
      </c>
      <c r="D197" s="57">
        <f>'Package Type'!D53</f>
        <v>1054438.9399970847</v>
      </c>
      <c r="E197" s="277">
        <f>'Package Type'!E53</f>
        <v>92745.922416620306</v>
      </c>
      <c r="F197" s="279">
        <f>'Package Type'!F53</f>
        <v>9.6440257671789015E-2</v>
      </c>
      <c r="G197" s="333">
        <f>'Package Type'!G53</f>
        <v>2.5148043651419701E-2</v>
      </c>
      <c r="H197" s="368">
        <f>'Package Type'!H53</f>
        <v>1.3352797771122582E-3</v>
      </c>
      <c r="I197" s="324">
        <f>'Package Type'!I53</f>
        <v>3.2962054040808666</v>
      </c>
      <c r="J197" s="333">
        <f>'Package Type'!J53</f>
        <v>-5.7316984935494197E-2</v>
      </c>
      <c r="K197" s="290">
        <f>'Package Type'!K53</f>
        <v>-1.7091576642882095E-2</v>
      </c>
      <c r="L197" s="294">
        <f>'Package Type'!L53</f>
        <v>3475647.3322916911</v>
      </c>
      <c r="M197" s="280">
        <f>'Package Type'!M53</f>
        <v>250588.26647489937</v>
      </c>
      <c r="N197" s="269">
        <f>'Package Type'!N53</f>
        <v>7.77003649734503E-2</v>
      </c>
      <c r="O197" s="284">
        <f>'Package Type'!O53</f>
        <v>968188.3607908251</v>
      </c>
      <c r="P197" s="277">
        <f>'Package Type'!P53</f>
        <v>53023.377974268515</v>
      </c>
      <c r="Q197" s="269">
        <f>'Package Type'!Q53</f>
        <v>5.7938600110202174E-2</v>
      </c>
    </row>
    <row r="198" spans="1:20" x14ac:dyDescent="0.25">
      <c r="B198" s="498"/>
      <c r="C198" s="48" t="s">
        <v>170</v>
      </c>
      <c r="D198" s="57">
        <f>'Package Type'!D54</f>
        <v>2380698234.8761597</v>
      </c>
      <c r="E198" s="277">
        <f>'Package Type'!E54</f>
        <v>52634365.514491081</v>
      </c>
      <c r="F198" s="279">
        <f>'Package Type'!F54</f>
        <v>2.2608643262404519E-2</v>
      </c>
      <c r="G198" s="333">
        <f>'Package Type'!G54</f>
        <v>56.778918968687762</v>
      </c>
      <c r="H198" s="368">
        <f>'Package Type'!H54</f>
        <v>-0.86695574598179093</v>
      </c>
      <c r="I198" s="324">
        <f>'Package Type'!I54</f>
        <v>2.0622090407141358</v>
      </c>
      <c r="J198" s="333">
        <f>'Package Type'!J54</f>
        <v>2.6267819894975286E-2</v>
      </c>
      <c r="K198" s="290">
        <f>'Package Type'!K54</f>
        <v>1.2902052194024754E-2</v>
      </c>
      <c r="L198" s="294">
        <f>'Package Type'!L54</f>
        <v>4909497423.1738014</v>
      </c>
      <c r="M198" s="280">
        <f>'Package Type'!M54</f>
        <v>169696226.84062767</v>
      </c>
      <c r="N198" s="269">
        <f>'Package Type'!N54</f>
        <v>3.5802393351836957E-2</v>
      </c>
      <c r="O198" s="284">
        <f>'Package Type'!O54</f>
        <v>1084426266.4048398</v>
      </c>
      <c r="P198" s="277">
        <f>'Package Type'!P54</f>
        <v>28529485.455656052</v>
      </c>
      <c r="Q198" s="269">
        <f>'Package Type'!Q54</f>
        <v>2.7019199196733859E-2</v>
      </c>
    </row>
    <row r="199" spans="1:20" x14ac:dyDescent="0.25">
      <c r="B199" s="498"/>
      <c r="C199" s="48" t="s">
        <v>171</v>
      </c>
      <c r="D199" s="57">
        <f>'Package Type'!D55</f>
        <v>50187204.258299015</v>
      </c>
      <c r="E199" s="277">
        <f>'Package Type'!E55</f>
        <v>4901537.6675999612</v>
      </c>
      <c r="F199" s="279">
        <f>'Package Type'!F55</f>
        <v>0.10823596154388192</v>
      </c>
      <c r="G199" s="333">
        <f>'Package Type'!G55</f>
        <v>1.1969493496075834</v>
      </c>
      <c r="H199" s="368">
        <f>'Package Type'!H55</f>
        <v>7.5617629712151357E-2</v>
      </c>
      <c r="I199" s="324">
        <f>'Package Type'!I55</f>
        <v>3.7653304274803929</v>
      </c>
      <c r="J199" s="333">
        <f>'Package Type'!J55</f>
        <v>6.1476537165683354E-3</v>
      </c>
      <c r="K199" s="290">
        <f>'Package Type'!K55</f>
        <v>1.6353697296854473E-3</v>
      </c>
      <c r="L199" s="294">
        <f>'Package Type'!L55</f>
        <v>188971407.26394683</v>
      </c>
      <c r="M199" s="280">
        <f>'Package Type'!M55</f>
        <v>18734309.517778993</v>
      </c>
      <c r="N199" s="269">
        <f>'Package Type'!N55</f>
        <v>0.11004833708873961</v>
      </c>
      <c r="O199" s="284">
        <f>'Package Type'!O55</f>
        <v>29433982.869274251</v>
      </c>
      <c r="P199" s="277">
        <f>'Package Type'!P55</f>
        <v>-644072.64540392533</v>
      </c>
      <c r="Q199" s="269">
        <f>'Package Type'!Q55</f>
        <v>-2.1413373783076371E-2</v>
      </c>
      <c r="T199" s="59"/>
    </row>
    <row r="200" spans="1:20" ht="15" thickBot="1" x14ac:dyDescent="0.3">
      <c r="B200" s="498"/>
      <c r="C200" s="51" t="s">
        <v>172</v>
      </c>
      <c r="D200" s="296">
        <f>'Package Type'!D56</f>
        <v>387399.04810225964</v>
      </c>
      <c r="E200" s="297">
        <f>'Package Type'!E56</f>
        <v>-120110.40387648332</v>
      </c>
      <c r="F200" s="317">
        <f>'Package Type'!F56</f>
        <v>-0.23666633874143914</v>
      </c>
      <c r="G200" s="334">
        <f>'Package Type'!G56</f>
        <v>9.2393478679960363E-3</v>
      </c>
      <c r="H200" s="369">
        <f>'Package Type'!H56</f>
        <v>-3.3272430534544411E-3</v>
      </c>
      <c r="I200" s="325">
        <f>'Package Type'!I56</f>
        <v>3.0104872196284673</v>
      </c>
      <c r="J200" s="334">
        <f>'Package Type'!J56</f>
        <v>0.11312880640311729</v>
      </c>
      <c r="K200" s="342">
        <f>'Package Type'!K56</f>
        <v>3.9045499475220909E-2</v>
      </c>
      <c r="L200" s="348">
        <f>'Package Type'!L56</f>
        <v>1166259.8832080865</v>
      </c>
      <c r="M200" s="360">
        <f>'Package Type'!M56</f>
        <v>-304176.89727391116</v>
      </c>
      <c r="N200" s="354">
        <f>'Package Type'!N56</f>
        <v>-0.20686159467134954</v>
      </c>
      <c r="O200" s="298">
        <f>'Package Type'!O56</f>
        <v>402788.86907494068</v>
      </c>
      <c r="P200" s="297">
        <f>'Package Type'!P56</f>
        <v>-290393.85730768391</v>
      </c>
      <c r="Q200" s="354">
        <f>'Package Type'!Q56</f>
        <v>-0.41892829445289964</v>
      </c>
    </row>
    <row r="201" spans="1:20" ht="15.5" customHeight="1" thickBot="1" x14ac:dyDescent="0.3">
      <c r="B201" s="497" t="s">
        <v>280</v>
      </c>
      <c r="C201" s="254" t="s">
        <v>44</v>
      </c>
      <c r="D201" s="259">
        <f>'Sugar Content'!D29</f>
        <v>4192926315.1154003</v>
      </c>
      <c r="E201" s="260">
        <f>'Sugar Content'!E29</f>
        <v>154365219.65989017</v>
      </c>
      <c r="F201" s="271">
        <f>'Sugar Content'!F29</f>
        <v>3.822282640061913E-2</v>
      </c>
      <c r="G201" s="335">
        <f>'Sugar Content'!G29</f>
        <v>100.00000000000003</v>
      </c>
      <c r="H201" s="370">
        <f>'Sugar Content'!H29</f>
        <v>-2.8421709430404007E-14</v>
      </c>
      <c r="I201" s="326">
        <f>'Sugar Content'!I29</f>
        <v>2.2706019287976127</v>
      </c>
      <c r="J201" s="335">
        <f>'Sugar Content'!J29</f>
        <v>6.6420156673730801E-2</v>
      </c>
      <c r="K201" s="314">
        <f>'Sugar Content'!K29</f>
        <v>3.0133701999418304E-2</v>
      </c>
      <c r="L201" s="315">
        <f>'Sugar Content'!L29</f>
        <v>9520466578.4072952</v>
      </c>
      <c r="M201" s="272">
        <f>'Sugar Content'!M29</f>
        <v>618743826.19560242</v>
      </c>
      <c r="N201" s="274">
        <f>'Sugar Content'!N29</f>
        <v>6.9508323660369159E-2</v>
      </c>
      <c r="O201" s="302">
        <f>'Sugar Content'!O29</f>
        <v>2142696383.551722</v>
      </c>
      <c r="P201" s="260">
        <f>'Sugar Content'!P29</f>
        <v>82700575.167439938</v>
      </c>
      <c r="Q201" s="316">
        <f>'Sugar Content'!Q29</f>
        <v>4.0145991963112068E-2</v>
      </c>
    </row>
    <row r="202" spans="1:20" ht="15.5" customHeight="1" x14ac:dyDescent="0.25">
      <c r="B202" s="511"/>
      <c r="C202" s="43" t="s">
        <v>33</v>
      </c>
      <c r="D202" s="258">
        <f>'Sugar Content'!D30</f>
        <v>3812388808.3190684</v>
      </c>
      <c r="E202" s="62">
        <f>'Sugar Content'!E30</f>
        <v>138182354.64835882</v>
      </c>
      <c r="F202" s="308">
        <f>'Sugar Content'!F30</f>
        <v>3.7608761617167148E-2</v>
      </c>
      <c r="G202" s="341">
        <f>'Sugar Content'!G30</f>
        <v>90.924297776841385</v>
      </c>
      <c r="H202" s="376">
        <f>'Sugar Content'!H30</f>
        <v>-5.3809693296997807E-2</v>
      </c>
      <c r="I202" s="332">
        <f>'Sugar Content'!I30</f>
        <v>2.2830262514455102</v>
      </c>
      <c r="J202" s="341">
        <f>'Sugar Content'!J30</f>
        <v>7.4668779024462673E-2</v>
      </c>
      <c r="K202" s="309">
        <f>'Sugar Content'!K30</f>
        <v>3.3811907699255968E-2</v>
      </c>
      <c r="L202" s="310">
        <f>'Sugar Content'!L30</f>
        <v>8703783730.109499</v>
      </c>
      <c r="M202" s="311">
        <f>'Sugar Content'!M30</f>
        <v>589822452.92815018</v>
      </c>
      <c r="N202" s="312">
        <f>'Sugar Content'!N30</f>
        <v>7.2692293292906177E-2</v>
      </c>
      <c r="O202" s="61">
        <f>'Sugar Content'!O30</f>
        <v>1955598331.1472254</v>
      </c>
      <c r="P202" s="62">
        <f>'Sugar Content'!P30</f>
        <v>75362823.378581524</v>
      </c>
      <c r="Q202" s="313">
        <f>'Sugar Content'!Q30</f>
        <v>4.0081587156078027E-2</v>
      </c>
    </row>
    <row r="203" spans="1:20" ht="15.5" customHeight="1" x14ac:dyDescent="0.25">
      <c r="B203" s="511"/>
      <c r="C203" s="48" t="s">
        <v>455</v>
      </c>
      <c r="D203" s="57">
        <f>'Sugar Content'!D31</f>
        <v>376548573.87754983</v>
      </c>
      <c r="E203" s="277">
        <f>'Sugar Content'!E31</f>
        <v>16586357.391048431</v>
      </c>
      <c r="F203" s="278">
        <f>'Sugar Content'!F31</f>
        <v>4.6078051060312937E-2</v>
      </c>
      <c r="G203" s="333">
        <f>'Sugar Content'!G31</f>
        <v>8.9805674027731222</v>
      </c>
      <c r="H203" s="368">
        <f>'Sugar Content'!H31</f>
        <v>6.7437008594911418E-2</v>
      </c>
      <c r="I203" s="324">
        <f>'Sugar Content'!I31</f>
        <v>2.125766467296387</v>
      </c>
      <c r="J203" s="333">
        <f>'Sugar Content'!J31</f>
        <v>-1.2371316773986951E-2</v>
      </c>
      <c r="K203" s="290">
        <f>'Sugar Content'!K31</f>
        <v>-5.7860241122701037E-3</v>
      </c>
      <c r="L203" s="294">
        <f>'Sugar Content'!L31</f>
        <v>800454331.65717161</v>
      </c>
      <c r="M203" s="280">
        <f>'Sugar Content'!M31</f>
        <v>30805515.749663353</v>
      </c>
      <c r="N203" s="269">
        <f>'Sugar Content'!N31</f>
        <v>4.0025418233561441E-2</v>
      </c>
      <c r="O203" s="284">
        <f>'Sugar Content'!O31</f>
        <v>182963746.3347877</v>
      </c>
      <c r="P203" s="277">
        <f>'Sugar Content'!P31</f>
        <v>7821969.7213048339</v>
      </c>
      <c r="Q203" s="261">
        <f>'Sugar Content'!Q31</f>
        <v>4.4660787806024109E-2</v>
      </c>
    </row>
    <row r="204" spans="1:20" ht="15.5" customHeight="1" thickBot="1" x14ac:dyDescent="0.3">
      <c r="B204" s="512"/>
      <c r="C204" s="51" t="s">
        <v>456</v>
      </c>
      <c r="D204" s="60">
        <f>'Sugar Content'!D32</f>
        <v>3988932.9187767012</v>
      </c>
      <c r="E204" s="50">
        <f>'Sugar Content'!E32</f>
        <v>-403492.37952672318</v>
      </c>
      <c r="F204" s="262">
        <f>'Sugar Content'!F32</f>
        <v>-9.186095428477116E-2</v>
      </c>
      <c r="G204" s="367">
        <f>'Sugar Content'!G32</f>
        <v>9.5134820385387953E-2</v>
      </c>
      <c r="H204" s="377">
        <f>'Sugar Content'!H32</f>
        <v>-1.3627315298187836E-2</v>
      </c>
      <c r="I204" s="366">
        <f>'Sugar Content'!I32</f>
        <v>4.0683854482069197</v>
      </c>
      <c r="J204" s="367">
        <f>'Sugar Content'!J32</f>
        <v>-5.522688273746823E-2</v>
      </c>
      <c r="K204" s="291">
        <f>'Sugar Content'!K32</f>
        <v>-1.3392840622537422E-2</v>
      </c>
      <c r="L204" s="295">
        <f>'Sugar Content'!L32</f>
        <v>16228516.640624685</v>
      </c>
      <c r="M204" s="264">
        <f>'Sugar Content'!M32</f>
        <v>-1884142.482211398</v>
      </c>
      <c r="N204" s="270">
        <f>'Sugar Content'!N32</f>
        <v>-0.10402351578713853</v>
      </c>
      <c r="O204" s="49">
        <f>'Sugar Content'!O32</f>
        <v>4134306.0697090761</v>
      </c>
      <c r="P204" s="50">
        <f>'Sugar Content'!P32</f>
        <v>-484217.93244628748</v>
      </c>
      <c r="Q204" s="265">
        <f>'Sugar Content'!Q32</f>
        <v>-0.10484257139733681</v>
      </c>
    </row>
    <row r="205" spans="1:20" x14ac:dyDescent="0.25">
      <c r="A205" s="70"/>
      <c r="B205" s="71"/>
      <c r="C205" s="76"/>
      <c r="D205" s="72"/>
      <c r="E205" s="72"/>
      <c r="F205" s="73"/>
      <c r="G205" s="74"/>
      <c r="H205" s="74"/>
      <c r="I205" s="75"/>
      <c r="J205" s="75"/>
      <c r="K205" s="73"/>
      <c r="L205" s="72"/>
      <c r="M205" s="72"/>
      <c r="N205" s="73"/>
      <c r="O205" s="72"/>
      <c r="P205" s="72"/>
      <c r="Q205" s="73"/>
    </row>
    <row r="206" spans="1:20" x14ac:dyDescent="0.25">
      <c r="A206" s="70"/>
      <c r="B206" s="71"/>
      <c r="C206" s="76"/>
      <c r="D206" s="72"/>
      <c r="E206" s="72"/>
      <c r="F206" s="73"/>
      <c r="G206" s="74"/>
      <c r="H206" s="74"/>
      <c r="I206" s="75"/>
      <c r="J206" s="75"/>
      <c r="K206" s="73"/>
      <c r="L206" s="72"/>
      <c r="M206" s="72"/>
      <c r="N206" s="73"/>
      <c r="O206" s="72"/>
      <c r="P206" s="72"/>
      <c r="Q206" s="73"/>
    </row>
    <row r="207" spans="1:20" x14ac:dyDescent="0.25">
      <c r="A207" s="70"/>
      <c r="B207" s="71"/>
      <c r="C207" s="76"/>
      <c r="D207" s="72"/>
      <c r="E207" s="72"/>
      <c r="F207" s="73"/>
      <c r="G207" s="74"/>
      <c r="H207" s="74"/>
      <c r="I207" s="75"/>
      <c r="J207" s="75"/>
      <c r="K207" s="73"/>
      <c r="L207" s="72"/>
      <c r="M207" s="72"/>
      <c r="N207" s="73"/>
      <c r="O207" s="72"/>
      <c r="P207" s="72"/>
      <c r="Q207" s="73"/>
    </row>
    <row r="208" spans="1:20" x14ac:dyDescent="0.25">
      <c r="A208" s="70"/>
      <c r="B208" s="71"/>
      <c r="C208" s="76"/>
      <c r="D208" s="72"/>
      <c r="E208" s="72"/>
      <c r="F208" s="73"/>
      <c r="G208" s="74"/>
      <c r="H208" s="74"/>
      <c r="I208" s="75"/>
      <c r="J208" s="75"/>
      <c r="K208" s="73"/>
      <c r="L208" s="72"/>
      <c r="M208" s="72"/>
      <c r="N208" s="73"/>
      <c r="O208" s="72"/>
      <c r="P208" s="72"/>
      <c r="Q208" s="73"/>
    </row>
    <row r="209" spans="1:17" x14ac:dyDescent="0.25">
      <c r="A209" s="70"/>
      <c r="B209" s="71"/>
      <c r="C209" s="76"/>
      <c r="D209" s="72"/>
      <c r="E209" s="72"/>
      <c r="F209" s="73"/>
      <c r="G209" s="74"/>
      <c r="H209" s="74"/>
      <c r="I209" s="75"/>
      <c r="J209" s="75"/>
      <c r="K209" s="73"/>
      <c r="L209" s="72"/>
      <c r="M209" s="72"/>
      <c r="N209" s="73"/>
      <c r="O209" s="72"/>
      <c r="P209" s="72"/>
      <c r="Q209" s="73"/>
    </row>
    <row r="210" spans="1:17" x14ac:dyDescent="0.25">
      <c r="A210" s="70"/>
      <c r="B210" s="71"/>
      <c r="C210" s="76"/>
      <c r="D210" s="72"/>
      <c r="E210" s="72"/>
      <c r="F210" s="73"/>
      <c r="G210" s="74"/>
      <c r="H210" s="74"/>
      <c r="I210" s="75"/>
      <c r="J210" s="75"/>
      <c r="K210" s="73"/>
      <c r="L210" s="72"/>
      <c r="M210" s="72"/>
      <c r="N210" s="73"/>
      <c r="O210" s="72"/>
      <c r="P210" s="72"/>
      <c r="Q210" s="73"/>
    </row>
    <row r="211" spans="1:17" x14ac:dyDescent="0.25">
      <c r="A211" s="70"/>
      <c r="B211" s="71"/>
      <c r="C211" s="76"/>
      <c r="D211" s="72"/>
      <c r="E211" s="72"/>
      <c r="F211" s="73"/>
      <c r="G211" s="74"/>
      <c r="H211" s="74"/>
      <c r="I211" s="75"/>
      <c r="J211" s="75"/>
      <c r="K211" s="73"/>
      <c r="L211" s="72"/>
      <c r="M211" s="72"/>
      <c r="N211" s="73"/>
      <c r="O211" s="72"/>
      <c r="P211" s="72"/>
      <c r="Q211" s="73"/>
    </row>
    <row r="212" spans="1:17" x14ac:dyDescent="0.25">
      <c r="A212" s="70"/>
      <c r="B212" s="71"/>
      <c r="C212" s="76"/>
      <c r="D212" s="72"/>
      <c r="E212" s="72"/>
      <c r="F212" s="73"/>
      <c r="G212" s="74"/>
      <c r="H212" s="74"/>
      <c r="I212" s="75"/>
      <c r="J212" s="75"/>
      <c r="K212" s="73"/>
      <c r="L212" s="72"/>
      <c r="M212" s="72"/>
      <c r="N212" s="73"/>
      <c r="O212" s="72"/>
      <c r="P212" s="72"/>
      <c r="Q212" s="73"/>
    </row>
    <row r="213" spans="1:17" x14ac:dyDescent="0.25">
      <c r="A213" s="70"/>
      <c r="B213" s="71"/>
      <c r="C213" s="76"/>
      <c r="D213" s="72"/>
      <c r="E213" s="72"/>
      <c r="F213" s="73"/>
      <c r="G213" s="74"/>
      <c r="H213" s="74"/>
      <c r="I213" s="75"/>
      <c r="J213" s="75"/>
      <c r="K213" s="73"/>
      <c r="L213" s="72"/>
      <c r="M213" s="72"/>
      <c r="N213" s="73"/>
      <c r="O213" s="72"/>
      <c r="P213" s="72"/>
      <c r="Q213" s="73"/>
    </row>
    <row r="214" spans="1:17" x14ac:dyDescent="0.25">
      <c r="A214" s="70"/>
      <c r="B214" s="71"/>
      <c r="C214" s="76"/>
      <c r="D214" s="72"/>
      <c r="E214" s="72"/>
      <c r="F214" s="73"/>
      <c r="G214" s="74"/>
      <c r="H214" s="74"/>
      <c r="I214" s="75"/>
      <c r="J214" s="75"/>
      <c r="K214" s="73"/>
      <c r="L214" s="72"/>
      <c r="M214" s="72"/>
      <c r="N214" s="73"/>
      <c r="O214" s="72"/>
      <c r="P214" s="72"/>
      <c r="Q214" s="73"/>
    </row>
    <row r="215" spans="1:17" x14ac:dyDescent="0.25">
      <c r="A215" s="70"/>
      <c r="B215" s="71"/>
      <c r="C215" s="76"/>
      <c r="D215" s="72"/>
      <c r="E215" s="72"/>
      <c r="F215" s="73"/>
      <c r="G215" s="74"/>
      <c r="H215" s="74"/>
      <c r="I215" s="75"/>
      <c r="J215" s="75"/>
      <c r="K215" s="73"/>
      <c r="L215" s="72"/>
      <c r="M215" s="72"/>
      <c r="N215" s="73"/>
      <c r="O215" s="72"/>
      <c r="P215" s="72"/>
      <c r="Q215" s="73"/>
    </row>
    <row r="216" spans="1:17" x14ac:dyDescent="0.25">
      <c r="A216" s="70"/>
      <c r="B216" s="71"/>
      <c r="C216" s="76"/>
      <c r="D216" s="72"/>
      <c r="E216" s="72"/>
      <c r="F216" s="73"/>
      <c r="G216" s="74"/>
      <c r="H216" s="74"/>
      <c r="I216" s="75"/>
      <c r="J216" s="75"/>
      <c r="K216" s="73"/>
      <c r="L216" s="72"/>
      <c r="M216" s="72"/>
      <c r="N216" s="73"/>
      <c r="O216" s="72"/>
      <c r="P216" s="72"/>
      <c r="Q216" s="73"/>
    </row>
    <row r="217" spans="1:17" x14ac:dyDescent="0.25">
      <c r="A217" s="70"/>
      <c r="B217" s="71"/>
      <c r="C217" s="76"/>
      <c r="D217" s="72"/>
      <c r="E217" s="72"/>
      <c r="F217" s="73"/>
      <c r="G217" s="74"/>
      <c r="H217" s="74"/>
      <c r="I217" s="75"/>
      <c r="J217" s="75"/>
      <c r="K217" s="73"/>
      <c r="L217" s="72"/>
      <c r="M217" s="72"/>
      <c r="N217" s="73"/>
      <c r="O217" s="72"/>
      <c r="P217" s="72"/>
      <c r="Q217" s="73"/>
    </row>
    <row r="218" spans="1:17" x14ac:dyDescent="0.25">
      <c r="A218" s="70"/>
      <c r="B218" s="513"/>
      <c r="C218" s="76"/>
      <c r="D218" s="72"/>
      <c r="E218" s="72"/>
      <c r="F218" s="73"/>
      <c r="G218" s="74"/>
      <c r="H218" s="74"/>
      <c r="I218" s="75"/>
      <c r="J218" s="75"/>
      <c r="K218" s="73"/>
      <c r="L218" s="72"/>
      <c r="M218" s="72"/>
      <c r="N218" s="73"/>
      <c r="O218" s="72"/>
      <c r="P218" s="72"/>
      <c r="Q218" s="73"/>
    </row>
    <row r="219" spans="1:17" x14ac:dyDescent="0.25">
      <c r="A219" s="70"/>
      <c r="B219" s="513"/>
      <c r="C219" s="76"/>
      <c r="D219" s="72"/>
      <c r="E219" s="72"/>
      <c r="F219" s="73"/>
      <c r="G219" s="74"/>
      <c r="H219" s="74"/>
      <c r="I219" s="75"/>
      <c r="J219" s="75"/>
      <c r="K219" s="73"/>
      <c r="L219" s="72"/>
      <c r="M219" s="72"/>
      <c r="N219" s="73"/>
      <c r="O219" s="72"/>
      <c r="P219" s="72"/>
      <c r="Q219" s="73"/>
    </row>
    <row r="220" spans="1:17" x14ac:dyDescent="0.25">
      <c r="A220" s="70"/>
      <c r="B220" s="513"/>
      <c r="C220" s="76"/>
      <c r="D220" s="72"/>
      <c r="E220" s="72"/>
      <c r="F220" s="73"/>
      <c r="G220" s="74"/>
      <c r="H220" s="74"/>
      <c r="I220" s="75"/>
      <c r="J220" s="75"/>
      <c r="K220" s="73"/>
      <c r="L220" s="72"/>
      <c r="M220" s="72"/>
      <c r="N220" s="73"/>
      <c r="O220" s="72"/>
      <c r="P220" s="72"/>
      <c r="Q220" s="73"/>
    </row>
    <row r="221" spans="1:17" x14ac:dyDescent="0.25">
      <c r="A221" s="70"/>
      <c r="B221" s="513"/>
      <c r="C221" s="76"/>
      <c r="D221" s="72"/>
      <c r="E221" s="72"/>
      <c r="F221" s="73"/>
      <c r="G221" s="74"/>
      <c r="H221" s="74"/>
      <c r="I221" s="75"/>
      <c r="J221" s="75"/>
      <c r="K221" s="73"/>
      <c r="L221" s="72"/>
      <c r="M221" s="72"/>
      <c r="N221" s="73"/>
      <c r="O221" s="72"/>
      <c r="P221" s="72"/>
      <c r="Q221" s="73"/>
    </row>
    <row r="222" spans="1:17" x14ac:dyDescent="0.25">
      <c r="A222" s="70"/>
      <c r="B222" s="513"/>
      <c r="C222" s="76"/>
      <c r="D222" s="72"/>
      <c r="E222" s="72"/>
      <c r="F222" s="73"/>
      <c r="G222" s="74"/>
      <c r="H222" s="74"/>
      <c r="I222" s="75"/>
      <c r="J222" s="75"/>
      <c r="K222" s="73"/>
      <c r="L222" s="72"/>
      <c r="M222" s="72"/>
      <c r="N222" s="73"/>
      <c r="O222" s="72"/>
      <c r="P222" s="72"/>
      <c r="Q222" s="73"/>
    </row>
    <row r="223" spans="1:17" x14ac:dyDescent="0.25">
      <c r="A223" s="70"/>
      <c r="B223" s="513"/>
      <c r="C223" s="76"/>
      <c r="D223" s="72"/>
      <c r="E223" s="72"/>
      <c r="F223" s="73"/>
      <c r="G223" s="74"/>
      <c r="H223" s="74"/>
      <c r="I223" s="75"/>
      <c r="J223" s="75"/>
      <c r="K223" s="73"/>
      <c r="L223" s="72"/>
      <c r="M223" s="72"/>
      <c r="N223" s="73"/>
      <c r="O223" s="72"/>
      <c r="P223" s="72"/>
      <c r="Q223" s="73"/>
    </row>
    <row r="224" spans="1:17" x14ac:dyDescent="0.25">
      <c r="A224" s="70"/>
      <c r="B224" s="513"/>
      <c r="C224" s="76"/>
      <c r="D224" s="72"/>
      <c r="E224" s="72"/>
      <c r="F224" s="73"/>
      <c r="G224" s="74"/>
      <c r="H224" s="74"/>
      <c r="I224" s="75"/>
      <c r="J224" s="75"/>
      <c r="K224" s="73"/>
      <c r="L224" s="72"/>
      <c r="M224" s="72"/>
      <c r="N224" s="73"/>
      <c r="O224" s="72"/>
      <c r="P224" s="72"/>
      <c r="Q224" s="73"/>
    </row>
    <row r="225" spans="1:17" x14ac:dyDescent="0.25">
      <c r="A225" s="70"/>
      <c r="B225" s="513"/>
      <c r="C225" s="76"/>
      <c r="D225" s="72"/>
      <c r="E225" s="72"/>
      <c r="F225" s="73"/>
      <c r="G225" s="74"/>
      <c r="H225" s="74"/>
      <c r="I225" s="75"/>
      <c r="J225" s="75"/>
      <c r="K225" s="73"/>
      <c r="L225" s="72"/>
      <c r="M225" s="72"/>
      <c r="N225" s="73"/>
      <c r="O225" s="72"/>
      <c r="P225" s="72"/>
      <c r="Q225" s="73"/>
    </row>
    <row r="226" spans="1:17" x14ac:dyDescent="0.25">
      <c r="A226" s="70"/>
      <c r="B226" s="513"/>
      <c r="C226" s="76"/>
      <c r="D226" s="72"/>
      <c r="E226" s="72"/>
      <c r="F226" s="73"/>
      <c r="G226" s="74"/>
      <c r="H226" s="74"/>
      <c r="I226" s="75"/>
      <c r="J226" s="75"/>
      <c r="K226" s="73"/>
      <c r="L226" s="72"/>
      <c r="M226" s="72"/>
      <c r="N226" s="73"/>
      <c r="O226" s="72"/>
      <c r="P226" s="72"/>
      <c r="Q226" s="73"/>
    </row>
    <row r="227" spans="1:17" x14ac:dyDescent="0.25">
      <c r="A227" s="70"/>
      <c r="B227" s="513"/>
      <c r="C227" s="76"/>
      <c r="D227" s="72"/>
      <c r="E227" s="72"/>
      <c r="F227" s="73"/>
      <c r="G227" s="74"/>
      <c r="H227" s="74"/>
      <c r="I227" s="75"/>
      <c r="J227" s="75"/>
      <c r="K227" s="73"/>
      <c r="L227" s="72"/>
      <c r="M227" s="72"/>
      <c r="N227" s="73"/>
      <c r="O227" s="72"/>
      <c r="P227" s="72"/>
      <c r="Q227" s="73"/>
    </row>
    <row r="228" spans="1:17" x14ac:dyDescent="0.25">
      <c r="A228" s="70"/>
      <c r="B228" s="513"/>
      <c r="C228" s="76"/>
      <c r="D228" s="72"/>
      <c r="E228" s="72"/>
      <c r="F228" s="73"/>
      <c r="G228" s="74"/>
      <c r="H228" s="74"/>
      <c r="I228" s="75"/>
      <c r="J228" s="75"/>
      <c r="K228" s="73"/>
      <c r="L228" s="72"/>
      <c r="M228" s="72"/>
      <c r="N228" s="73"/>
      <c r="O228" s="72"/>
      <c r="P228" s="72"/>
      <c r="Q228" s="73"/>
    </row>
    <row r="229" spans="1:17" x14ac:dyDescent="0.25">
      <c r="A229" s="70"/>
      <c r="B229" s="513"/>
      <c r="C229" s="76"/>
      <c r="D229" s="72"/>
      <c r="E229" s="72"/>
      <c r="F229" s="73"/>
      <c r="G229" s="74"/>
      <c r="H229" s="74"/>
      <c r="I229" s="75"/>
      <c r="J229" s="75"/>
      <c r="K229" s="73"/>
      <c r="L229" s="72"/>
      <c r="M229" s="72"/>
      <c r="N229" s="73"/>
      <c r="O229" s="72"/>
      <c r="P229" s="72"/>
      <c r="Q229" s="73"/>
    </row>
    <row r="230" spans="1:17" x14ac:dyDescent="0.25">
      <c r="A230" s="70"/>
      <c r="B230" s="513"/>
      <c r="C230" s="77"/>
      <c r="D230" s="72"/>
      <c r="E230" s="72"/>
      <c r="F230" s="73"/>
      <c r="G230" s="74"/>
      <c r="H230" s="74"/>
      <c r="I230" s="75"/>
      <c r="J230" s="75"/>
      <c r="K230" s="73"/>
      <c r="L230" s="72"/>
      <c r="M230" s="72"/>
      <c r="N230" s="73"/>
      <c r="O230" s="72"/>
      <c r="P230" s="72"/>
      <c r="Q230" s="73"/>
    </row>
    <row r="231" spans="1:17" x14ac:dyDescent="0.25">
      <c r="A231" s="70"/>
      <c r="B231" s="514"/>
      <c r="C231" s="76"/>
      <c r="D231" s="72"/>
      <c r="E231" s="72"/>
      <c r="F231" s="73"/>
      <c r="G231" s="74"/>
      <c r="H231" s="74"/>
      <c r="I231" s="75"/>
      <c r="J231" s="75"/>
      <c r="K231" s="73"/>
      <c r="L231" s="72"/>
      <c r="M231" s="72"/>
      <c r="N231" s="73"/>
      <c r="O231" s="72"/>
      <c r="P231" s="72"/>
      <c r="Q231" s="73"/>
    </row>
    <row r="232" spans="1:17" x14ac:dyDescent="0.25">
      <c r="A232" s="70"/>
      <c r="B232" s="514"/>
      <c r="C232" s="76"/>
      <c r="D232" s="72"/>
      <c r="E232" s="72"/>
      <c r="F232" s="73"/>
      <c r="G232" s="74"/>
      <c r="H232" s="74"/>
      <c r="I232" s="75"/>
      <c r="J232" s="75"/>
      <c r="K232" s="73"/>
      <c r="L232" s="72"/>
      <c r="M232" s="72"/>
      <c r="N232" s="73"/>
      <c r="O232" s="72"/>
      <c r="P232" s="72"/>
      <c r="Q232" s="73"/>
    </row>
    <row r="233" spans="1:17" x14ac:dyDescent="0.25">
      <c r="A233" s="70"/>
      <c r="B233" s="514"/>
      <c r="C233" s="76"/>
      <c r="D233" s="72"/>
      <c r="E233" s="72"/>
      <c r="F233" s="73"/>
      <c r="G233" s="74"/>
      <c r="H233" s="74"/>
      <c r="I233" s="75"/>
      <c r="J233" s="75"/>
      <c r="K233" s="73"/>
      <c r="L233" s="72"/>
      <c r="M233" s="72"/>
      <c r="N233" s="73"/>
      <c r="O233" s="72"/>
      <c r="P233" s="72"/>
      <c r="Q233" s="73"/>
    </row>
    <row r="234" spans="1:17" x14ac:dyDescent="0.25">
      <c r="A234" s="70"/>
      <c r="B234" s="514"/>
      <c r="C234" s="76"/>
      <c r="D234" s="72"/>
      <c r="E234" s="72"/>
      <c r="F234" s="73"/>
      <c r="G234" s="74"/>
      <c r="H234" s="74"/>
      <c r="I234" s="75"/>
      <c r="J234" s="75"/>
      <c r="K234" s="73"/>
      <c r="L234" s="72"/>
      <c r="M234" s="72"/>
      <c r="N234" s="73"/>
      <c r="O234" s="72"/>
      <c r="P234" s="72"/>
      <c r="Q234" s="73"/>
    </row>
    <row r="235" spans="1:17" x14ac:dyDescent="0.25">
      <c r="A235" s="70"/>
      <c r="B235" s="514"/>
      <c r="C235" s="76"/>
      <c r="D235" s="72"/>
      <c r="E235" s="72"/>
      <c r="F235" s="73"/>
      <c r="G235" s="74"/>
      <c r="H235" s="74"/>
      <c r="I235" s="75"/>
      <c r="J235" s="75"/>
      <c r="K235" s="73"/>
      <c r="L235" s="72"/>
      <c r="M235" s="72"/>
      <c r="N235" s="73"/>
      <c r="O235" s="72"/>
      <c r="P235" s="72"/>
      <c r="Q235" s="73"/>
    </row>
    <row r="236" spans="1:17" x14ac:dyDescent="0.25">
      <c r="A236" s="70"/>
      <c r="B236" s="514"/>
      <c r="C236" s="76"/>
      <c r="D236" s="72"/>
      <c r="E236" s="72"/>
      <c r="F236" s="73"/>
      <c r="G236" s="74"/>
      <c r="H236" s="74"/>
      <c r="I236" s="75"/>
      <c r="J236" s="75"/>
      <c r="K236" s="73"/>
      <c r="L236" s="72"/>
      <c r="M236" s="72"/>
      <c r="N236" s="73"/>
      <c r="O236" s="72"/>
      <c r="P236" s="72"/>
      <c r="Q236" s="73"/>
    </row>
    <row r="237" spans="1:17" x14ac:dyDescent="0.25">
      <c r="A237" s="70"/>
      <c r="B237" s="514"/>
      <c r="C237" s="76"/>
      <c r="D237" s="72"/>
      <c r="E237" s="72"/>
      <c r="F237" s="73"/>
      <c r="G237" s="74"/>
      <c r="H237" s="74"/>
      <c r="I237" s="75"/>
      <c r="J237" s="75"/>
      <c r="K237" s="73"/>
      <c r="L237" s="72"/>
      <c r="M237" s="72"/>
      <c r="N237" s="73"/>
      <c r="O237" s="72"/>
      <c r="P237" s="72"/>
      <c r="Q237" s="73"/>
    </row>
    <row r="238" spans="1:17" x14ac:dyDescent="0.25">
      <c r="A238" s="70"/>
      <c r="B238" s="514"/>
      <c r="C238" s="76"/>
      <c r="D238" s="72"/>
      <c r="E238" s="72"/>
      <c r="F238" s="73"/>
      <c r="G238" s="74"/>
      <c r="H238" s="74"/>
      <c r="I238" s="75"/>
      <c r="J238" s="75"/>
      <c r="K238" s="73"/>
      <c r="L238" s="72"/>
      <c r="M238" s="72"/>
      <c r="N238" s="73"/>
      <c r="O238" s="72"/>
      <c r="P238" s="72"/>
      <c r="Q238" s="73"/>
    </row>
    <row r="239" spans="1:17" x14ac:dyDescent="0.25">
      <c r="A239" s="70"/>
      <c r="B239" s="514"/>
      <c r="C239" s="76"/>
      <c r="D239" s="72"/>
      <c r="E239" s="72"/>
      <c r="F239" s="73"/>
      <c r="G239" s="74"/>
      <c r="H239" s="74"/>
      <c r="I239" s="75"/>
      <c r="J239" s="75"/>
      <c r="K239" s="73"/>
      <c r="L239" s="72"/>
      <c r="M239" s="72"/>
      <c r="N239" s="73"/>
      <c r="O239" s="72"/>
      <c r="P239" s="72"/>
      <c r="Q239" s="73"/>
    </row>
    <row r="240" spans="1:17" x14ac:dyDescent="0.25">
      <c r="A240" s="70"/>
      <c r="B240" s="514"/>
      <c r="C240" s="76"/>
      <c r="D240" s="72"/>
      <c r="E240" s="72"/>
      <c r="F240" s="73"/>
      <c r="G240" s="74"/>
      <c r="H240" s="74"/>
      <c r="I240" s="75"/>
      <c r="J240" s="75"/>
      <c r="K240" s="73"/>
      <c r="L240" s="72"/>
      <c r="M240" s="72"/>
      <c r="N240" s="73"/>
      <c r="O240" s="72"/>
      <c r="P240" s="72"/>
      <c r="Q240" s="73"/>
    </row>
    <row r="241" spans="1:17" x14ac:dyDescent="0.25">
      <c r="A241" s="70"/>
      <c r="B241" s="514"/>
      <c r="C241" s="76"/>
      <c r="D241" s="72"/>
      <c r="E241" s="72"/>
      <c r="F241" s="73"/>
      <c r="G241" s="74"/>
      <c r="H241" s="74"/>
      <c r="I241" s="75"/>
      <c r="J241" s="75"/>
      <c r="K241" s="73"/>
      <c r="L241" s="72"/>
      <c r="M241" s="72"/>
      <c r="N241" s="73"/>
      <c r="O241" s="72"/>
      <c r="P241" s="72"/>
      <c r="Q241" s="73"/>
    </row>
    <row r="242" spans="1:17" x14ac:dyDescent="0.25">
      <c r="A242" s="70"/>
      <c r="B242" s="514"/>
      <c r="C242" s="76"/>
      <c r="D242" s="72"/>
      <c r="E242" s="72"/>
      <c r="F242" s="73"/>
      <c r="G242" s="74"/>
      <c r="H242" s="74"/>
      <c r="I242" s="75"/>
      <c r="J242" s="75"/>
      <c r="K242" s="73"/>
      <c r="L242" s="72"/>
      <c r="M242" s="72"/>
      <c r="N242" s="73"/>
      <c r="O242" s="72"/>
      <c r="P242" s="72"/>
      <c r="Q242" s="73"/>
    </row>
    <row r="243" spans="1:17" x14ac:dyDescent="0.25">
      <c r="A243" s="70"/>
      <c r="B243" s="514"/>
      <c r="C243" s="76"/>
      <c r="D243" s="72"/>
      <c r="E243" s="72"/>
      <c r="F243" s="73"/>
      <c r="G243" s="74"/>
      <c r="H243" s="74"/>
      <c r="I243" s="75"/>
      <c r="J243" s="75"/>
      <c r="K243" s="73"/>
      <c r="L243" s="72"/>
      <c r="M243" s="72"/>
      <c r="N243" s="73"/>
      <c r="O243" s="72"/>
      <c r="P243" s="72"/>
      <c r="Q243" s="73"/>
    </row>
    <row r="244" spans="1:17" x14ac:dyDescent="0.25">
      <c r="A244" s="70"/>
      <c r="B244" s="514"/>
      <c r="C244" s="76"/>
      <c r="D244" s="72"/>
      <c r="E244" s="72"/>
      <c r="F244" s="73"/>
      <c r="G244" s="74"/>
      <c r="H244" s="74"/>
      <c r="I244" s="75"/>
      <c r="J244" s="75"/>
      <c r="K244" s="73"/>
      <c r="L244" s="72"/>
      <c r="M244" s="72"/>
      <c r="N244" s="73"/>
      <c r="O244" s="72"/>
      <c r="P244" s="72"/>
      <c r="Q244" s="73"/>
    </row>
    <row r="245" spans="1:17" x14ac:dyDescent="0.25">
      <c r="A245" s="70"/>
      <c r="B245" s="514"/>
      <c r="C245" s="78"/>
      <c r="D245" s="72"/>
      <c r="E245" s="72"/>
      <c r="F245" s="73"/>
      <c r="G245" s="74"/>
      <c r="H245" s="74"/>
      <c r="I245" s="75"/>
      <c r="J245" s="75"/>
      <c r="K245" s="73"/>
      <c r="L245" s="72"/>
      <c r="M245" s="72"/>
      <c r="N245" s="73"/>
      <c r="O245" s="72"/>
      <c r="P245" s="72"/>
      <c r="Q245" s="73"/>
    </row>
    <row r="246" spans="1:17" x14ac:dyDescent="0.25">
      <c r="A246" s="70"/>
      <c r="B246" s="514"/>
      <c r="C246" s="78"/>
      <c r="D246" s="72"/>
      <c r="E246" s="72"/>
      <c r="F246" s="73"/>
      <c r="G246" s="74"/>
      <c r="H246" s="74"/>
      <c r="I246" s="75"/>
      <c r="J246" s="75"/>
      <c r="K246" s="73"/>
      <c r="L246" s="72"/>
      <c r="M246" s="72"/>
      <c r="N246" s="73"/>
      <c r="O246" s="72"/>
      <c r="P246" s="72"/>
      <c r="Q246" s="73"/>
    </row>
    <row r="247" spans="1:17" x14ac:dyDescent="0.25">
      <c r="A247" s="70"/>
      <c r="B247" s="514"/>
      <c r="C247" s="78"/>
      <c r="D247" s="72"/>
      <c r="E247" s="72"/>
      <c r="F247" s="73"/>
      <c r="G247" s="74"/>
      <c r="H247" s="74"/>
      <c r="I247" s="75"/>
      <c r="J247" s="75"/>
      <c r="K247" s="73"/>
      <c r="L247" s="72"/>
      <c r="M247" s="72"/>
      <c r="N247" s="73"/>
      <c r="O247" s="72"/>
      <c r="P247" s="72"/>
      <c r="Q247" s="73"/>
    </row>
    <row r="248" spans="1:17" x14ac:dyDescent="0.25">
      <c r="A248" s="70"/>
      <c r="B248" s="514"/>
      <c r="C248" s="78"/>
      <c r="D248" s="72"/>
      <c r="E248" s="72"/>
      <c r="F248" s="73"/>
      <c r="G248" s="74"/>
      <c r="H248" s="74"/>
      <c r="I248" s="75"/>
      <c r="J248" s="75"/>
      <c r="K248" s="73"/>
      <c r="L248" s="72"/>
      <c r="M248" s="72"/>
      <c r="N248" s="73"/>
      <c r="O248" s="72"/>
      <c r="P248" s="72"/>
      <c r="Q248" s="73"/>
    </row>
    <row r="249" spans="1:17" x14ac:dyDescent="0.25">
      <c r="A249" s="70"/>
      <c r="B249" s="513"/>
      <c r="C249" s="76"/>
      <c r="D249" s="72"/>
      <c r="E249" s="72"/>
      <c r="F249" s="73"/>
      <c r="G249" s="74"/>
      <c r="H249" s="74"/>
      <c r="I249" s="75"/>
      <c r="J249" s="75"/>
      <c r="K249" s="73"/>
      <c r="L249" s="72"/>
      <c r="M249" s="72"/>
      <c r="N249" s="73"/>
      <c r="O249" s="72"/>
      <c r="P249" s="72"/>
      <c r="Q249" s="73"/>
    </row>
    <row r="250" spans="1:17" x14ac:dyDescent="0.25">
      <c r="A250" s="70"/>
      <c r="B250" s="513"/>
      <c r="C250" s="76"/>
      <c r="D250" s="72"/>
      <c r="E250" s="72"/>
      <c r="F250" s="73"/>
      <c r="G250" s="74"/>
      <c r="H250" s="74"/>
      <c r="I250" s="75"/>
      <c r="J250" s="75"/>
      <c r="K250" s="73"/>
      <c r="L250" s="72"/>
      <c r="M250" s="72"/>
      <c r="N250" s="73"/>
      <c r="O250" s="72"/>
      <c r="P250" s="72"/>
      <c r="Q250" s="73"/>
    </row>
    <row r="251" spans="1:17" x14ac:dyDescent="0.25">
      <c r="A251" s="70"/>
      <c r="B251" s="513"/>
      <c r="C251" s="76"/>
      <c r="D251" s="72"/>
      <c r="E251" s="72"/>
      <c r="F251" s="73"/>
      <c r="G251" s="74"/>
      <c r="H251" s="74"/>
      <c r="I251" s="75"/>
      <c r="J251" s="75"/>
      <c r="K251" s="73"/>
      <c r="L251" s="72"/>
      <c r="M251" s="72"/>
      <c r="N251" s="73"/>
      <c r="O251" s="72"/>
      <c r="P251" s="72"/>
      <c r="Q251" s="73"/>
    </row>
    <row r="252" spans="1:17" x14ac:dyDescent="0.25">
      <c r="A252" s="70"/>
      <c r="B252" s="513"/>
      <c r="C252" s="76"/>
      <c r="D252" s="72"/>
      <c r="E252" s="72"/>
      <c r="F252" s="73"/>
      <c r="G252" s="74"/>
      <c r="H252" s="74"/>
      <c r="I252" s="75"/>
      <c r="J252" s="75"/>
      <c r="K252" s="73"/>
      <c r="L252" s="72"/>
      <c r="M252" s="72"/>
      <c r="N252" s="73"/>
      <c r="O252" s="72"/>
      <c r="P252" s="72"/>
      <c r="Q252" s="73"/>
    </row>
    <row r="253" spans="1:17" x14ac:dyDescent="0.25">
      <c r="A253" s="70"/>
      <c r="B253" s="513"/>
      <c r="C253" s="76"/>
      <c r="D253" s="72"/>
      <c r="E253" s="72"/>
      <c r="F253" s="73"/>
      <c r="G253" s="74"/>
      <c r="H253" s="74"/>
      <c r="I253" s="75"/>
      <c r="J253" s="75"/>
      <c r="K253" s="73"/>
      <c r="L253" s="72"/>
      <c r="M253" s="72"/>
      <c r="N253" s="73"/>
      <c r="O253" s="72"/>
      <c r="P253" s="72"/>
      <c r="Q253" s="73"/>
    </row>
    <row r="254" spans="1:17" x14ac:dyDescent="0.25">
      <c r="A254" s="70"/>
      <c r="B254" s="513"/>
      <c r="C254" s="77"/>
      <c r="D254" s="79"/>
      <c r="E254" s="79"/>
      <c r="F254" s="80"/>
      <c r="G254" s="81"/>
      <c r="H254" s="81"/>
      <c r="I254" s="82"/>
      <c r="J254" s="82"/>
      <c r="K254" s="80"/>
      <c r="L254" s="83"/>
      <c r="M254" s="83"/>
      <c r="N254" s="80"/>
      <c r="O254" s="79"/>
      <c r="P254" s="79"/>
      <c r="Q254" s="80"/>
    </row>
    <row r="255" spans="1:17" x14ac:dyDescent="0.25">
      <c r="A255" s="70"/>
      <c r="B255" s="513"/>
      <c r="C255" s="77"/>
      <c r="D255" s="79"/>
      <c r="E255" s="79"/>
      <c r="F255" s="80"/>
      <c r="G255" s="81"/>
      <c r="H255" s="81"/>
      <c r="I255" s="82"/>
      <c r="J255" s="82"/>
      <c r="K255" s="80"/>
      <c r="L255" s="83"/>
      <c r="M255" s="83"/>
      <c r="N255" s="80"/>
      <c r="O255" s="79"/>
      <c r="P255" s="79"/>
      <c r="Q255" s="80"/>
    </row>
    <row r="256" spans="1:17" x14ac:dyDescent="0.25">
      <c r="A256" s="70"/>
      <c r="B256" s="513"/>
      <c r="C256" s="77"/>
      <c r="D256" s="79"/>
      <c r="E256" s="79"/>
      <c r="F256" s="80"/>
      <c r="G256" s="81"/>
      <c r="H256" s="81"/>
      <c r="I256" s="82"/>
      <c r="J256" s="82"/>
      <c r="K256" s="80"/>
      <c r="L256" s="83"/>
      <c r="M256" s="83"/>
      <c r="N256" s="80"/>
      <c r="O256" s="79"/>
      <c r="P256" s="79"/>
      <c r="Q256" s="80"/>
    </row>
    <row r="257" spans="1:17" x14ac:dyDescent="0.25">
      <c r="A257" s="70"/>
      <c r="B257" s="513"/>
      <c r="C257" s="77"/>
      <c r="D257" s="79"/>
      <c r="E257" s="79"/>
      <c r="F257" s="80"/>
      <c r="G257" s="81"/>
      <c r="H257" s="81"/>
      <c r="I257" s="82"/>
      <c r="J257" s="82"/>
      <c r="K257" s="80"/>
      <c r="L257" s="83"/>
      <c r="M257" s="83"/>
      <c r="N257" s="80"/>
      <c r="O257" s="79"/>
      <c r="P257" s="79"/>
      <c r="Q257" s="80"/>
    </row>
    <row r="258" spans="1:17" x14ac:dyDescent="0.25">
      <c r="A258" s="70"/>
      <c r="B258" s="513"/>
      <c r="C258" s="77"/>
      <c r="D258" s="79"/>
      <c r="E258" s="79"/>
      <c r="F258" s="80"/>
      <c r="G258" s="81"/>
      <c r="H258" s="81"/>
      <c r="I258" s="82"/>
      <c r="J258" s="82"/>
      <c r="K258" s="80"/>
      <c r="L258" s="83"/>
      <c r="M258" s="83"/>
      <c r="N258" s="80"/>
      <c r="O258" s="79"/>
      <c r="P258" s="79"/>
      <c r="Q258" s="80"/>
    </row>
    <row r="259" spans="1:17" x14ac:dyDescent="0.25">
      <c r="A259" s="70"/>
      <c r="B259" s="513"/>
      <c r="C259" s="77"/>
      <c r="D259" s="79"/>
      <c r="E259" s="79"/>
      <c r="F259" s="80"/>
      <c r="G259" s="81"/>
      <c r="H259" s="81"/>
      <c r="I259" s="82"/>
      <c r="J259" s="82"/>
      <c r="K259" s="80"/>
      <c r="L259" s="83"/>
      <c r="M259" s="83"/>
      <c r="N259" s="80"/>
      <c r="O259" s="79"/>
      <c r="P259" s="79"/>
      <c r="Q259" s="80"/>
    </row>
    <row r="260" spans="1:17" x14ac:dyDescent="0.25">
      <c r="A260" s="70"/>
      <c r="B260" s="513"/>
      <c r="C260" s="77"/>
      <c r="D260" s="79"/>
      <c r="E260" s="79"/>
      <c r="F260" s="80"/>
      <c r="G260" s="81"/>
      <c r="H260" s="81"/>
      <c r="I260" s="82"/>
      <c r="J260" s="82"/>
      <c r="K260" s="80"/>
      <c r="L260" s="83"/>
      <c r="M260" s="83"/>
      <c r="N260" s="80"/>
      <c r="O260" s="79"/>
      <c r="P260" s="79"/>
      <c r="Q260" s="80"/>
    </row>
    <row r="261" spans="1:17" x14ac:dyDescent="0.25">
      <c r="A261" s="70"/>
      <c r="B261" s="513"/>
      <c r="C261" s="77"/>
      <c r="D261" s="79"/>
      <c r="E261" s="79"/>
      <c r="F261" s="80"/>
      <c r="G261" s="81"/>
      <c r="H261" s="81"/>
      <c r="I261" s="82"/>
      <c r="J261" s="82"/>
      <c r="K261" s="80"/>
      <c r="L261" s="83"/>
      <c r="M261" s="83"/>
      <c r="N261" s="80"/>
      <c r="O261" s="79"/>
      <c r="P261" s="79"/>
      <c r="Q261" s="80"/>
    </row>
    <row r="262" spans="1:17" x14ac:dyDescent="0.25">
      <c r="A262" s="70"/>
      <c r="B262" s="513"/>
      <c r="C262" s="77"/>
      <c r="D262" s="79"/>
      <c r="E262" s="79"/>
      <c r="F262" s="80"/>
      <c r="G262" s="81"/>
      <c r="H262" s="81"/>
      <c r="I262" s="82"/>
      <c r="J262" s="82"/>
      <c r="K262" s="80"/>
      <c r="L262" s="83"/>
      <c r="M262" s="83"/>
      <c r="N262" s="80"/>
      <c r="O262" s="79"/>
      <c r="P262" s="79"/>
      <c r="Q262" s="80"/>
    </row>
    <row r="263" spans="1:17" x14ac:dyDescent="0.25">
      <c r="A263" s="70"/>
      <c r="B263" s="513"/>
      <c r="C263" s="77"/>
      <c r="D263" s="79"/>
      <c r="E263" s="79"/>
      <c r="F263" s="80"/>
      <c r="G263" s="81"/>
      <c r="H263" s="81"/>
      <c r="I263" s="82"/>
      <c r="J263" s="82"/>
      <c r="K263" s="80"/>
      <c r="L263" s="83"/>
      <c r="M263" s="83"/>
      <c r="N263" s="80"/>
      <c r="O263" s="79"/>
      <c r="P263" s="79"/>
      <c r="Q263" s="80"/>
    </row>
    <row r="264" spans="1:17" x14ac:dyDescent="0.25">
      <c r="A264" s="70"/>
      <c r="B264" s="513"/>
      <c r="C264" s="77"/>
      <c r="D264" s="79"/>
      <c r="E264" s="79"/>
      <c r="F264" s="80"/>
      <c r="G264" s="81"/>
      <c r="H264" s="81"/>
      <c r="I264" s="82"/>
      <c r="J264" s="82"/>
      <c r="K264" s="80"/>
      <c r="L264" s="83"/>
      <c r="M264" s="83"/>
      <c r="N264" s="80"/>
      <c r="O264" s="79"/>
      <c r="P264" s="79"/>
      <c r="Q264" s="80"/>
    </row>
    <row r="265" spans="1:17" x14ac:dyDescent="0.25">
      <c r="A265" s="70"/>
      <c r="B265" s="513"/>
      <c r="C265" s="77"/>
      <c r="D265" s="79"/>
      <c r="E265" s="79"/>
      <c r="F265" s="80"/>
      <c r="G265" s="81"/>
      <c r="H265" s="81"/>
      <c r="I265" s="82"/>
      <c r="J265" s="82"/>
      <c r="K265" s="80"/>
      <c r="L265" s="83"/>
      <c r="M265" s="83"/>
      <c r="N265" s="80"/>
      <c r="O265" s="79"/>
      <c r="P265" s="79"/>
      <c r="Q265" s="80"/>
    </row>
    <row r="266" spans="1:17" x14ac:dyDescent="0.25">
      <c r="A266" s="70"/>
      <c r="B266" s="513"/>
      <c r="C266" s="77"/>
      <c r="D266" s="79"/>
      <c r="E266" s="79"/>
      <c r="F266" s="80"/>
      <c r="G266" s="81"/>
      <c r="H266" s="81"/>
      <c r="I266" s="82"/>
      <c r="J266" s="82"/>
      <c r="K266" s="80"/>
      <c r="L266" s="83"/>
      <c r="M266" s="83"/>
      <c r="N266" s="80"/>
      <c r="O266" s="79"/>
      <c r="P266" s="79"/>
      <c r="Q266" s="80"/>
    </row>
    <row r="267" spans="1:17" x14ac:dyDescent="0.25">
      <c r="A267" s="70"/>
      <c r="B267" s="513"/>
      <c r="C267" s="77"/>
      <c r="D267" s="79"/>
      <c r="E267" s="79"/>
      <c r="F267" s="80"/>
      <c r="G267" s="81"/>
      <c r="H267" s="81"/>
      <c r="I267" s="82"/>
      <c r="J267" s="82"/>
      <c r="K267" s="80"/>
      <c r="L267" s="83"/>
      <c r="M267" s="83"/>
      <c r="N267" s="80"/>
      <c r="O267" s="79"/>
      <c r="P267" s="79"/>
      <c r="Q267" s="80"/>
    </row>
    <row r="268" spans="1:17" x14ac:dyDescent="0.25">
      <c r="A268" s="70"/>
      <c r="B268" s="513"/>
      <c r="C268" s="77"/>
      <c r="D268" s="79"/>
      <c r="E268" s="79"/>
      <c r="F268" s="80"/>
      <c r="G268" s="81"/>
      <c r="H268" s="81"/>
      <c r="I268" s="82"/>
      <c r="J268" s="82"/>
      <c r="K268" s="80"/>
      <c r="L268" s="83"/>
      <c r="M268" s="83"/>
      <c r="N268" s="80"/>
      <c r="O268" s="79"/>
      <c r="P268" s="79"/>
      <c r="Q268" s="80"/>
    </row>
    <row r="269" spans="1:17" x14ac:dyDescent="0.25">
      <c r="A269" s="70"/>
      <c r="B269" s="513"/>
      <c r="C269" s="77"/>
      <c r="D269" s="79"/>
      <c r="E269" s="79"/>
      <c r="F269" s="80"/>
      <c r="G269" s="81"/>
      <c r="H269" s="81"/>
      <c r="I269" s="82"/>
      <c r="J269" s="82"/>
      <c r="K269" s="80"/>
      <c r="L269" s="83"/>
      <c r="M269" s="83"/>
      <c r="N269" s="80"/>
      <c r="O269" s="79"/>
      <c r="P269" s="79"/>
      <c r="Q269" s="80"/>
    </row>
    <row r="270" spans="1:17" x14ac:dyDescent="0.25">
      <c r="A270" s="70"/>
      <c r="B270" s="513"/>
      <c r="C270" s="77"/>
      <c r="D270" s="79"/>
      <c r="E270" s="79"/>
      <c r="F270" s="80"/>
      <c r="G270" s="81"/>
      <c r="H270" s="81"/>
      <c r="I270" s="82"/>
      <c r="J270" s="82"/>
      <c r="K270" s="80"/>
      <c r="L270" s="83"/>
      <c r="M270" s="83"/>
      <c r="N270" s="80"/>
      <c r="O270" s="79"/>
      <c r="P270" s="79"/>
      <c r="Q270" s="80"/>
    </row>
    <row r="271" spans="1:17" x14ac:dyDescent="0.25">
      <c r="A271" s="70"/>
      <c r="B271" s="513"/>
      <c r="C271" s="77"/>
      <c r="D271" s="79"/>
      <c r="E271" s="79"/>
      <c r="F271" s="80"/>
      <c r="G271" s="81"/>
      <c r="H271" s="81"/>
      <c r="I271" s="82"/>
      <c r="J271" s="82"/>
      <c r="K271" s="80"/>
      <c r="L271" s="83"/>
      <c r="M271" s="83"/>
      <c r="N271" s="80"/>
      <c r="O271" s="79"/>
      <c r="P271" s="79"/>
      <c r="Q271" s="80"/>
    </row>
    <row r="272" spans="1:17" x14ac:dyDescent="0.25">
      <c r="A272" s="70"/>
      <c r="B272" s="513"/>
      <c r="C272" s="77"/>
      <c r="D272" s="79"/>
      <c r="E272" s="79"/>
      <c r="F272" s="80"/>
      <c r="G272" s="81"/>
      <c r="H272" s="81"/>
      <c r="I272" s="82"/>
      <c r="J272" s="82"/>
      <c r="K272" s="80"/>
      <c r="L272" s="83"/>
      <c r="M272" s="83"/>
      <c r="N272" s="80"/>
      <c r="O272" s="79"/>
      <c r="P272" s="79"/>
      <c r="Q272" s="80"/>
    </row>
    <row r="273" spans="1:17" x14ac:dyDescent="0.25">
      <c r="A273" s="70"/>
      <c r="B273" s="513"/>
      <c r="C273" s="77"/>
      <c r="D273" s="79"/>
      <c r="E273" s="79"/>
      <c r="F273" s="80"/>
      <c r="G273" s="81"/>
      <c r="H273" s="81"/>
      <c r="I273" s="82"/>
      <c r="J273" s="82"/>
      <c r="K273" s="80"/>
      <c r="L273" s="83"/>
      <c r="M273" s="83"/>
      <c r="N273" s="80"/>
      <c r="O273" s="79"/>
      <c r="P273" s="79"/>
      <c r="Q273" s="80"/>
    </row>
    <row r="274" spans="1:17" x14ac:dyDescent="0.25">
      <c r="A274" s="70"/>
      <c r="B274" s="513"/>
      <c r="C274" s="77"/>
      <c r="D274" s="79"/>
      <c r="E274" s="79"/>
      <c r="F274" s="80"/>
      <c r="G274" s="81"/>
      <c r="H274" s="81"/>
      <c r="I274" s="82"/>
      <c r="J274" s="82"/>
      <c r="K274" s="80"/>
      <c r="L274" s="83"/>
      <c r="M274" s="83"/>
      <c r="N274" s="80"/>
      <c r="O274" s="79"/>
      <c r="P274" s="79"/>
      <c r="Q274" s="80"/>
    </row>
    <row r="275" spans="1:17" x14ac:dyDescent="0.25">
      <c r="A275" s="70"/>
      <c r="B275" s="513"/>
      <c r="C275" s="77"/>
      <c r="D275" s="79"/>
      <c r="E275" s="79"/>
      <c r="F275" s="80"/>
      <c r="G275" s="81"/>
      <c r="H275" s="81"/>
      <c r="I275" s="82"/>
      <c r="J275" s="82"/>
      <c r="K275" s="80"/>
      <c r="L275" s="83"/>
      <c r="M275" s="83"/>
      <c r="N275" s="80"/>
      <c r="O275" s="79"/>
      <c r="P275" s="79"/>
      <c r="Q275" s="80"/>
    </row>
    <row r="276" spans="1:17" x14ac:dyDescent="0.25">
      <c r="A276" s="70"/>
      <c r="B276" s="513"/>
      <c r="C276" s="77"/>
      <c r="D276" s="79"/>
      <c r="E276" s="79"/>
      <c r="F276" s="80"/>
      <c r="G276" s="81"/>
      <c r="H276" s="81"/>
      <c r="I276" s="82"/>
      <c r="J276" s="82"/>
      <c r="K276" s="80"/>
      <c r="L276" s="83"/>
      <c r="M276" s="83"/>
      <c r="N276" s="80"/>
      <c r="O276" s="79"/>
      <c r="P276" s="79"/>
      <c r="Q276" s="80"/>
    </row>
    <row r="277" spans="1:17" x14ac:dyDescent="0.25">
      <c r="A277" s="70"/>
      <c r="B277" s="513"/>
      <c r="C277" s="77"/>
      <c r="D277" s="79"/>
      <c r="E277" s="79"/>
      <c r="F277" s="80"/>
      <c r="G277" s="81"/>
      <c r="H277" s="81"/>
      <c r="I277" s="82"/>
      <c r="J277" s="82"/>
      <c r="K277" s="80"/>
      <c r="L277" s="83"/>
      <c r="M277" s="83"/>
      <c r="N277" s="80"/>
      <c r="O277" s="79"/>
      <c r="P277" s="79"/>
      <c r="Q277" s="80"/>
    </row>
    <row r="278" spans="1:17" x14ac:dyDescent="0.25">
      <c r="A278" s="70"/>
      <c r="B278" s="513"/>
      <c r="C278" s="77"/>
      <c r="D278" s="79"/>
      <c r="E278" s="79"/>
      <c r="F278" s="80"/>
      <c r="G278" s="81"/>
      <c r="H278" s="81"/>
      <c r="I278" s="82"/>
      <c r="J278" s="82"/>
      <c r="K278" s="80"/>
      <c r="L278" s="83"/>
      <c r="M278" s="83"/>
      <c r="N278" s="80"/>
      <c r="O278" s="79"/>
      <c r="P278" s="79"/>
      <c r="Q278" s="80"/>
    </row>
    <row r="279" spans="1:17" x14ac:dyDescent="0.25">
      <c r="A279" s="70"/>
      <c r="B279" s="513"/>
      <c r="C279" s="77"/>
      <c r="D279" s="79"/>
      <c r="E279" s="79"/>
      <c r="F279" s="80"/>
      <c r="G279" s="81"/>
      <c r="H279" s="81"/>
      <c r="I279" s="82"/>
      <c r="J279" s="82"/>
      <c r="K279" s="80"/>
      <c r="L279" s="83"/>
      <c r="M279" s="83"/>
      <c r="N279" s="80"/>
      <c r="O279" s="79"/>
      <c r="P279" s="79"/>
      <c r="Q279" s="80"/>
    </row>
    <row r="280" spans="1:17" x14ac:dyDescent="0.25">
      <c r="A280" s="70"/>
      <c r="B280" s="513"/>
      <c r="C280" s="77"/>
      <c r="D280" s="79"/>
      <c r="E280" s="79"/>
      <c r="F280" s="80"/>
      <c r="G280" s="81"/>
      <c r="H280" s="81"/>
      <c r="I280" s="82"/>
      <c r="J280" s="82"/>
      <c r="K280" s="80"/>
      <c r="L280" s="83"/>
      <c r="M280" s="83"/>
      <c r="N280" s="80"/>
      <c r="O280" s="79"/>
      <c r="P280" s="79"/>
      <c r="Q280" s="80"/>
    </row>
    <row r="281" spans="1:17" x14ac:dyDescent="0.25">
      <c r="A281" s="70"/>
      <c r="B281" s="513"/>
      <c r="C281" s="77"/>
      <c r="D281" s="79"/>
      <c r="E281" s="79"/>
      <c r="F281" s="80"/>
      <c r="G281" s="81"/>
      <c r="H281" s="81"/>
      <c r="I281" s="82"/>
      <c r="J281" s="82"/>
      <c r="K281" s="80"/>
      <c r="L281" s="83"/>
      <c r="M281" s="83"/>
      <c r="N281" s="80"/>
      <c r="O281" s="79"/>
      <c r="P281" s="79"/>
      <c r="Q281" s="80"/>
    </row>
    <row r="282" spans="1:17" x14ac:dyDescent="0.25">
      <c r="A282" s="70"/>
      <c r="B282" s="513"/>
      <c r="C282" s="77"/>
      <c r="D282" s="79"/>
      <c r="E282" s="79"/>
      <c r="F282" s="80"/>
      <c r="G282" s="81"/>
      <c r="H282" s="81"/>
      <c r="I282" s="82"/>
      <c r="J282" s="82"/>
      <c r="K282" s="80"/>
      <c r="L282" s="83"/>
      <c r="M282" s="83"/>
      <c r="N282" s="80"/>
      <c r="O282" s="79"/>
      <c r="P282" s="79"/>
      <c r="Q282" s="80"/>
    </row>
    <row r="283" spans="1:17" x14ac:dyDescent="0.25">
      <c r="A283" s="70"/>
      <c r="B283" s="513"/>
      <c r="C283" s="77"/>
      <c r="D283" s="79"/>
      <c r="E283" s="79"/>
      <c r="F283" s="80"/>
      <c r="G283" s="81"/>
      <c r="H283" s="81"/>
      <c r="I283" s="82"/>
      <c r="J283" s="82"/>
      <c r="K283" s="80"/>
      <c r="L283" s="83"/>
      <c r="M283" s="83"/>
      <c r="N283" s="80"/>
      <c r="O283" s="79"/>
      <c r="P283" s="79"/>
      <c r="Q283" s="80"/>
    </row>
    <row r="284" spans="1:17" x14ac:dyDescent="0.25">
      <c r="A284" s="70"/>
      <c r="B284" s="513"/>
      <c r="C284" s="77"/>
      <c r="D284" s="79"/>
      <c r="E284" s="79"/>
      <c r="F284" s="80"/>
      <c r="G284" s="81"/>
      <c r="H284" s="81"/>
      <c r="I284" s="82"/>
      <c r="J284" s="82"/>
      <c r="K284" s="80"/>
      <c r="L284" s="83"/>
      <c r="M284" s="83"/>
      <c r="N284" s="80"/>
      <c r="O284" s="79"/>
      <c r="P284" s="79"/>
      <c r="Q284" s="80"/>
    </row>
    <row r="285" spans="1:17" x14ac:dyDescent="0.25">
      <c r="A285" s="70"/>
      <c r="B285" s="513"/>
      <c r="C285" s="77"/>
      <c r="D285" s="79"/>
      <c r="E285" s="79"/>
      <c r="F285" s="80"/>
      <c r="G285" s="81"/>
      <c r="H285" s="81"/>
      <c r="I285" s="82"/>
      <c r="J285" s="82"/>
      <c r="K285" s="80"/>
      <c r="L285" s="83"/>
      <c r="M285" s="83"/>
      <c r="N285" s="80"/>
      <c r="O285" s="79"/>
      <c r="P285" s="79"/>
      <c r="Q285" s="80"/>
    </row>
    <row r="286" spans="1:17" x14ac:dyDescent="0.25">
      <c r="A286" s="70"/>
      <c r="B286" s="513"/>
      <c r="C286" s="77"/>
      <c r="D286" s="79"/>
      <c r="E286" s="79"/>
      <c r="F286" s="80"/>
      <c r="G286" s="81"/>
      <c r="H286" s="81"/>
      <c r="I286" s="82"/>
      <c r="J286" s="82"/>
      <c r="K286" s="80"/>
      <c r="L286" s="83"/>
      <c r="M286" s="83"/>
      <c r="N286" s="80"/>
      <c r="O286" s="79"/>
      <c r="P286" s="79"/>
      <c r="Q286" s="80"/>
    </row>
    <row r="287" spans="1:17" x14ac:dyDescent="0.25">
      <c r="A287" s="70"/>
      <c r="B287" s="513"/>
      <c r="C287" s="77"/>
      <c r="D287" s="79"/>
      <c r="E287" s="79"/>
      <c r="F287" s="80"/>
      <c r="G287" s="81"/>
      <c r="H287" s="81"/>
      <c r="I287" s="82"/>
      <c r="J287" s="82"/>
      <c r="K287" s="80"/>
      <c r="L287" s="83"/>
      <c r="M287" s="83"/>
      <c r="N287" s="80"/>
      <c r="O287" s="79"/>
      <c r="P287" s="79"/>
      <c r="Q287" s="80"/>
    </row>
    <row r="288" spans="1:17" x14ac:dyDescent="0.25">
      <c r="A288" s="70"/>
      <c r="B288" s="513"/>
      <c r="C288" s="77"/>
      <c r="D288" s="79"/>
      <c r="E288" s="79"/>
      <c r="F288" s="80"/>
      <c r="G288" s="81"/>
      <c r="H288" s="81"/>
      <c r="I288" s="82"/>
      <c r="J288" s="82"/>
      <c r="K288" s="80"/>
      <c r="L288" s="83"/>
      <c r="M288" s="83"/>
      <c r="N288" s="80"/>
      <c r="O288" s="79"/>
      <c r="P288" s="79"/>
      <c r="Q288" s="80"/>
    </row>
    <row r="289" spans="1:17" x14ac:dyDescent="0.25">
      <c r="A289" s="70"/>
      <c r="B289" s="513"/>
      <c r="C289" s="77"/>
      <c r="D289" s="79"/>
      <c r="E289" s="79"/>
      <c r="F289" s="80"/>
      <c r="G289" s="81"/>
      <c r="H289" s="81"/>
      <c r="I289" s="82"/>
      <c r="J289" s="82"/>
      <c r="K289" s="80"/>
      <c r="L289" s="83"/>
      <c r="M289" s="83"/>
      <c r="N289" s="80"/>
      <c r="O289" s="79"/>
      <c r="P289" s="79"/>
      <c r="Q289" s="80"/>
    </row>
    <row r="290" spans="1:17" x14ac:dyDescent="0.25">
      <c r="A290" s="70"/>
      <c r="B290" s="513"/>
      <c r="C290" s="77"/>
      <c r="D290" s="79"/>
      <c r="E290" s="79"/>
      <c r="F290" s="80"/>
      <c r="G290" s="81"/>
      <c r="H290" s="81"/>
      <c r="I290" s="82"/>
      <c r="J290" s="82"/>
      <c r="K290" s="80"/>
      <c r="L290" s="83"/>
      <c r="M290" s="83"/>
      <c r="N290" s="80"/>
      <c r="O290" s="79"/>
      <c r="P290" s="79"/>
      <c r="Q290" s="80"/>
    </row>
    <row r="291" spans="1:17" x14ac:dyDescent="0.25">
      <c r="A291" s="70"/>
      <c r="B291" s="513"/>
      <c r="C291" s="77"/>
      <c r="D291" s="79"/>
      <c r="E291" s="79"/>
      <c r="F291" s="80"/>
      <c r="G291" s="81"/>
      <c r="H291" s="81"/>
      <c r="I291" s="82"/>
      <c r="J291" s="82"/>
      <c r="K291" s="80"/>
      <c r="L291" s="83"/>
      <c r="M291" s="83"/>
      <c r="N291" s="80"/>
      <c r="O291" s="79"/>
      <c r="P291" s="79"/>
      <c r="Q291" s="80"/>
    </row>
    <row r="292" spans="1:17" x14ac:dyDescent="0.25">
      <c r="A292" s="70"/>
      <c r="B292" s="513"/>
      <c r="C292" s="77"/>
      <c r="D292" s="79"/>
      <c r="E292" s="79"/>
      <c r="F292" s="80"/>
      <c r="G292" s="81"/>
      <c r="H292" s="81"/>
      <c r="I292" s="82"/>
      <c r="J292" s="82"/>
      <c r="K292" s="80"/>
      <c r="L292" s="83"/>
      <c r="M292" s="83"/>
      <c r="N292" s="80"/>
      <c r="O292" s="79"/>
      <c r="P292" s="79"/>
      <c r="Q292" s="80"/>
    </row>
    <row r="293" spans="1:17" x14ac:dyDescent="0.25">
      <c r="A293" s="70"/>
      <c r="B293" s="513"/>
      <c r="C293" s="77"/>
      <c r="D293" s="79"/>
      <c r="E293" s="79"/>
      <c r="F293" s="80"/>
      <c r="G293" s="81"/>
      <c r="H293" s="81"/>
      <c r="I293" s="82"/>
      <c r="J293" s="82"/>
      <c r="K293" s="80"/>
      <c r="L293" s="83"/>
      <c r="M293" s="83"/>
      <c r="N293" s="80"/>
      <c r="O293" s="79"/>
      <c r="P293" s="79"/>
      <c r="Q293" s="80"/>
    </row>
    <row r="294" spans="1:17" x14ac:dyDescent="0.25">
      <c r="A294" s="70"/>
      <c r="B294" s="513"/>
      <c r="C294" s="77"/>
      <c r="D294" s="79"/>
      <c r="E294" s="79"/>
      <c r="F294" s="80"/>
      <c r="G294" s="81"/>
      <c r="H294" s="81"/>
      <c r="I294" s="82"/>
      <c r="J294" s="82"/>
      <c r="K294" s="80"/>
      <c r="L294" s="83"/>
      <c r="M294" s="83"/>
      <c r="N294" s="80"/>
      <c r="O294" s="79"/>
      <c r="P294" s="79"/>
      <c r="Q294" s="80"/>
    </row>
    <row r="295" spans="1:17" x14ac:dyDescent="0.25">
      <c r="A295" s="70"/>
      <c r="B295" s="513"/>
      <c r="C295" s="77"/>
      <c r="D295" s="79"/>
      <c r="E295" s="79"/>
      <c r="F295" s="80"/>
      <c r="G295" s="81"/>
      <c r="H295" s="81"/>
      <c r="I295" s="82"/>
      <c r="J295" s="82"/>
      <c r="K295" s="80"/>
      <c r="L295" s="83"/>
      <c r="M295" s="83"/>
      <c r="N295" s="80"/>
      <c r="O295" s="79"/>
      <c r="P295" s="79"/>
      <c r="Q295" s="80"/>
    </row>
    <row r="296" spans="1:17" x14ac:dyDescent="0.25">
      <c r="A296" s="70"/>
      <c r="B296" s="513"/>
      <c r="C296" s="77"/>
      <c r="D296" s="79"/>
      <c r="E296" s="79"/>
      <c r="F296" s="80"/>
      <c r="G296" s="81"/>
      <c r="H296" s="81"/>
      <c r="I296" s="82"/>
      <c r="J296" s="82"/>
      <c r="K296" s="80"/>
      <c r="L296" s="83"/>
      <c r="M296" s="83"/>
      <c r="N296" s="80"/>
      <c r="O296" s="79"/>
      <c r="P296" s="79"/>
      <c r="Q296" s="80"/>
    </row>
    <row r="297" spans="1:17" x14ac:dyDescent="0.25">
      <c r="A297" s="70"/>
      <c r="B297" s="513"/>
      <c r="C297" s="77"/>
      <c r="D297" s="79"/>
      <c r="E297" s="79"/>
      <c r="F297" s="80"/>
      <c r="G297" s="81"/>
      <c r="H297" s="81"/>
      <c r="I297" s="82"/>
      <c r="J297" s="82"/>
      <c r="K297" s="80"/>
      <c r="L297" s="83"/>
      <c r="M297" s="83"/>
      <c r="N297" s="80"/>
      <c r="O297" s="79"/>
      <c r="P297" s="79"/>
      <c r="Q297" s="80"/>
    </row>
    <row r="298" spans="1:17" x14ac:dyDescent="0.25">
      <c r="A298" s="70"/>
      <c r="B298" s="513"/>
      <c r="C298" s="77"/>
      <c r="D298" s="79"/>
      <c r="E298" s="79"/>
      <c r="F298" s="80"/>
      <c r="G298" s="81"/>
      <c r="H298" s="81"/>
      <c r="I298" s="82"/>
      <c r="J298" s="82"/>
      <c r="K298" s="80"/>
      <c r="L298" s="83"/>
      <c r="M298" s="83"/>
      <c r="N298" s="80"/>
      <c r="O298" s="79"/>
      <c r="P298" s="79"/>
      <c r="Q298" s="80"/>
    </row>
    <row r="299" spans="1:17" x14ac:dyDescent="0.25">
      <c r="A299" s="70"/>
      <c r="B299" s="513"/>
      <c r="C299" s="77"/>
      <c r="D299" s="79"/>
      <c r="E299" s="79"/>
      <c r="F299" s="80"/>
      <c r="G299" s="81"/>
      <c r="H299" s="81"/>
      <c r="I299" s="82"/>
      <c r="J299" s="82"/>
      <c r="K299" s="80"/>
      <c r="L299" s="83"/>
      <c r="M299" s="83"/>
      <c r="N299" s="80"/>
      <c r="O299" s="79"/>
      <c r="P299" s="79"/>
      <c r="Q299" s="80"/>
    </row>
    <row r="300" spans="1:17" x14ac:dyDescent="0.25">
      <c r="A300" s="70"/>
      <c r="B300" s="513"/>
      <c r="C300" s="77"/>
      <c r="D300" s="79"/>
      <c r="E300" s="79"/>
      <c r="F300" s="80"/>
      <c r="G300" s="81"/>
      <c r="H300" s="81"/>
      <c r="I300" s="82"/>
      <c r="J300" s="82"/>
      <c r="K300" s="80"/>
      <c r="L300" s="83"/>
      <c r="M300" s="83"/>
      <c r="N300" s="80"/>
      <c r="O300" s="79"/>
      <c r="P300" s="79"/>
      <c r="Q300" s="80"/>
    </row>
    <row r="301" spans="1:17" x14ac:dyDescent="0.25">
      <c r="A301" s="70"/>
      <c r="B301" s="513"/>
      <c r="C301" s="77"/>
      <c r="D301" s="79"/>
      <c r="E301" s="79"/>
      <c r="F301" s="80"/>
      <c r="G301" s="81"/>
      <c r="H301" s="81"/>
      <c r="I301" s="82"/>
      <c r="J301" s="82"/>
      <c r="K301" s="80"/>
      <c r="L301" s="83"/>
      <c r="M301" s="83"/>
      <c r="N301" s="80"/>
      <c r="O301" s="79"/>
      <c r="P301" s="79"/>
      <c r="Q301" s="80"/>
    </row>
    <row r="302" spans="1:17" x14ac:dyDescent="0.25">
      <c r="A302" s="70"/>
      <c r="B302" s="513"/>
      <c r="C302" s="77"/>
      <c r="D302" s="79"/>
      <c r="E302" s="79"/>
      <c r="F302" s="80"/>
      <c r="G302" s="81"/>
      <c r="H302" s="81"/>
      <c r="I302" s="82"/>
      <c r="J302" s="82"/>
      <c r="K302" s="80"/>
      <c r="L302" s="83"/>
      <c r="M302" s="83"/>
      <c r="N302" s="80"/>
      <c r="O302" s="79"/>
      <c r="P302" s="79"/>
      <c r="Q302" s="80"/>
    </row>
    <row r="303" spans="1:17" x14ac:dyDescent="0.25">
      <c r="A303" s="70"/>
      <c r="B303" s="513"/>
      <c r="C303" s="77"/>
      <c r="D303" s="79"/>
      <c r="E303" s="79"/>
      <c r="F303" s="80"/>
      <c r="G303" s="81"/>
      <c r="H303" s="81"/>
      <c r="I303" s="82"/>
      <c r="J303" s="82"/>
      <c r="K303" s="80"/>
      <c r="L303" s="83"/>
      <c r="M303" s="83"/>
      <c r="N303" s="80"/>
      <c r="O303" s="79"/>
      <c r="P303" s="79"/>
      <c r="Q303" s="80"/>
    </row>
    <row r="304" spans="1:17" x14ac:dyDescent="0.25">
      <c r="A304" s="70"/>
      <c r="B304" s="513"/>
      <c r="C304" s="77"/>
      <c r="D304" s="79"/>
      <c r="E304" s="79"/>
      <c r="F304" s="80"/>
      <c r="G304" s="81"/>
      <c r="H304" s="81"/>
      <c r="I304" s="82"/>
      <c r="J304" s="82"/>
      <c r="K304" s="80"/>
      <c r="L304" s="83"/>
      <c r="M304" s="83"/>
      <c r="N304" s="80"/>
      <c r="O304" s="79"/>
      <c r="P304" s="79"/>
      <c r="Q304" s="80"/>
    </row>
    <row r="305" spans="1:17" x14ac:dyDescent="0.25">
      <c r="A305" s="70"/>
      <c r="B305" s="513"/>
      <c r="C305" s="77"/>
      <c r="D305" s="79"/>
      <c r="E305" s="79"/>
      <c r="F305" s="80"/>
      <c r="G305" s="81"/>
      <c r="H305" s="81"/>
      <c r="I305" s="82"/>
      <c r="J305" s="82"/>
      <c r="K305" s="80"/>
      <c r="L305" s="83"/>
      <c r="M305" s="83"/>
      <c r="N305" s="80"/>
      <c r="O305" s="79"/>
      <c r="P305" s="79"/>
      <c r="Q305" s="80"/>
    </row>
    <row r="306" spans="1:17" x14ac:dyDescent="0.25">
      <c r="A306" s="70"/>
      <c r="B306" s="513"/>
      <c r="C306" s="77"/>
      <c r="D306" s="79"/>
      <c r="E306" s="79"/>
      <c r="F306" s="80"/>
      <c r="G306" s="81"/>
      <c r="H306" s="81"/>
      <c r="I306" s="82"/>
      <c r="J306" s="82"/>
      <c r="K306" s="80"/>
      <c r="L306" s="83"/>
      <c r="M306" s="83"/>
      <c r="N306" s="80"/>
      <c r="O306" s="79"/>
      <c r="P306" s="79"/>
      <c r="Q306" s="80"/>
    </row>
    <row r="307" spans="1:17" x14ac:dyDescent="0.25">
      <c r="A307" s="70"/>
      <c r="B307" s="513"/>
      <c r="C307" s="77"/>
      <c r="D307" s="79"/>
      <c r="E307" s="79"/>
      <c r="F307" s="80"/>
      <c r="G307" s="81"/>
      <c r="H307" s="81"/>
      <c r="I307" s="82"/>
      <c r="J307" s="82"/>
      <c r="K307" s="80"/>
      <c r="L307" s="83"/>
      <c r="M307" s="83"/>
      <c r="N307" s="80"/>
      <c r="O307" s="79"/>
      <c r="P307" s="79"/>
      <c r="Q307" s="80"/>
    </row>
    <row r="308" spans="1:17" x14ac:dyDescent="0.25">
      <c r="A308" s="70"/>
      <c r="B308" s="513"/>
      <c r="C308" s="77"/>
      <c r="D308" s="79"/>
      <c r="E308" s="79"/>
      <c r="F308" s="80"/>
      <c r="G308" s="81"/>
      <c r="H308" s="81"/>
      <c r="I308" s="82"/>
      <c r="J308" s="82"/>
      <c r="K308" s="80"/>
      <c r="L308" s="83"/>
      <c r="M308" s="83"/>
      <c r="N308" s="80"/>
      <c r="O308" s="79"/>
      <c r="P308" s="79"/>
      <c r="Q308" s="80"/>
    </row>
    <row r="309" spans="1:17" x14ac:dyDescent="0.25">
      <c r="A309" s="70"/>
      <c r="B309" s="513"/>
      <c r="C309" s="77"/>
      <c r="D309" s="79"/>
      <c r="E309" s="79"/>
      <c r="F309" s="80"/>
      <c r="G309" s="81"/>
      <c r="H309" s="81"/>
      <c r="I309" s="82"/>
      <c r="J309" s="82"/>
      <c r="K309" s="80"/>
      <c r="L309" s="83"/>
      <c r="M309" s="83"/>
      <c r="N309" s="80"/>
      <c r="O309" s="79"/>
      <c r="P309" s="79"/>
      <c r="Q309" s="80"/>
    </row>
    <row r="310" spans="1:17" x14ac:dyDescent="0.25">
      <c r="A310" s="70"/>
      <c r="B310" s="513"/>
      <c r="C310" s="77"/>
      <c r="D310" s="79"/>
      <c r="E310" s="79"/>
      <c r="F310" s="80"/>
      <c r="G310" s="81"/>
      <c r="H310" s="81"/>
      <c r="I310" s="82"/>
      <c r="J310" s="82"/>
      <c r="K310" s="80"/>
      <c r="L310" s="83"/>
      <c r="M310" s="83"/>
      <c r="N310" s="80"/>
      <c r="O310" s="79"/>
      <c r="P310" s="79"/>
      <c r="Q310" s="80"/>
    </row>
    <row r="311" spans="1:17" x14ac:dyDescent="0.25">
      <c r="A311" s="70"/>
      <c r="B311" s="513"/>
      <c r="C311" s="77"/>
      <c r="D311" s="79"/>
      <c r="E311" s="79"/>
      <c r="F311" s="80"/>
      <c r="G311" s="81"/>
      <c r="H311" s="81"/>
      <c r="I311" s="82"/>
      <c r="J311" s="82"/>
      <c r="K311" s="80"/>
      <c r="L311" s="83"/>
      <c r="M311" s="83"/>
      <c r="N311" s="80"/>
      <c r="O311" s="79"/>
      <c r="P311" s="79"/>
      <c r="Q311" s="80"/>
    </row>
    <row r="312" spans="1:17" x14ac:dyDescent="0.25">
      <c r="A312" s="70"/>
      <c r="B312" s="513"/>
      <c r="C312" s="77"/>
      <c r="D312" s="79"/>
      <c r="E312" s="79"/>
      <c r="F312" s="80"/>
      <c r="G312" s="81"/>
      <c r="H312" s="81"/>
      <c r="I312" s="82"/>
      <c r="J312" s="82"/>
      <c r="K312" s="80"/>
      <c r="L312" s="83"/>
      <c r="M312" s="83"/>
      <c r="N312" s="80"/>
      <c r="O312" s="79"/>
      <c r="P312" s="79"/>
      <c r="Q312" s="80"/>
    </row>
    <row r="313" spans="1:17" x14ac:dyDescent="0.25">
      <c r="A313" s="70"/>
      <c r="B313" s="513"/>
      <c r="C313" s="77"/>
      <c r="D313" s="79"/>
      <c r="E313" s="79"/>
      <c r="F313" s="80"/>
      <c r="G313" s="81"/>
      <c r="H313" s="81"/>
      <c r="I313" s="82"/>
      <c r="J313" s="82"/>
      <c r="K313" s="80"/>
      <c r="L313" s="83"/>
      <c r="M313" s="83"/>
      <c r="N313" s="80"/>
      <c r="O313" s="79"/>
      <c r="P313" s="79"/>
      <c r="Q313" s="80"/>
    </row>
    <row r="314" spans="1:17" x14ac:dyDescent="0.25">
      <c r="A314" s="70"/>
      <c r="B314" s="513"/>
      <c r="C314" s="77"/>
      <c r="D314" s="79"/>
      <c r="E314" s="79"/>
      <c r="F314" s="80"/>
      <c r="G314" s="81"/>
      <c r="H314" s="81"/>
      <c r="I314" s="82"/>
      <c r="J314" s="82"/>
      <c r="K314" s="80"/>
      <c r="L314" s="83"/>
      <c r="M314" s="83"/>
      <c r="N314" s="80"/>
      <c r="O314" s="79"/>
      <c r="P314" s="79"/>
      <c r="Q314" s="80"/>
    </row>
    <row r="315" spans="1:17" x14ac:dyDescent="0.25">
      <c r="A315" s="70"/>
      <c r="B315" s="513"/>
      <c r="C315" s="77"/>
      <c r="D315" s="79"/>
      <c r="E315" s="79"/>
      <c r="F315" s="80"/>
      <c r="G315" s="81"/>
      <c r="H315" s="81"/>
      <c r="I315" s="82"/>
      <c r="J315" s="82"/>
      <c r="K315" s="80"/>
      <c r="L315" s="83"/>
      <c r="M315" s="83"/>
      <c r="N315" s="80"/>
      <c r="O315" s="79"/>
      <c r="P315" s="79"/>
      <c r="Q315" s="80"/>
    </row>
    <row r="316" spans="1:17" x14ac:dyDescent="0.25">
      <c r="A316" s="70"/>
      <c r="B316" s="513"/>
      <c r="C316" s="77"/>
      <c r="D316" s="79"/>
      <c r="E316" s="79"/>
      <c r="F316" s="80"/>
      <c r="G316" s="81"/>
      <c r="H316" s="81"/>
      <c r="I316" s="82"/>
      <c r="J316" s="82"/>
      <c r="K316" s="80"/>
      <c r="L316" s="83"/>
      <c r="M316" s="83"/>
      <c r="N316" s="80"/>
      <c r="O316" s="79"/>
      <c r="P316" s="79"/>
      <c r="Q316" s="80"/>
    </row>
    <row r="317" spans="1:17" x14ac:dyDescent="0.25">
      <c r="A317" s="70"/>
      <c r="B317" s="513"/>
      <c r="C317" s="77"/>
      <c r="D317" s="79"/>
      <c r="E317" s="79"/>
      <c r="F317" s="80"/>
      <c r="G317" s="81"/>
      <c r="H317" s="81"/>
      <c r="I317" s="82"/>
      <c r="J317" s="82"/>
      <c r="K317" s="80"/>
      <c r="L317" s="83"/>
      <c r="M317" s="83"/>
      <c r="N317" s="80"/>
      <c r="O317" s="79"/>
      <c r="P317" s="79"/>
      <c r="Q317" s="80"/>
    </row>
    <row r="318" spans="1:17" x14ac:dyDescent="0.25">
      <c r="A318" s="70"/>
      <c r="B318" s="513"/>
      <c r="C318" s="77"/>
      <c r="D318" s="79"/>
      <c r="E318" s="79"/>
      <c r="F318" s="80"/>
      <c r="G318" s="81"/>
      <c r="H318" s="81"/>
      <c r="I318" s="82"/>
      <c r="J318" s="82"/>
      <c r="K318" s="80"/>
      <c r="L318" s="83"/>
      <c r="M318" s="83"/>
      <c r="N318" s="80"/>
      <c r="O318" s="79"/>
      <c r="P318" s="79"/>
      <c r="Q318" s="80"/>
    </row>
    <row r="319" spans="1:17" x14ac:dyDescent="0.25">
      <c r="A319" s="70"/>
      <c r="B319" s="513"/>
      <c r="C319" s="77"/>
      <c r="D319" s="79"/>
      <c r="E319" s="79"/>
      <c r="F319" s="80"/>
      <c r="G319" s="81"/>
      <c r="H319" s="81"/>
      <c r="I319" s="82"/>
      <c r="J319" s="82"/>
      <c r="K319" s="80"/>
      <c r="L319" s="83"/>
      <c r="M319" s="83"/>
      <c r="N319" s="80"/>
      <c r="O319" s="79"/>
      <c r="P319" s="79"/>
      <c r="Q319" s="80"/>
    </row>
    <row r="320" spans="1:17" x14ac:dyDescent="0.25">
      <c r="A320" s="70"/>
      <c r="B320" s="513"/>
      <c r="C320" s="77"/>
      <c r="D320" s="79"/>
      <c r="E320" s="79"/>
      <c r="F320" s="80"/>
      <c r="G320" s="81"/>
      <c r="H320" s="81"/>
      <c r="I320" s="82"/>
      <c r="J320" s="82"/>
      <c r="K320" s="80"/>
      <c r="L320" s="83"/>
      <c r="M320" s="83"/>
      <c r="N320" s="80"/>
      <c r="O320" s="79"/>
      <c r="P320" s="79"/>
      <c r="Q320" s="80"/>
    </row>
    <row r="321" spans="1:17" x14ac:dyDescent="0.25">
      <c r="A321" s="70"/>
      <c r="B321" s="513"/>
      <c r="C321" s="77"/>
      <c r="D321" s="79"/>
      <c r="E321" s="79"/>
      <c r="F321" s="80"/>
      <c r="G321" s="81"/>
      <c r="H321" s="81"/>
      <c r="I321" s="82"/>
      <c r="J321" s="82"/>
      <c r="K321" s="80"/>
      <c r="L321" s="83"/>
      <c r="M321" s="83"/>
      <c r="N321" s="80"/>
      <c r="O321" s="79"/>
      <c r="P321" s="79"/>
      <c r="Q321" s="80"/>
    </row>
    <row r="322" spans="1:17" x14ac:dyDescent="0.25">
      <c r="A322" s="70"/>
      <c r="B322" s="513"/>
      <c r="C322" s="77"/>
      <c r="D322" s="79"/>
      <c r="E322" s="79"/>
      <c r="F322" s="80"/>
      <c r="G322" s="81"/>
      <c r="H322" s="81"/>
      <c r="I322" s="82"/>
      <c r="J322" s="82"/>
      <c r="K322" s="80"/>
      <c r="L322" s="83"/>
      <c r="M322" s="83"/>
      <c r="N322" s="80"/>
      <c r="O322" s="79"/>
      <c r="P322" s="79"/>
      <c r="Q322" s="80"/>
    </row>
    <row r="323" spans="1:17" x14ac:dyDescent="0.25">
      <c r="A323" s="70"/>
      <c r="B323" s="513"/>
      <c r="C323" s="77"/>
      <c r="D323" s="79"/>
      <c r="E323" s="79"/>
      <c r="F323" s="80"/>
      <c r="G323" s="81"/>
      <c r="H323" s="81"/>
      <c r="I323" s="82"/>
      <c r="J323" s="82"/>
      <c r="K323" s="80"/>
      <c r="L323" s="83"/>
      <c r="M323" s="83"/>
      <c r="N323" s="80"/>
      <c r="O323" s="79"/>
      <c r="P323" s="79"/>
      <c r="Q323" s="80"/>
    </row>
    <row r="324" spans="1:17" x14ac:dyDescent="0.25">
      <c r="A324" s="70"/>
      <c r="B324" s="513"/>
      <c r="C324" s="77"/>
      <c r="D324" s="79"/>
      <c r="E324" s="79"/>
      <c r="F324" s="80"/>
      <c r="G324" s="81"/>
      <c r="H324" s="81"/>
      <c r="I324" s="82"/>
      <c r="J324" s="82"/>
      <c r="K324" s="80"/>
      <c r="L324" s="83"/>
      <c r="M324" s="83"/>
      <c r="N324" s="80"/>
      <c r="O324" s="79"/>
      <c r="P324" s="79"/>
      <c r="Q324" s="80"/>
    </row>
    <row r="325" spans="1:17" x14ac:dyDescent="0.25">
      <c r="A325" s="70"/>
      <c r="B325" s="513"/>
      <c r="C325" s="77"/>
      <c r="D325" s="79"/>
      <c r="E325" s="79"/>
      <c r="F325" s="80"/>
      <c r="G325" s="81"/>
      <c r="H325" s="81"/>
      <c r="I325" s="82"/>
      <c r="J325" s="82"/>
      <c r="K325" s="80"/>
      <c r="L325" s="83"/>
      <c r="M325" s="83"/>
      <c r="N325" s="80"/>
      <c r="O325" s="79"/>
      <c r="P325" s="79"/>
      <c r="Q325" s="80"/>
    </row>
    <row r="326" spans="1:17" x14ac:dyDescent="0.25">
      <c r="A326" s="70"/>
      <c r="B326" s="70"/>
      <c r="C326" s="76"/>
      <c r="D326" s="70"/>
      <c r="E326" s="70"/>
      <c r="F326" s="84"/>
      <c r="G326" s="84"/>
      <c r="H326" s="84"/>
      <c r="I326" s="84"/>
      <c r="J326" s="84"/>
      <c r="K326" s="84"/>
      <c r="L326" s="70"/>
      <c r="M326" s="70"/>
      <c r="N326" s="84"/>
      <c r="O326" s="70"/>
      <c r="P326" s="70"/>
      <c r="Q326" s="84"/>
    </row>
    <row r="327" spans="1:17" x14ac:dyDescent="0.25">
      <c r="A327" s="70"/>
      <c r="B327" s="70"/>
      <c r="C327" s="76"/>
      <c r="D327" s="70"/>
      <c r="E327" s="70"/>
      <c r="F327" s="84"/>
      <c r="G327" s="84"/>
      <c r="H327" s="84"/>
      <c r="I327" s="84"/>
      <c r="J327" s="84"/>
      <c r="K327" s="84"/>
      <c r="L327" s="70"/>
      <c r="M327" s="70"/>
      <c r="N327" s="84"/>
      <c r="O327" s="70"/>
      <c r="P327" s="70"/>
      <c r="Q327" s="84"/>
    </row>
    <row r="328" spans="1:17" x14ac:dyDescent="0.25">
      <c r="A328" s="70"/>
      <c r="B328" s="70"/>
      <c r="C328" s="76"/>
      <c r="D328" s="70"/>
      <c r="E328" s="70"/>
      <c r="F328" s="84"/>
      <c r="G328" s="84"/>
      <c r="H328" s="84"/>
      <c r="I328" s="84"/>
      <c r="J328" s="84"/>
      <c r="K328" s="84"/>
      <c r="L328" s="70"/>
      <c r="M328" s="70"/>
      <c r="N328" s="84"/>
      <c r="O328" s="70"/>
      <c r="P328" s="70"/>
      <c r="Q328" s="84"/>
    </row>
    <row r="329" spans="1:17" x14ac:dyDescent="0.25">
      <c r="A329" s="70"/>
      <c r="B329" s="70"/>
      <c r="C329" s="76"/>
      <c r="D329" s="70"/>
      <c r="E329" s="70"/>
      <c r="F329" s="84"/>
      <c r="G329" s="84"/>
      <c r="H329" s="84"/>
      <c r="I329" s="84"/>
      <c r="J329" s="84"/>
      <c r="K329" s="84"/>
      <c r="L329" s="70"/>
      <c r="M329" s="70"/>
      <c r="N329" s="84"/>
      <c r="O329" s="70"/>
      <c r="P329" s="70"/>
      <c r="Q329" s="84"/>
    </row>
    <row r="330" spans="1:17" x14ac:dyDescent="0.25">
      <c r="A330" s="70"/>
      <c r="B330" s="70"/>
      <c r="C330" s="76"/>
      <c r="D330" s="70"/>
      <c r="E330" s="70"/>
      <c r="F330" s="84"/>
      <c r="G330" s="84"/>
      <c r="H330" s="84"/>
      <c r="I330" s="84"/>
      <c r="J330" s="84"/>
      <c r="K330" s="84"/>
      <c r="L330" s="70"/>
      <c r="M330" s="70"/>
      <c r="N330" s="84"/>
      <c r="O330" s="70"/>
      <c r="P330" s="70"/>
      <c r="Q330" s="84"/>
    </row>
    <row r="331" spans="1:17" x14ac:dyDescent="0.25">
      <c r="A331" s="70"/>
      <c r="B331" s="70"/>
      <c r="C331" s="76"/>
      <c r="D331" s="70"/>
      <c r="E331" s="70"/>
      <c r="F331" s="84"/>
      <c r="G331" s="84"/>
      <c r="H331" s="84"/>
      <c r="I331" s="84"/>
      <c r="J331" s="84"/>
      <c r="K331" s="84"/>
      <c r="L331" s="70"/>
      <c r="M331" s="70"/>
      <c r="N331" s="84"/>
      <c r="O331" s="70"/>
      <c r="P331" s="70"/>
      <c r="Q331" s="84"/>
    </row>
  </sheetData>
  <mergeCells count="58"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O73:Q73"/>
    <mergeCell ref="B76:B88"/>
    <mergeCell ref="B55:B56"/>
    <mergeCell ref="B57:B64"/>
    <mergeCell ref="B65:B68"/>
    <mergeCell ref="B70:Q70"/>
    <mergeCell ref="B71:Q71"/>
    <mergeCell ref="B72:Q72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</mergeCells>
  <conditionalFormatting sqref="C7">
    <cfRule type="cellIs" dxfId="155" priority="60" operator="lessThan">
      <formula>0</formula>
    </cfRule>
  </conditionalFormatting>
  <conditionalFormatting sqref="C25">
    <cfRule type="cellIs" dxfId="154" priority="58" operator="lessThan">
      <formula>0</formula>
    </cfRule>
  </conditionalFormatting>
  <conditionalFormatting sqref="C65">
    <cfRule type="cellIs" dxfId="153" priority="59" operator="lessThan">
      <formula>0</formula>
    </cfRule>
  </conditionalFormatting>
  <conditionalFormatting sqref="C75">
    <cfRule type="cellIs" dxfId="152" priority="57" operator="lessThan">
      <formula>0</formula>
    </cfRule>
  </conditionalFormatting>
  <conditionalFormatting sqref="C93">
    <cfRule type="cellIs" dxfId="151" priority="55" operator="lessThan">
      <formula>0</formula>
    </cfRule>
  </conditionalFormatting>
  <conditionalFormatting sqref="C133">
    <cfRule type="cellIs" dxfId="150" priority="56" operator="lessThan">
      <formula>0</formula>
    </cfRule>
  </conditionalFormatting>
  <conditionalFormatting sqref="C143">
    <cfRule type="cellIs" dxfId="149" priority="54" operator="lessThan">
      <formula>0</formula>
    </cfRule>
  </conditionalFormatting>
  <conditionalFormatting sqref="C161">
    <cfRule type="cellIs" dxfId="148" priority="52" operator="lessThan">
      <formula>0</formula>
    </cfRule>
  </conditionalFormatting>
  <conditionalFormatting sqref="C201">
    <cfRule type="cellIs" dxfId="147" priority="53" operator="lessThan">
      <formula>0</formula>
    </cfRule>
  </conditionalFormatting>
  <conditionalFormatting sqref="D20">
    <cfRule type="cellIs" dxfId="146" priority="14" operator="lessThan">
      <formula>0</formula>
    </cfRule>
  </conditionalFormatting>
  <conditionalFormatting sqref="D69 D137">
    <cfRule type="dataBar" priority="11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{923FF5B1-546E-4817-8347-1A10C0FC0A8B}</x14:id>
        </ext>
      </extLst>
    </cfRule>
  </conditionalFormatting>
  <conditionalFormatting sqref="D88">
    <cfRule type="cellIs" dxfId="145" priority="9" operator="lessThan">
      <formula>0</formula>
    </cfRule>
  </conditionalFormatting>
  <conditionalFormatting sqref="D156">
    <cfRule type="cellIs" dxfId="144" priority="4" operator="lessThan">
      <formula>0</formula>
    </cfRule>
  </conditionalFormatting>
  <conditionalFormatting sqref="D254">
    <cfRule type="cellIs" dxfId="143" priority="114" operator="lessThan">
      <formula>0</formula>
    </cfRule>
  </conditionalFormatting>
  <conditionalFormatting sqref="D254:D325">
    <cfRule type="dataBar" priority="110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{7054BEF4-4DA6-4969-83E0-DDC391514CB4}</x14:id>
        </ext>
      </extLst>
    </cfRule>
  </conditionalFormatting>
  <conditionalFormatting sqref="D7:Q69">
    <cfRule type="cellIs" dxfId="142" priority="11" operator="lessThan">
      <formula>0</formula>
    </cfRule>
  </conditionalFormatting>
  <conditionalFormatting sqref="D75:Q137">
    <cfRule type="cellIs" dxfId="141" priority="6" operator="lessThan">
      <formula>0</formula>
    </cfRule>
  </conditionalFormatting>
  <conditionalFormatting sqref="D143:Q325">
    <cfRule type="cellIs" dxfId="140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23FF5B1-546E-4817-8347-1A10C0FC0A8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7054BEF4-4DA6-4969-83E0-DDC391514CB4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30666-401A-4EA8-AA3D-0C5A267C0AD5}">
  <sheetPr>
    <tabColor rgb="FFC00000"/>
    <pageSetUpPr fitToPage="1"/>
  </sheetPr>
  <dimension ref="A1:T331"/>
  <sheetViews>
    <sheetView showGridLines="0" topLeftCell="B1" zoomScale="57" zoomScaleNormal="70" workbookViewId="0">
      <selection activeCell="B4" sqref="B4:Q4"/>
    </sheetView>
  </sheetViews>
  <sheetFormatPr defaultColWidth="9.1796875" defaultRowHeight="14.5" x14ac:dyDescent="0.25"/>
  <cols>
    <col min="1" max="1" width="9.1796875" style="32"/>
    <col min="2" max="2" width="21.7265625" style="32" customWidth="1"/>
    <col min="3" max="3" width="40.453125" style="31" customWidth="1"/>
    <col min="4" max="4" width="20.26953125" style="32" bestFit="1" customWidth="1"/>
    <col min="5" max="5" width="18.81640625" style="32" bestFit="1" customWidth="1"/>
    <col min="6" max="6" width="11.54296875" style="33" bestFit="1" customWidth="1"/>
    <col min="7" max="7" width="12.81640625" style="33" bestFit="1" customWidth="1"/>
    <col min="8" max="8" width="9.54296875" style="33" bestFit="1" customWidth="1"/>
    <col min="9" max="9" width="8.54296875" style="33" bestFit="1" customWidth="1"/>
    <col min="10" max="10" width="9.54296875" style="33" bestFit="1" customWidth="1"/>
    <col min="11" max="11" width="11.54296875" style="33" bestFit="1" customWidth="1"/>
    <col min="12" max="12" width="21.1796875" style="32" bestFit="1" customWidth="1"/>
    <col min="13" max="13" width="18.7265625" style="32" bestFit="1" customWidth="1"/>
    <col min="14" max="14" width="13.54296875" style="33" customWidth="1"/>
    <col min="15" max="15" width="20.26953125" style="32" bestFit="1" customWidth="1"/>
    <col min="16" max="16" width="18.81640625" style="32" bestFit="1" customWidth="1"/>
    <col min="17" max="17" width="11.54296875" style="33" bestFit="1" customWidth="1"/>
    <col min="18" max="16384" width="9.1796875" style="32"/>
  </cols>
  <sheetData>
    <row r="1" spans="1:17" x14ac:dyDescent="0.25">
      <c r="A1" s="31"/>
      <c r="B1" s="31"/>
    </row>
    <row r="2" spans="1:17" ht="23.5" x14ac:dyDescent="0.25">
      <c r="B2" s="506" t="s">
        <v>249</v>
      </c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</row>
    <row r="3" spans="1:17" x14ac:dyDescent="0.25">
      <c r="B3" s="500" t="s">
        <v>253</v>
      </c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</row>
    <row r="4" spans="1:17" ht="15" thickBot="1" x14ac:dyDescent="0.3">
      <c r="B4" s="500" t="str">
        <f>'HOME PAGE'!H5</f>
        <v>4 WEEKS ENDING 01-26-2025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</row>
    <row r="5" spans="1:17" x14ac:dyDescent="0.25">
      <c r="D5" s="501" t="s">
        <v>266</v>
      </c>
      <c r="E5" s="502"/>
      <c r="F5" s="503"/>
      <c r="G5" s="504" t="s">
        <v>267</v>
      </c>
      <c r="H5" s="505"/>
      <c r="I5" s="501" t="s">
        <v>268</v>
      </c>
      <c r="J5" s="502"/>
      <c r="K5" s="503"/>
      <c r="L5" s="504" t="s">
        <v>269</v>
      </c>
      <c r="M5" s="502"/>
      <c r="N5" s="505"/>
      <c r="O5" s="501" t="s">
        <v>270</v>
      </c>
      <c r="P5" s="502"/>
      <c r="Q5" s="503"/>
    </row>
    <row r="6" spans="1:17" s="34" customFormat="1" ht="29.5" thickBot="1" x14ac:dyDescent="0.3">
      <c r="C6" s="35"/>
      <c r="D6" s="36" t="s">
        <v>271</v>
      </c>
      <c r="E6" s="37" t="s">
        <v>272</v>
      </c>
      <c r="F6" s="38" t="s">
        <v>273</v>
      </c>
      <c r="G6" s="39" t="s">
        <v>271</v>
      </c>
      <c r="H6" s="40" t="s">
        <v>272</v>
      </c>
      <c r="I6" s="41" t="s">
        <v>271</v>
      </c>
      <c r="J6" s="42" t="s">
        <v>272</v>
      </c>
      <c r="K6" s="38" t="s">
        <v>273</v>
      </c>
      <c r="L6" s="39" t="s">
        <v>271</v>
      </c>
      <c r="M6" s="42" t="s">
        <v>272</v>
      </c>
      <c r="N6" s="40" t="s">
        <v>273</v>
      </c>
      <c r="O6" s="41" t="s">
        <v>271</v>
      </c>
      <c r="P6" s="42" t="s">
        <v>272</v>
      </c>
      <c r="Q6" s="38" t="s">
        <v>273</v>
      </c>
    </row>
    <row r="7" spans="1:17" ht="15" thickBot="1" x14ac:dyDescent="0.3">
      <c r="C7" s="254" t="s">
        <v>281</v>
      </c>
      <c r="D7" s="259">
        <f>SubSegments!D81</f>
        <v>191678958.59885883</v>
      </c>
      <c r="E7" s="260">
        <f>SubSegments!E81</f>
        <v>6046959.306263119</v>
      </c>
      <c r="F7" s="273">
        <f>SubSegments!F81</f>
        <v>3.2574983458168859E-2</v>
      </c>
      <c r="G7" s="335">
        <f>SubSegments!G81</f>
        <v>100.00000000000001</v>
      </c>
      <c r="H7" s="370">
        <f>SubSegments!H81</f>
        <v>-4.2632564145606011E-14</v>
      </c>
      <c r="I7" s="326">
        <f>SubSegments!I81</f>
        <v>2.4227920897189117</v>
      </c>
      <c r="J7" s="335">
        <f>SubSegments!J81</f>
        <v>7.2591263625467306E-2</v>
      </c>
      <c r="K7" s="314">
        <f>SubSegments!K81</f>
        <v>3.0887259854354705E-2</v>
      </c>
      <c r="L7" s="315">
        <f>SubSegments!L81</f>
        <v>464398264.65887392</v>
      </c>
      <c r="M7" s="272">
        <f>SubSegments!M81</f>
        <v>28125786.572037756</v>
      </c>
      <c r="N7" s="274">
        <f>SubSegments!N81</f>
        <v>6.446839529134718E-2</v>
      </c>
      <c r="O7" s="302">
        <f>SubSegments!O81</f>
        <v>105728964.47574914</v>
      </c>
      <c r="P7" s="260">
        <f>SubSegments!P81</f>
        <v>4662958.1329653263</v>
      </c>
      <c r="Q7" s="274">
        <f>SubSegments!Q81</f>
        <v>4.6137749988359615E-2</v>
      </c>
    </row>
    <row r="8" spans="1:17" x14ac:dyDescent="0.25">
      <c r="B8" s="494" t="s">
        <v>278</v>
      </c>
      <c r="C8" s="48" t="s">
        <v>28</v>
      </c>
      <c r="D8" s="386">
        <f>SubSegments!D82</f>
        <v>625946.68024099572</v>
      </c>
      <c r="E8" s="387">
        <f>SubSegments!E82</f>
        <v>119070.65181606857</v>
      </c>
      <c r="F8" s="390">
        <f>SubSegments!F82</f>
        <v>0.23491079699718723</v>
      </c>
      <c r="G8" s="391">
        <f>SubSegments!G82</f>
        <v>0.32655993376454123</v>
      </c>
      <c r="H8" s="392">
        <f>SubSegments!H82</f>
        <v>5.3505702620921192E-2</v>
      </c>
      <c r="I8" s="393">
        <f>SubSegments!I82</f>
        <v>4.4003826219442521</v>
      </c>
      <c r="J8" s="391">
        <f>SubSegments!J82</f>
        <v>-0.11622317383226566</v>
      </c>
      <c r="K8" s="394">
        <f>SubSegments!K82</f>
        <v>-2.5732414801607449E-2</v>
      </c>
      <c r="L8" s="395">
        <f>SubSegments!L82</f>
        <v>2754404.8939961731</v>
      </c>
      <c r="M8" s="396">
        <f>SubSegments!M82</f>
        <v>465045.68627196411</v>
      </c>
      <c r="N8" s="397">
        <f>SubSegments!N82</f>
        <v>0.20313356012587191</v>
      </c>
      <c r="O8" s="398">
        <f>SubSegments!O82</f>
        <v>681352.21353018284</v>
      </c>
      <c r="P8" s="387">
        <f>SubSegments!P82</f>
        <v>120723.28186648665</v>
      </c>
      <c r="Q8" s="397">
        <f>SubSegments!Q82</f>
        <v>0.21533544747366834</v>
      </c>
    </row>
    <row r="9" spans="1:17" x14ac:dyDescent="0.25">
      <c r="B9" s="495"/>
      <c r="C9" s="48" t="s">
        <v>134</v>
      </c>
      <c r="D9" s="281">
        <f>SubSegments!D83</f>
        <v>12800869.662098294</v>
      </c>
      <c r="E9" s="282">
        <f>SubSegments!E83</f>
        <v>-10896.499725593254</v>
      </c>
      <c r="F9" s="319">
        <f>SubSegments!F83</f>
        <v>-8.5050722811834596E-4</v>
      </c>
      <c r="G9" s="337">
        <f>SubSegments!G83</f>
        <v>6.6782863156553613</v>
      </c>
      <c r="H9" s="372">
        <f>SubSegments!H83</f>
        <v>-0.22341501312783674</v>
      </c>
      <c r="I9" s="328">
        <f>SubSegments!I83</f>
        <v>2.6206787138430596</v>
      </c>
      <c r="J9" s="337">
        <f>SubSegments!J83</f>
        <v>1.4020596870375268E-2</v>
      </c>
      <c r="K9" s="344">
        <f>SubSegments!K83</f>
        <v>5.3787632444328689E-3</v>
      </c>
      <c r="L9" s="350">
        <f>SubSegments!L83</f>
        <v>33546966.6421404</v>
      </c>
      <c r="M9" s="362">
        <f>SubSegments!M83</f>
        <v>151072.38366619125</v>
      </c>
      <c r="N9" s="356">
        <f>SubSegments!N83</f>
        <v>4.52368133929687E-3</v>
      </c>
      <c r="O9" s="285">
        <f>SubSegments!O83</f>
        <v>6924402.7194030285</v>
      </c>
      <c r="P9" s="282">
        <f>SubSegments!P83</f>
        <v>77017.438011478633</v>
      </c>
      <c r="Q9" s="356">
        <f>SubSegments!Q83</f>
        <v>1.1247714981188685E-2</v>
      </c>
    </row>
    <row r="10" spans="1:17" x14ac:dyDescent="0.25">
      <c r="B10" s="495"/>
      <c r="C10" s="48" t="s">
        <v>135</v>
      </c>
      <c r="D10" s="281">
        <f>SubSegments!D84</f>
        <v>264946.47425847652</v>
      </c>
      <c r="E10" s="282">
        <f>SubSegments!E84</f>
        <v>87996.206054382375</v>
      </c>
      <c r="F10" s="319">
        <f>SubSegments!F84</f>
        <v>0.49729343135489174</v>
      </c>
      <c r="G10" s="337">
        <f>SubSegments!G84</f>
        <v>0.13822407852963675</v>
      </c>
      <c r="H10" s="372">
        <f>SubSegments!H84</f>
        <v>4.290092903040478E-2</v>
      </c>
      <c r="I10" s="328">
        <f>SubSegments!I84</f>
        <v>2.9795995516670915</v>
      </c>
      <c r="J10" s="337">
        <f>SubSegments!J84</f>
        <v>-0.25145000215258762</v>
      </c>
      <c r="K10" s="344">
        <f>SubSegments!K84</f>
        <v>-7.7823010128497933E-2</v>
      </c>
      <c r="L10" s="350">
        <f>SubSegments!L84</f>
        <v>789434.39591633319</v>
      </c>
      <c r="M10" s="362">
        <f>SubSegments!M84</f>
        <v>217699.31078722223</v>
      </c>
      <c r="N10" s="356">
        <f>SubSegments!N84</f>
        <v>0.38076954948122643</v>
      </c>
      <c r="O10" s="285">
        <f>SubSegments!O84</f>
        <v>145701.11325097084</v>
      </c>
      <c r="P10" s="282">
        <f>SubSegments!P84</f>
        <v>46619.414845720763</v>
      </c>
      <c r="Q10" s="356">
        <f>SubSegments!Q84</f>
        <v>0.47051489423449894</v>
      </c>
    </row>
    <row r="11" spans="1:17" x14ac:dyDescent="0.25">
      <c r="B11" s="495"/>
      <c r="C11" s="48" t="s">
        <v>136</v>
      </c>
      <c r="D11" s="281">
        <f>SubSegments!D85</f>
        <v>89203935.547551408</v>
      </c>
      <c r="E11" s="282">
        <f>SubSegments!E85</f>
        <v>-2043961.8370963931</v>
      </c>
      <c r="F11" s="319">
        <f>SubSegments!F85</f>
        <v>-2.240009792751985E-2</v>
      </c>
      <c r="G11" s="337">
        <f>SubSegments!G85</f>
        <v>46.538199184520451</v>
      </c>
      <c r="H11" s="372">
        <f>SubSegments!H85</f>
        <v>-2.6170637724989732</v>
      </c>
      <c r="I11" s="328">
        <f>SubSegments!I85</f>
        <v>1.9799328771495823</v>
      </c>
      <c r="J11" s="337">
        <f>SubSegments!J85</f>
        <v>5.1362797896283841E-3</v>
      </c>
      <c r="K11" s="344">
        <f>SubSegments!K85</f>
        <v>2.600915859635834E-3</v>
      </c>
      <c r="L11" s="350">
        <f>SubSegments!L85</f>
        <v>176617804.76172936</v>
      </c>
      <c r="M11" s="362">
        <f>SubSegments!M85</f>
        <v>-3578232.5097233653</v>
      </c>
      <c r="N11" s="356">
        <f>SubSegments!N85</f>
        <v>-1.9857442837841147E-2</v>
      </c>
      <c r="O11" s="285">
        <f>SubSegments!O85</f>
        <v>39818543.67280972</v>
      </c>
      <c r="P11" s="282">
        <f>SubSegments!P85</f>
        <v>-1001845.2953456193</v>
      </c>
      <c r="Q11" s="356">
        <f>SubSegments!Q85</f>
        <v>-2.4542767001244779E-2</v>
      </c>
    </row>
    <row r="12" spans="1:17" x14ac:dyDescent="0.25">
      <c r="B12" s="495"/>
      <c r="C12" s="48" t="s">
        <v>137</v>
      </c>
      <c r="D12" s="281">
        <f>SubSegments!D86</f>
        <v>15281164.835887501</v>
      </c>
      <c r="E12" s="282">
        <f>SubSegments!E86</f>
        <v>4457105.9793022256</v>
      </c>
      <c r="F12" s="319">
        <f>SubSegments!F86</f>
        <v>0.41177769248645169</v>
      </c>
      <c r="G12" s="337">
        <f>SubSegments!G86</f>
        <v>7.9722703772966348</v>
      </c>
      <c r="H12" s="372">
        <f>SubSegments!H86</f>
        <v>2.1413474233697896</v>
      </c>
      <c r="I12" s="328">
        <f>SubSegments!I86</f>
        <v>3.114021614890623</v>
      </c>
      <c r="J12" s="337">
        <f>SubSegments!J86</f>
        <v>0.13603218706712372</v>
      </c>
      <c r="K12" s="344">
        <f>SubSegments!K86</f>
        <v>4.5679204162435372E-2</v>
      </c>
      <c r="L12" s="350">
        <f>SubSegments!L86</f>
        <v>47585877.599660195</v>
      </c>
      <c r="M12" s="362">
        <f>SubSegments!M86</f>
        <v>15351944.758609932</v>
      </c>
      <c r="N12" s="356">
        <f>SubSegments!N86</f>
        <v>0.47626657393351218</v>
      </c>
      <c r="O12" s="285">
        <f>SubSegments!O86</f>
        <v>9301260.4264904261</v>
      </c>
      <c r="P12" s="282">
        <f>SubSegments!P86</f>
        <v>3012400.3182492545</v>
      </c>
      <c r="Q12" s="356">
        <f>SubSegments!Q86</f>
        <v>0.479005776309396</v>
      </c>
    </row>
    <row r="13" spans="1:17" x14ac:dyDescent="0.25">
      <c r="B13" s="495"/>
      <c r="C13" s="48" t="s">
        <v>138</v>
      </c>
      <c r="D13" s="281">
        <f>SubSegments!D87</f>
        <v>43169745.170234695</v>
      </c>
      <c r="E13" s="282">
        <f>SubSegments!E87</f>
        <v>455995.09214670956</v>
      </c>
      <c r="F13" s="319">
        <f>SubSegments!F87</f>
        <v>1.0675604256546735E-2</v>
      </c>
      <c r="G13" s="337">
        <f>SubSegments!G87</f>
        <v>22.521900935709549</v>
      </c>
      <c r="H13" s="372">
        <f>SubSegments!H87</f>
        <v>-0.48800589116355653</v>
      </c>
      <c r="I13" s="328">
        <f>SubSegments!I87</f>
        <v>1.8964520825454443</v>
      </c>
      <c r="J13" s="337">
        <f>SubSegments!J87</f>
        <v>9.2936187246263957E-2</v>
      </c>
      <c r="K13" s="344">
        <f>SubSegments!K87</f>
        <v>5.1530561770206651E-2</v>
      </c>
      <c r="L13" s="350">
        <f>SubSegments!L87</f>
        <v>81869353.131047726</v>
      </c>
      <c r="M13" s="362">
        <f>SubSegments!M87</f>
        <v>4834425.9173794389</v>
      </c>
      <c r="N13" s="356">
        <f>SubSegments!N87</f>
        <v>6.2756285911329687E-2</v>
      </c>
      <c r="O13" s="285">
        <f>SubSegments!O87</f>
        <v>22180138.969604135</v>
      </c>
      <c r="P13" s="282">
        <f>SubSegments!P87</f>
        <v>212943.38887241855</v>
      </c>
      <c r="Q13" s="356">
        <f>SubSegments!Q87</f>
        <v>9.6936993204175554E-3</v>
      </c>
    </row>
    <row r="14" spans="1:17" x14ac:dyDescent="0.25">
      <c r="B14" s="495"/>
      <c r="C14" s="48" t="s">
        <v>139</v>
      </c>
      <c r="D14" s="281">
        <f>SubSegments!D88</f>
        <v>3110587.6343271779</v>
      </c>
      <c r="E14" s="282">
        <f>SubSegments!E88</f>
        <v>232744.17994622933</v>
      </c>
      <c r="F14" s="319">
        <f>SubSegments!F88</f>
        <v>8.0874510248958212E-2</v>
      </c>
      <c r="G14" s="337">
        <f>SubSegments!G88</f>
        <v>1.6228112136381867</v>
      </c>
      <c r="H14" s="372">
        <f>SubSegments!H88</f>
        <v>7.2516293932638476E-2</v>
      </c>
      <c r="I14" s="328">
        <f>SubSegments!I88</f>
        <v>3.2376354516775909</v>
      </c>
      <c r="J14" s="337">
        <f>SubSegments!J88</f>
        <v>8.7828548879033352E-2</v>
      </c>
      <c r="K14" s="344">
        <f>SubSegments!K88</f>
        <v>2.7883788304927191E-2</v>
      </c>
      <c r="L14" s="350">
        <f>SubSegments!L88</f>
        <v>10070948.800447602</v>
      </c>
      <c r="M14" s="362">
        <f>SubSegments!M88</f>
        <v>1006297.6226648446</v>
      </c>
      <c r="N14" s="356">
        <f>SubSegments!N88</f>
        <v>0.11101338627693208</v>
      </c>
      <c r="O14" s="285">
        <f>SubSegments!O88</f>
        <v>2200564.2249438763</v>
      </c>
      <c r="P14" s="282">
        <f>SubSegments!P88</f>
        <v>132083.22573012905</v>
      </c>
      <c r="Q14" s="356">
        <f>SubSegments!Q88</f>
        <v>6.3855179612641047E-2</v>
      </c>
    </row>
    <row r="15" spans="1:17" x14ac:dyDescent="0.25">
      <c r="B15" s="495"/>
      <c r="C15" s="48" t="s">
        <v>140</v>
      </c>
      <c r="D15" s="281">
        <f>SubSegments!D89</f>
        <v>60975.995823005665</v>
      </c>
      <c r="E15" s="282">
        <f>SubSegments!E89</f>
        <v>-11600.197527714743</v>
      </c>
      <c r="F15" s="319">
        <f>SubSegments!F89</f>
        <v>-0.15983474734831346</v>
      </c>
      <c r="G15" s="337">
        <f>SubSegments!G89</f>
        <v>3.1811522907224672E-2</v>
      </c>
      <c r="H15" s="372">
        <f>SubSegments!H89</f>
        <v>-7.2852888640717525E-3</v>
      </c>
      <c r="I15" s="328">
        <f>SubSegments!I89</f>
        <v>11.863609753633256</v>
      </c>
      <c r="J15" s="337">
        <f>SubSegments!J89</f>
        <v>-0.32909933756081244</v>
      </c>
      <c r="K15" s="344">
        <f>SubSegments!K89</f>
        <v>-2.6991486067562919E-2</v>
      </c>
      <c r="L15" s="350">
        <f>SubSegments!L89</f>
        <v>723395.41878331068</v>
      </c>
      <c r="M15" s="362">
        <f>SubSegments!M89</f>
        <v>-161504.9936882765</v>
      </c>
      <c r="N15" s="356">
        <f>SubSegments!N89</f>
        <v>-0.18251205605971191</v>
      </c>
      <c r="O15" s="285">
        <f>SubSegments!O89</f>
        <v>158408.1729016304</v>
      </c>
      <c r="P15" s="282">
        <f>SubSegments!P89</f>
        <v>-30127.778942206642</v>
      </c>
      <c r="Q15" s="356">
        <f>SubSegments!Q89</f>
        <v>-0.1597985882669278</v>
      </c>
    </row>
    <row r="16" spans="1:17" x14ac:dyDescent="0.25">
      <c r="B16" s="495"/>
      <c r="C16" s="48" t="s">
        <v>141</v>
      </c>
      <c r="D16" s="281">
        <f>SubSegments!D90</f>
        <v>335145.1118388687</v>
      </c>
      <c r="E16" s="282">
        <f>SubSegments!E90</f>
        <v>65856.450529725698</v>
      </c>
      <c r="F16" s="319">
        <f>SubSegments!F90</f>
        <v>0.24455708684340996</v>
      </c>
      <c r="G16" s="337">
        <f>SubSegments!G90</f>
        <v>0.17484710595712932</v>
      </c>
      <c r="H16" s="372">
        <f>SubSegments!H90</f>
        <v>2.9781243209679897E-2</v>
      </c>
      <c r="I16" s="328">
        <f>SubSegments!I90</f>
        <v>4.5204205084793951</v>
      </c>
      <c r="J16" s="337">
        <f>SubSegments!J90</f>
        <v>-0.27201529569082261</v>
      </c>
      <c r="K16" s="344">
        <f>SubSegments!K90</f>
        <v>-5.6759298779573419E-2</v>
      </c>
      <c r="L16" s="350">
        <f>SubSegments!L90</f>
        <v>1514996.8368730426</v>
      </c>
      <c r="M16" s="362">
        <f>SubSegments!M90</f>
        <v>224448.21475803852</v>
      </c>
      <c r="N16" s="356">
        <f>SubSegments!N90</f>
        <v>0.17391689930302942</v>
      </c>
      <c r="O16" s="285">
        <f>SubSegments!O90</f>
        <v>348696.32932960987</v>
      </c>
      <c r="P16" s="282">
        <f>SubSegments!P90</f>
        <v>63312.920008462388</v>
      </c>
      <c r="Q16" s="356">
        <f>SubSegments!Q90</f>
        <v>0.22185213975496079</v>
      </c>
    </row>
    <row r="17" spans="2:17" x14ac:dyDescent="0.25">
      <c r="B17" s="495"/>
      <c r="C17" s="48" t="s">
        <v>142</v>
      </c>
      <c r="D17" s="281">
        <f>SubSegments!D91</f>
        <v>4894747.3489932772</v>
      </c>
      <c r="E17" s="282">
        <f>SubSegments!E91</f>
        <v>98724.53659489844</v>
      </c>
      <c r="F17" s="319">
        <f>SubSegments!F91</f>
        <v>2.0584667850136563E-2</v>
      </c>
      <c r="G17" s="337">
        <f>SubSegments!G91</f>
        <v>2.5536174574262418</v>
      </c>
      <c r="H17" s="372">
        <f>SubSegments!H91</f>
        <v>-3.0001116243712822E-2</v>
      </c>
      <c r="I17" s="328">
        <f>SubSegments!I91</f>
        <v>6.4010516483554305</v>
      </c>
      <c r="J17" s="337">
        <f>SubSegments!J91</f>
        <v>-0.32250317518640603</v>
      </c>
      <c r="K17" s="344">
        <f>SubSegments!K91</f>
        <v>-4.796617022548761E-2</v>
      </c>
      <c r="L17" s="350">
        <f>SubSegments!L91</f>
        <v>31331530.586556789</v>
      </c>
      <c r="M17" s="362">
        <f>SubSegments!M91</f>
        <v>-914791.72756101564</v>
      </c>
      <c r="N17" s="356">
        <f>SubSegments!N91</f>
        <v>-2.8368870057485888E-2</v>
      </c>
      <c r="O17" s="285">
        <f>SubSegments!O91</f>
        <v>7970355.0210849047</v>
      </c>
      <c r="P17" s="282">
        <f>SubSegments!P91</f>
        <v>186596.46976143681</v>
      </c>
      <c r="Q17" s="356">
        <f>SubSegments!Q91</f>
        <v>2.3972540840145912E-2</v>
      </c>
    </row>
    <row r="18" spans="2:17" ht="15" thickBot="1" x14ac:dyDescent="0.3">
      <c r="B18" s="495"/>
      <c r="C18" s="384" t="s">
        <v>143</v>
      </c>
      <c r="D18" s="388">
        <f>SubSegments!D92</f>
        <v>21849337.686327063</v>
      </c>
      <c r="E18" s="389">
        <f>SubSegments!E92</f>
        <v>2514368.2929445505</v>
      </c>
      <c r="F18" s="399">
        <f>SubSegments!F92</f>
        <v>0.13004252770139399</v>
      </c>
      <c r="G18" s="400">
        <f>SubSegments!G92</f>
        <v>11.398923411334282</v>
      </c>
      <c r="H18" s="401">
        <f>SubSegments!H92</f>
        <v>0.98317102647391152</v>
      </c>
      <c r="I18" s="402">
        <f>SubSegments!I92</f>
        <v>3.5387281333550886</v>
      </c>
      <c r="J18" s="400">
        <f>SubSegments!J92</f>
        <v>7.0185291709673692E-2</v>
      </c>
      <c r="K18" s="403">
        <f>SubSegments!K92</f>
        <v>2.0234806059474544E-2</v>
      </c>
      <c r="L18" s="404">
        <f>SubSegments!L92</f>
        <v>77318865.965781152</v>
      </c>
      <c r="M18" s="405">
        <f>SubSegments!M92</f>
        <v>10254696.282931052</v>
      </c>
      <c r="N18" s="406">
        <f>SubSegments!N92</f>
        <v>0.15290871908839007</v>
      </c>
      <c r="O18" s="407">
        <f>SubSegments!O92</f>
        <v>15948167.469863296</v>
      </c>
      <c r="P18" s="389">
        <f>SubSegments!P92</f>
        <v>1791860.6073704045</v>
      </c>
      <c r="Q18" s="406">
        <f>SubSegments!Q92</f>
        <v>0.12657684131713307</v>
      </c>
    </row>
    <row r="19" spans="2:17" s="256" customFormat="1" x14ac:dyDescent="0.25">
      <c r="B19" s="495"/>
      <c r="C19" s="385" t="s">
        <v>282</v>
      </c>
      <c r="D19" s="434">
        <f>'RFG vs SS'!E28</f>
        <v>88089211.508206874</v>
      </c>
      <c r="E19" s="408">
        <f>'RFG vs SS'!F28</f>
        <v>-1927882.6009732187</v>
      </c>
      <c r="F19" s="413">
        <f>'RFG vs SS'!G28</f>
        <v>-2.1416849988902385E-2</v>
      </c>
      <c r="G19" s="414">
        <f>'RFG vs SS'!H28</f>
        <v>45.956641329921808</v>
      </c>
      <c r="H19" s="415">
        <f>'RFG vs SS'!I28</f>
        <v>-2.5355876242543047</v>
      </c>
      <c r="I19" s="416">
        <f>'RFG vs SS'!J28</f>
        <v>1.9570545890289985</v>
      </c>
      <c r="J19" s="414">
        <f>'RFG vs SS'!K28</f>
        <v>4.9111265422752126E-3</v>
      </c>
      <c r="K19" s="417">
        <f>'RFG vs SS'!L28</f>
        <v>2.5157610783478027E-3</v>
      </c>
      <c r="L19" s="418">
        <f>'RFG vs SS'!M28</f>
        <v>172395395.62608233</v>
      </c>
      <c r="M19" s="419">
        <f>'RFG vs SS'!N28</f>
        <v>-3330886.1512057185</v>
      </c>
      <c r="N19" s="420">
        <f>'RFG vs SS'!O28</f>
        <v>-1.8954968588177475E-2</v>
      </c>
      <c r="O19" s="421">
        <f>'RFG vs SS'!P28</f>
        <v>38790231.9292593</v>
      </c>
      <c r="P19" s="422">
        <f>'RFG vs SS'!Q28</f>
        <v>-925907.52757683396</v>
      </c>
      <c r="Q19" s="420">
        <f>'RFG vs SS'!R28</f>
        <v>-2.331313013398794E-2</v>
      </c>
    </row>
    <row r="20" spans="2:17" s="256" customFormat="1" ht="15" thickBot="1" x14ac:dyDescent="0.3">
      <c r="B20" s="496"/>
      <c r="C20" s="257" t="s">
        <v>283</v>
      </c>
      <c r="D20" s="433">
        <f>'RFG vs SS'!E29</f>
        <v>1114724.039344524</v>
      </c>
      <c r="E20" s="409">
        <f>'RFG vs SS'!F29</f>
        <v>-116079.23612312367</v>
      </c>
      <c r="F20" s="423">
        <f>'RFG vs SS'!G29</f>
        <v>-9.4311770562211891E-2</v>
      </c>
      <c r="G20" s="424">
        <f>'RFG vs SS'!H29</f>
        <v>0.58155785459863218</v>
      </c>
      <c r="H20" s="425">
        <f>'RFG vs SS'!I29</f>
        <v>-8.1476148244616242E-2</v>
      </c>
      <c r="I20" s="426">
        <f>'RFG vs SS'!J29</f>
        <v>3.7878515099842045</v>
      </c>
      <c r="J20" s="424">
        <f>'RFG vs SS'!K29</f>
        <v>0.15627562514889437</v>
      </c>
      <c r="K20" s="427">
        <f>'RFG vs SS'!L29</f>
        <v>4.3032454808797527E-2</v>
      </c>
      <c r="L20" s="428">
        <f>'RFG vs SS'!M29</f>
        <v>4222409.1356468471</v>
      </c>
      <c r="M20" s="429">
        <f>'RFG vs SS'!N29</f>
        <v>-247346.35851777345</v>
      </c>
      <c r="N20" s="430">
        <f>'RFG vs SS'!O29</f>
        <v>-5.5337782758070414E-2</v>
      </c>
      <c r="O20" s="431">
        <f>'RFG vs SS'!P29</f>
        <v>1028311.7435504198</v>
      </c>
      <c r="P20" s="432">
        <f>'RFG vs SS'!Q29</f>
        <v>-75937.767768788617</v>
      </c>
      <c r="Q20" s="430">
        <f>'RFG vs SS'!R29</f>
        <v>-6.8768667760666161E-2</v>
      </c>
    </row>
    <row r="21" spans="2:17" x14ac:dyDescent="0.25">
      <c r="B21" s="497" t="s">
        <v>274</v>
      </c>
      <c r="C21" s="43" t="s">
        <v>33</v>
      </c>
      <c r="D21" s="258">
        <f>'Fat Content'!D33</f>
        <v>1545612.8297392726</v>
      </c>
      <c r="E21" s="62">
        <f>'Fat Content'!E33</f>
        <v>274146.59901473066</v>
      </c>
      <c r="F21" s="323">
        <f>'Fat Content'!F33</f>
        <v>0.21561453414182213</v>
      </c>
      <c r="G21" s="341">
        <f>'Fat Content'!G33</f>
        <v>0.80635498076442191</v>
      </c>
      <c r="H21" s="376">
        <f>'Fat Content'!H33</f>
        <v>0.121415834728269</v>
      </c>
      <c r="I21" s="332">
        <f>'Fat Content'!I33</f>
        <v>3.6007077462770827</v>
      </c>
      <c r="J21" s="341">
        <f>'Fat Content'!J33</f>
        <v>6.7871227288851088E-2</v>
      </c>
      <c r="K21" s="309">
        <f>'Fat Content'!K33</f>
        <v>1.9211539204845154E-2</v>
      </c>
      <c r="L21" s="310">
        <f>'Fat Content'!L33</f>
        <v>5565300.0887874402</v>
      </c>
      <c r="M21" s="311">
        <f>'Fat Content'!M33</f>
        <v>1073417.7562234616</v>
      </c>
      <c r="N21" s="312">
        <f>'Fat Content'!N33</f>
        <v>0.23896836042246722</v>
      </c>
      <c r="O21" s="61">
        <f>'Fat Content'!O33</f>
        <v>887840.76878786087</v>
      </c>
      <c r="P21" s="62">
        <f>'Fat Content'!P33</f>
        <v>147328.01709369523</v>
      </c>
      <c r="Q21" s="312">
        <f>'Fat Content'!Q33</f>
        <v>0.19895405819364231</v>
      </c>
    </row>
    <row r="22" spans="2:17" x14ac:dyDescent="0.25">
      <c r="B22" s="498"/>
      <c r="C22" s="48" t="s">
        <v>162</v>
      </c>
      <c r="D22" s="57">
        <f>'Fat Content'!D34</f>
        <v>7991552.6911510108</v>
      </c>
      <c r="E22" s="277">
        <f>'Fat Content'!E34</f>
        <v>-694799.05783376377</v>
      </c>
      <c r="F22" s="279">
        <f>'Fat Content'!F34</f>
        <v>-7.9987442128966177E-2</v>
      </c>
      <c r="G22" s="333">
        <f>'Fat Content'!G34</f>
        <v>4.1692383710595697</v>
      </c>
      <c r="H22" s="368">
        <f>'Fat Content'!H34</f>
        <v>-0.51010128055579074</v>
      </c>
      <c r="I22" s="324">
        <f>'Fat Content'!I34</f>
        <v>1.9335903894577133</v>
      </c>
      <c r="J22" s="333">
        <f>'Fat Content'!J34</f>
        <v>3.466490234429731E-2</v>
      </c>
      <c r="K22" s="290">
        <f>'Fat Content'!K34</f>
        <v>1.8255009256309435E-2</v>
      </c>
      <c r="L22" s="294">
        <f>'Fat Content'!L34</f>
        <v>15452389.480454519</v>
      </c>
      <c r="M22" s="280">
        <f>'Fat Content'!M34</f>
        <v>-1042345.2457248662</v>
      </c>
      <c r="N22" s="269">
        <f>'Fat Content'!N34</f>
        <v>-6.3192604369109534E-2</v>
      </c>
      <c r="O22" s="284">
        <f>'Fat Content'!O34</f>
        <v>4355941.1059067249</v>
      </c>
      <c r="P22" s="277">
        <f>'Fat Content'!P34</f>
        <v>-379655.34231372923</v>
      </c>
      <c r="Q22" s="269">
        <f>'Fat Content'!Q34</f>
        <v>-8.0170543766751146E-2</v>
      </c>
    </row>
    <row r="23" spans="2:17" x14ac:dyDescent="0.25">
      <c r="B23" s="498"/>
      <c r="C23" s="48" t="s">
        <v>163</v>
      </c>
      <c r="D23" s="57">
        <f>'Fat Content'!D35</f>
        <v>13408.887697696686</v>
      </c>
      <c r="E23" s="277">
        <f>'Fat Content'!E35</f>
        <v>-635.65870474322946</v>
      </c>
      <c r="F23" s="279">
        <f>'Fat Content'!F35</f>
        <v>-4.5260180466404988E-2</v>
      </c>
      <c r="G23" s="333">
        <f>'Fat Content'!G35</f>
        <v>6.99549277380961E-3</v>
      </c>
      <c r="H23" s="368">
        <f>'Fat Content'!H35</f>
        <v>-5.7030754938936206E-4</v>
      </c>
      <c r="I23" s="324">
        <f>'Fat Content'!I35</f>
        <v>3.6760802727105277</v>
      </c>
      <c r="J23" s="333">
        <f>'Fat Content'!J35</f>
        <v>0.20224327945927678</v>
      </c>
      <c r="K23" s="290">
        <f>'Fat Content'!K35</f>
        <v>5.8218989507044266E-2</v>
      </c>
      <c r="L23" s="294">
        <f>'Fat Content'!L35</f>
        <v>49292.147544493673</v>
      </c>
      <c r="M23" s="280">
        <f>'Fat Content'!M35</f>
        <v>503.68269826412143</v>
      </c>
      <c r="N23" s="269">
        <f>'Fat Content'!N35</f>
        <v>1.0323807068978659E-2</v>
      </c>
      <c r="O23" s="284">
        <f>'Fat Content'!O35</f>
        <v>13408.887697696686</v>
      </c>
      <c r="P23" s="277">
        <f>'Fat Content'!P35</f>
        <v>-634.91487967967987</v>
      </c>
      <c r="Q23" s="269">
        <f>'Fat Content'!Q35</f>
        <v>-4.5209613007696763E-2</v>
      </c>
    </row>
    <row r="24" spans="2:17" ht="15" thickBot="1" x14ac:dyDescent="0.3">
      <c r="B24" s="499"/>
      <c r="C24" s="51" t="s">
        <v>164</v>
      </c>
      <c r="D24" s="296">
        <f>'Fat Content'!D36</f>
        <v>182128384.19027087</v>
      </c>
      <c r="E24" s="297">
        <f>'Fat Content'!E36</f>
        <v>6468247.4237869084</v>
      </c>
      <c r="F24" s="317">
        <f>'Fat Content'!F36</f>
        <v>3.6822511600258831E-2</v>
      </c>
      <c r="G24" s="334">
        <f>'Fat Content'!G36</f>
        <v>95.017411155402201</v>
      </c>
      <c r="H24" s="369">
        <f>'Fat Content'!H36</f>
        <v>0.38925575337688656</v>
      </c>
      <c r="I24" s="325">
        <f>'Fat Content'!I36</f>
        <v>2.434169088542157</v>
      </c>
      <c r="J24" s="334">
        <f>'Fat Content'!J36</f>
        <v>7.0302816963152104E-2</v>
      </c>
      <c r="K24" s="342">
        <f>'Fat Content'!K36</f>
        <v>2.974060665292692E-2</v>
      </c>
      <c r="L24" s="348">
        <f>'Fat Content'!L36</f>
        <v>443331282.94208747</v>
      </c>
      <c r="M24" s="360">
        <f>'Fat Content'!M36</f>
        <v>28094210.378840923</v>
      </c>
      <c r="N24" s="354">
        <f>'Fat Content'!N36</f>
        <v>6.7658242086661893E-2</v>
      </c>
      <c r="O24" s="298">
        <f>'Fat Content'!O36</f>
        <v>100471773.71335685</v>
      </c>
      <c r="P24" s="297">
        <f>'Fat Content'!P36</f>
        <v>4895920.3730650395</v>
      </c>
      <c r="Q24" s="354">
        <f>'Fat Content'!Q36</f>
        <v>5.1225494745345594E-2</v>
      </c>
    </row>
    <row r="25" spans="2:17" ht="15" thickBot="1" x14ac:dyDescent="0.3">
      <c r="B25" s="497" t="s">
        <v>284</v>
      </c>
      <c r="C25" s="254" t="s">
        <v>284</v>
      </c>
      <c r="D25" s="259">
        <f>Flavors!D123</f>
        <v>107801369.95406134</v>
      </c>
      <c r="E25" s="260">
        <f>Flavors!E123</f>
        <v>3332075.7030777633</v>
      </c>
      <c r="F25" s="273">
        <f>Flavors!F123</f>
        <v>3.1895263837741411E-2</v>
      </c>
      <c r="G25" s="335">
        <f>Flavors!G123</f>
        <v>56.240586208351374</v>
      </c>
      <c r="H25" s="370">
        <f>Flavors!H123</f>
        <v>-3.704623061067025E-2</v>
      </c>
      <c r="I25" s="326">
        <f>Flavors!I123</f>
        <v>2.2030508570701559</v>
      </c>
      <c r="J25" s="335">
        <f>Flavors!J123</f>
        <v>5.9102895791452781E-2</v>
      </c>
      <c r="K25" s="314">
        <f>Flavors!K123</f>
        <v>2.7567318264666445E-2</v>
      </c>
      <c r="L25" s="315">
        <f>Flavors!L123</f>
        <v>237491900.47063181</v>
      </c>
      <c r="M25" s="272">
        <f>Flavors!M123</f>
        <v>13515170.045010597</v>
      </c>
      <c r="N25" s="274">
        <f>Flavors!N123</f>
        <v>6.0341848991758318E-2</v>
      </c>
      <c r="O25" s="302">
        <f>Flavors!O123</f>
        <v>51903893.989832282</v>
      </c>
      <c r="P25" s="260">
        <f>Flavors!P123</f>
        <v>2785603.5939180404</v>
      </c>
      <c r="Q25" s="274">
        <f>Flavors!Q123</f>
        <v>5.671214473192969E-2</v>
      </c>
    </row>
    <row r="26" spans="2:17" x14ac:dyDescent="0.25">
      <c r="B26" s="498"/>
      <c r="C26" s="378" t="s">
        <v>33</v>
      </c>
      <c r="D26" s="299">
        <f>Flavors!D124</f>
        <v>7497051.756585638</v>
      </c>
      <c r="E26" s="300">
        <f>Flavors!E124</f>
        <v>1136932.503887984</v>
      </c>
      <c r="F26" s="318">
        <f>Flavors!F124</f>
        <v>0.17875962049072466</v>
      </c>
      <c r="G26" s="336">
        <f>Flavors!G124</f>
        <v>3.9112544284400514</v>
      </c>
      <c r="H26" s="371">
        <f>Flavors!H124</f>
        <v>0.48505674865707959</v>
      </c>
      <c r="I26" s="327">
        <f>Flavors!I124</f>
        <v>2.5759909638991529</v>
      </c>
      <c r="J26" s="336">
        <f>Flavors!J124</f>
        <v>0.18327726456960125</v>
      </c>
      <c r="K26" s="343">
        <f>Flavors!K124</f>
        <v>7.6598075491002671E-2</v>
      </c>
      <c r="L26" s="349">
        <f>Flavors!L124</f>
        <v>19312337.580848876</v>
      </c>
      <c r="M26" s="361">
        <f>Flavors!M124</f>
        <v>4094393.1155495699</v>
      </c>
      <c r="N26" s="355">
        <f>Flavors!N124</f>
        <v>0.26905033888681901</v>
      </c>
      <c r="O26" s="301">
        <f>Flavors!O124</f>
        <v>4534869.6676163673</v>
      </c>
      <c r="P26" s="300">
        <f>Flavors!P124</f>
        <v>929574.94679151941</v>
      </c>
      <c r="Q26" s="355">
        <f>Flavors!Q124</f>
        <v>0.25783604913687719</v>
      </c>
    </row>
    <row r="27" spans="2:17" x14ac:dyDescent="0.25">
      <c r="B27" s="498"/>
      <c r="C27" s="48" t="s">
        <v>145</v>
      </c>
      <c r="D27" s="281">
        <f>Flavors!D125</f>
        <v>741181.27102369058</v>
      </c>
      <c r="E27" s="282">
        <f>Flavors!E125</f>
        <v>280567.00291239191</v>
      </c>
      <c r="F27" s="319">
        <f>Flavors!F125</f>
        <v>0.60911487623435545</v>
      </c>
      <c r="G27" s="337">
        <f>Flavors!G125</f>
        <v>0.38667847344413903</v>
      </c>
      <c r="H27" s="372">
        <f>Flavors!H125</f>
        <v>0.13854546304366797</v>
      </c>
      <c r="I27" s="328">
        <f>Flavors!I125</f>
        <v>1.9402343410416789</v>
      </c>
      <c r="J27" s="337">
        <f>Flavors!J125</f>
        <v>-0.47082231787696416</v>
      </c>
      <c r="K27" s="344">
        <f>Flavors!K125</f>
        <v>-0.19527633916663226</v>
      </c>
      <c r="L27" s="350">
        <f>Flavors!L125</f>
        <v>1438065.3549770843</v>
      </c>
      <c r="M27" s="362">
        <f>Flavors!M125</f>
        <v>327498.25665440038</v>
      </c>
      <c r="N27" s="356">
        <f>Flavors!N125</f>
        <v>0.29489281390474187</v>
      </c>
      <c r="O27" s="285">
        <f>Flavors!O125</f>
        <v>375481.43251252174</v>
      </c>
      <c r="P27" s="282">
        <f>Flavors!P125</f>
        <v>120912.54142820407</v>
      </c>
      <c r="Q27" s="356">
        <f>Flavors!Q125</f>
        <v>0.47496982413360056</v>
      </c>
    </row>
    <row r="28" spans="2:17" x14ac:dyDescent="0.25">
      <c r="B28" s="498"/>
      <c r="C28" s="48" t="s">
        <v>146</v>
      </c>
      <c r="D28" s="281">
        <f>Flavors!D126</f>
        <v>13095387.154663675</v>
      </c>
      <c r="E28" s="282">
        <f>Flavors!E126</f>
        <v>1029307.312335426</v>
      </c>
      <c r="F28" s="319">
        <f>Flavors!F126</f>
        <v>8.5305859548896593E-2</v>
      </c>
      <c r="G28" s="337">
        <f>Flavors!G126</f>
        <v>6.8319377621773238</v>
      </c>
      <c r="H28" s="372">
        <f>Flavors!H126</f>
        <v>0.33193782234500357</v>
      </c>
      <c r="I28" s="328">
        <f>Flavors!I126</f>
        <v>2.3590163769303847</v>
      </c>
      <c r="J28" s="337">
        <f>Flavors!J126</f>
        <v>0.11478682821696795</v>
      </c>
      <c r="K28" s="344">
        <f>Flavors!K126</f>
        <v>5.1147543388675873E-2</v>
      </c>
      <c r="L28" s="350">
        <f>Flavors!L126</f>
        <v>30892232.760095403</v>
      </c>
      <c r="M28" s="362">
        <f>Flavors!M126</f>
        <v>3813179.8408070207</v>
      </c>
      <c r="N28" s="356">
        <f>Flavors!N126</f>
        <v>0.14081658809015793</v>
      </c>
      <c r="O28" s="285">
        <f>Flavors!O126</f>
        <v>6671108.0405651331</v>
      </c>
      <c r="P28" s="282">
        <f>Flavors!P126</f>
        <v>766911.74433316011</v>
      </c>
      <c r="Q28" s="356">
        <f>Flavors!Q126</f>
        <v>0.12989265699424649</v>
      </c>
    </row>
    <row r="29" spans="2:17" x14ac:dyDescent="0.25">
      <c r="B29" s="498"/>
      <c r="C29" s="48" t="s">
        <v>147</v>
      </c>
      <c r="D29" s="281">
        <f>Flavors!D127</f>
        <v>3251400.8264791407</v>
      </c>
      <c r="E29" s="282">
        <f>Flavors!E127</f>
        <v>-151058.95510947984</v>
      </c>
      <c r="F29" s="319">
        <f>Flavors!F127</f>
        <v>-4.4396984771690635E-2</v>
      </c>
      <c r="G29" s="337">
        <f>Flavors!G127</f>
        <v>1.6962742547467586</v>
      </c>
      <c r="H29" s="372">
        <f>Flavors!H127</f>
        <v>-0.13663159906868083</v>
      </c>
      <c r="I29" s="328">
        <f>Flavors!I127</f>
        <v>2.1180125427335645</v>
      </c>
      <c r="J29" s="337">
        <f>Flavors!J127</f>
        <v>-0.1589392867016306</v>
      </c>
      <c r="K29" s="344">
        <f>Flavors!K127</f>
        <v>-6.9803534992242663E-2</v>
      </c>
      <c r="L29" s="350">
        <f>Flavors!L127</f>
        <v>6886507.7319370983</v>
      </c>
      <c r="M29" s="362">
        <f>Flavors!M127</f>
        <v>-860729.29233078565</v>
      </c>
      <c r="N29" s="356">
        <f>Flavors!N127</f>
        <v>-0.1111014532838725</v>
      </c>
      <c r="O29" s="285">
        <f>Flavors!O127</f>
        <v>1669577.8002772331</v>
      </c>
      <c r="P29" s="282">
        <f>Flavors!P127</f>
        <v>-134073.87116411375</v>
      </c>
      <c r="Q29" s="356">
        <f>Flavors!Q127</f>
        <v>-7.4334680740750614E-2</v>
      </c>
    </row>
    <row r="30" spans="2:17" x14ac:dyDescent="0.25">
      <c r="B30" s="498"/>
      <c r="C30" s="48" t="s">
        <v>148</v>
      </c>
      <c r="D30" s="281">
        <f>Flavors!D128</f>
        <v>852855.08793482604</v>
      </c>
      <c r="E30" s="282">
        <f>Flavors!E128</f>
        <v>-172443.32638568722</v>
      </c>
      <c r="F30" s="319">
        <f>Flavors!F128</f>
        <v>-0.16818842590327132</v>
      </c>
      <c r="G30" s="337">
        <f>Flavors!G128</f>
        <v>0.44493933719645301</v>
      </c>
      <c r="H30" s="372">
        <f>Flavors!H128</f>
        <v>-0.10738915047146486</v>
      </c>
      <c r="I30" s="328">
        <f>Flavors!I128</f>
        <v>2.5010731113238647</v>
      </c>
      <c r="J30" s="337">
        <f>Flavors!J128</f>
        <v>3.0348171424828152E-2</v>
      </c>
      <c r="K30" s="344">
        <f>Flavors!K128</f>
        <v>1.2283104013216582E-2</v>
      </c>
      <c r="L30" s="350">
        <f>Flavors!L128</f>
        <v>2133052.9282895434</v>
      </c>
      <c r="M30" s="362">
        <f>Flavors!M128</f>
        <v>-400177.43481108407</v>
      </c>
      <c r="N30" s="356">
        <f>Flavors!N128</f>
        <v>-0.15797119781924382</v>
      </c>
      <c r="O30" s="285">
        <f>Flavors!O128</f>
        <v>474178.07590007782</v>
      </c>
      <c r="P30" s="282">
        <f>Flavors!P128</f>
        <v>-74205.379199147224</v>
      </c>
      <c r="Q30" s="356">
        <f>Flavors!Q128</f>
        <v>-0.13531659007786884</v>
      </c>
    </row>
    <row r="31" spans="2:17" x14ac:dyDescent="0.25">
      <c r="B31" s="498"/>
      <c r="C31" s="48" t="s">
        <v>149</v>
      </c>
      <c r="D31" s="281">
        <f>Flavors!D129</f>
        <v>2236857.4603121504</v>
      </c>
      <c r="E31" s="282">
        <f>Flavors!E129</f>
        <v>-103616.49820509367</v>
      </c>
      <c r="F31" s="319">
        <f>Flavors!F129</f>
        <v>-4.4271587738894398E-2</v>
      </c>
      <c r="G31" s="337">
        <f>Flavors!G129</f>
        <v>1.1669812256197576</v>
      </c>
      <c r="H31" s="372">
        <f>Flavors!H129</f>
        <v>-9.383262513673718E-2</v>
      </c>
      <c r="I31" s="328">
        <f>Flavors!I129</f>
        <v>2.1192644426984475</v>
      </c>
      <c r="J31" s="337">
        <f>Flavors!J129</f>
        <v>-5.0229721322827103E-2</v>
      </c>
      <c r="K31" s="344">
        <f>Flavors!K129</f>
        <v>-2.3152734013224357E-2</v>
      </c>
      <c r="L31" s="350">
        <f>Flavors!L129</f>
        <v>4740492.4790242938</v>
      </c>
      <c r="M31" s="362">
        <f>Flavors!M129</f>
        <v>-337152.11502263788</v>
      </c>
      <c r="N31" s="356">
        <f>Flavors!N129</f>
        <v>-6.6399313456857054E-2</v>
      </c>
      <c r="O31" s="285">
        <f>Flavors!O129</f>
        <v>1144937.5090507269</v>
      </c>
      <c r="P31" s="282">
        <f>Flavors!P129</f>
        <v>-65883.131580017973</v>
      </c>
      <c r="Q31" s="356">
        <f>Flavors!Q129</f>
        <v>-5.4411966041227958E-2</v>
      </c>
    </row>
    <row r="32" spans="2:17" x14ac:dyDescent="0.25">
      <c r="B32" s="498"/>
      <c r="C32" s="48" t="s">
        <v>150</v>
      </c>
      <c r="D32" s="281">
        <f>Flavors!D130</f>
        <v>14498390.033415254</v>
      </c>
      <c r="E32" s="282">
        <f>Flavors!E130</f>
        <v>-863923.7013538219</v>
      </c>
      <c r="F32" s="319">
        <f>Flavors!F130</f>
        <v>-5.6236561514723435E-2</v>
      </c>
      <c r="G32" s="337">
        <f>Flavors!G130</f>
        <v>7.5638923225564572</v>
      </c>
      <c r="H32" s="372">
        <f>Flavors!H130</f>
        <v>-0.71178956058417242</v>
      </c>
      <c r="I32" s="328">
        <f>Flavors!I130</f>
        <v>2.0196479463369141</v>
      </c>
      <c r="J32" s="337">
        <f>Flavors!J130</f>
        <v>7.1264704318672045E-3</v>
      </c>
      <c r="K32" s="344">
        <f>Flavors!K130</f>
        <v>3.5410655325615217E-3</v>
      </c>
      <c r="L32" s="350">
        <f>Flavors!L130</f>
        <v>29281643.656178702</v>
      </c>
      <c r="M32" s="362">
        <f>Flavors!M130</f>
        <v>-1635342.6546351351</v>
      </c>
      <c r="N32" s="356">
        <f>Flavors!N130</f>
        <v>-5.2894633331811554E-2</v>
      </c>
      <c r="O32" s="285">
        <f>Flavors!O130</f>
        <v>6499052.6339355707</v>
      </c>
      <c r="P32" s="282">
        <f>Flavors!P130</f>
        <v>-376175.79171083681</v>
      </c>
      <c r="Q32" s="356">
        <f>Flavors!Q130</f>
        <v>-5.4714660869681409E-2</v>
      </c>
    </row>
    <row r="33" spans="2:17" x14ac:dyDescent="0.25">
      <c r="B33" s="498"/>
      <c r="C33" s="48" t="s">
        <v>151</v>
      </c>
      <c r="D33" s="281">
        <f>Flavors!D131</f>
        <v>497862.90797718457</v>
      </c>
      <c r="E33" s="282">
        <f>Flavors!E131</f>
        <v>208446.05808978243</v>
      </c>
      <c r="F33" s="319">
        <f>Flavors!F131</f>
        <v>0.72022778967734091</v>
      </c>
      <c r="G33" s="337">
        <f>Flavors!G131</f>
        <v>0.25973790321925749</v>
      </c>
      <c r="H33" s="372">
        <f>Flavors!H131</f>
        <v>0.10382898073266647</v>
      </c>
      <c r="I33" s="328">
        <f>Flavors!I131</f>
        <v>1.9310034737190194</v>
      </c>
      <c r="J33" s="337">
        <f>Flavors!J131</f>
        <v>0.16275516810791779</v>
      </c>
      <c r="K33" s="344">
        <f>Flavors!K131</f>
        <v>9.2043163616475271E-2</v>
      </c>
      <c r="L33" s="350">
        <f>Flavors!L131</f>
        <v>961375.00473979593</v>
      </c>
      <c r="M33" s="362">
        <f>Flavors!M131</f>
        <v>449614.15031109453</v>
      </c>
      <c r="N33" s="356">
        <f>Flavors!N131</f>
        <v>0.87856299758022005</v>
      </c>
      <c r="O33" s="285">
        <f>Flavors!O131</f>
        <v>248937.89785218239</v>
      </c>
      <c r="P33" s="282">
        <f>Flavors!P131</f>
        <v>104217.24281167984</v>
      </c>
      <c r="Q33" s="356">
        <f>Flavors!Q131</f>
        <v>0.7201269423670924</v>
      </c>
    </row>
    <row r="34" spans="2:17" x14ac:dyDescent="0.25">
      <c r="B34" s="498"/>
      <c r="C34" s="48" t="s">
        <v>152</v>
      </c>
      <c r="D34" s="281">
        <f>Flavors!D132</f>
        <v>237935.83822655678</v>
      </c>
      <c r="E34" s="282">
        <f>Flavors!E132</f>
        <v>-144667.50527429581</v>
      </c>
      <c r="F34" s="319">
        <f>Flavors!F132</f>
        <v>-0.37811354169196754</v>
      </c>
      <c r="G34" s="337">
        <f>Flavors!G132</f>
        <v>0.12413247649393966</v>
      </c>
      <c r="H34" s="372">
        <f>Flavors!H132</f>
        <v>-8.1976031176544506E-2</v>
      </c>
      <c r="I34" s="328">
        <f>Flavors!I132</f>
        <v>2.0070556047351902</v>
      </c>
      <c r="J34" s="337">
        <f>Flavors!J132</f>
        <v>-0.10087531467572086</v>
      </c>
      <c r="K34" s="344">
        <f>Flavors!K132</f>
        <v>-4.7855133081833534E-2</v>
      </c>
      <c r="L34" s="350">
        <f>Flavors!L132</f>
        <v>477550.45767997624</v>
      </c>
      <c r="M34" s="362">
        <f>Flavors!M132</f>
        <v>-328950.95995546458</v>
      </c>
      <c r="N34" s="356">
        <f>Flavors!N132</f>
        <v>-0.40787400091608866</v>
      </c>
      <c r="O34" s="285">
        <f>Flavors!O132</f>
        <v>118967.91911327839</v>
      </c>
      <c r="P34" s="282">
        <f>Flavors!P132</f>
        <v>-72333.752637147903</v>
      </c>
      <c r="Q34" s="356">
        <f>Flavors!Q132</f>
        <v>-0.37811354169196754</v>
      </c>
    </row>
    <row r="35" spans="2:17" x14ac:dyDescent="0.25">
      <c r="B35" s="498"/>
      <c r="C35" s="48" t="s">
        <v>153</v>
      </c>
      <c r="D35" s="281">
        <f>Flavors!D133</f>
        <v>17.378511856496331</v>
      </c>
      <c r="E35" s="282">
        <f>Flavors!E133</f>
        <v>-7810.2940631091587</v>
      </c>
      <c r="F35" s="319">
        <f>Flavors!F133</f>
        <v>-0.99777986218891213</v>
      </c>
      <c r="G35" s="337">
        <f>Flavors!G133</f>
        <v>9.0664682151501391E-6</v>
      </c>
      <c r="H35" s="372">
        <f>Flavors!H133</f>
        <v>-4.2077025181639569E-3</v>
      </c>
      <c r="I35" s="328">
        <f>Flavors!I133</f>
        <v>2.5666857022207967</v>
      </c>
      <c r="J35" s="337">
        <f>Flavors!J133</f>
        <v>-0.56878409805073948</v>
      </c>
      <c r="K35" s="344">
        <f>Flavors!K133</f>
        <v>-0.18140314985699493</v>
      </c>
      <c r="L35" s="350">
        <f>Flavors!L133</f>
        <v>44.605177907943727</v>
      </c>
      <c r="M35" s="362">
        <f>Flavors!M133</f>
        <v>-24498.825787310601</v>
      </c>
      <c r="N35" s="356">
        <f>Flavors!N133</f>
        <v>-0.99818260218096022</v>
      </c>
      <c r="O35" s="285">
        <f>Flavors!O133</f>
        <v>10.947094082832336</v>
      </c>
      <c r="P35" s="282">
        <f>Flavors!P133</f>
        <v>-4919.8702759742737</v>
      </c>
      <c r="Q35" s="356">
        <f>Flavors!Q133</f>
        <v>-0.99777986218891224</v>
      </c>
    </row>
    <row r="36" spans="2:17" x14ac:dyDescent="0.25">
      <c r="B36" s="498"/>
      <c r="C36" s="48" t="s">
        <v>154</v>
      </c>
      <c r="D36" s="281">
        <f>Flavors!D134</f>
        <v>2861852.9244641056</v>
      </c>
      <c r="E36" s="282">
        <f>Flavors!E134</f>
        <v>307004.81684193434</v>
      </c>
      <c r="F36" s="319">
        <f>Flavors!F134</f>
        <v>0.12016558476647268</v>
      </c>
      <c r="G36" s="337">
        <f>Flavors!G134</f>
        <v>1.4930449045548724</v>
      </c>
      <c r="H36" s="372">
        <f>Flavors!H134</f>
        <v>0.11674765119437502</v>
      </c>
      <c r="I36" s="328">
        <f>Flavors!I134</f>
        <v>2.091064165984839</v>
      </c>
      <c r="J36" s="337">
        <f>Flavors!J134</f>
        <v>4.8734906410760281E-2</v>
      </c>
      <c r="K36" s="344">
        <f>Flavors!K134</f>
        <v>2.3862414046265875E-2</v>
      </c>
      <c r="L36" s="350">
        <f>Flavors!L134</f>
        <v>5984318.0986658074</v>
      </c>
      <c r="M36" s="362">
        <f>Flavors!M134</f>
        <v>766477.05470158253</v>
      </c>
      <c r="N36" s="356">
        <f>Flavors!N134</f>
        <v>0.14689543975054786</v>
      </c>
      <c r="O36" s="285">
        <f>Flavors!O134</f>
        <v>1545316.0762041807</v>
      </c>
      <c r="P36" s="282">
        <f>Flavors!P134</f>
        <v>303643.6976894862</v>
      </c>
      <c r="Q36" s="356">
        <f>Flavors!Q134</f>
        <v>0.24454413494541044</v>
      </c>
    </row>
    <row r="37" spans="2:17" x14ac:dyDescent="0.25">
      <c r="B37" s="498"/>
      <c r="C37" s="48" t="s">
        <v>155</v>
      </c>
      <c r="D37" s="281">
        <f>Flavors!D135</f>
        <v>80626187.818318337</v>
      </c>
      <c r="E37" s="282">
        <f>Flavors!E135</f>
        <v>2865942.5582948625</v>
      </c>
      <c r="F37" s="319">
        <f>Flavors!F135</f>
        <v>3.6856140933087346E-2</v>
      </c>
      <c r="G37" s="337">
        <f>Flavors!G135</f>
        <v>42.063139536901858</v>
      </c>
      <c r="H37" s="372">
        <f>Flavors!H135</f>
        <v>0.17367782967930623</v>
      </c>
      <c r="I37" s="328">
        <f>Flavors!I135</f>
        <v>2.7288882484695165</v>
      </c>
      <c r="J37" s="337">
        <f>Flavors!J135</f>
        <v>9.8385863183118705E-2</v>
      </c>
      <c r="K37" s="344">
        <f>Flavors!K135</f>
        <v>3.7401928898995039E-2</v>
      </c>
      <c r="L37" s="350">
        <f>Flavors!L135</f>
        <v>220019856.456305</v>
      </c>
      <c r="M37" s="362">
        <f>Flavors!M135</f>
        <v>15471345.819357932</v>
      </c>
      <c r="N37" s="356">
        <f>Flavors!N135</f>
        <v>7.563656059475303E-2</v>
      </c>
      <c r="O37" s="285">
        <f>Flavors!O135</f>
        <v>52155492.68563962</v>
      </c>
      <c r="P37" s="282">
        <f>Flavors!P135</f>
        <v>2011428.4102113843</v>
      </c>
      <c r="Q37" s="356">
        <f>Flavors!Q135</f>
        <v>4.0112991223909052E-2</v>
      </c>
    </row>
    <row r="38" spans="2:17" x14ac:dyDescent="0.25">
      <c r="B38" s="498"/>
      <c r="C38" s="48" t="s">
        <v>156</v>
      </c>
      <c r="D38" s="281">
        <f>Flavors!D136</f>
        <v>1079092.7525822825</v>
      </c>
      <c r="E38" s="282">
        <f>Flavors!E136</f>
        <v>121744.4375863102</v>
      </c>
      <c r="F38" s="319">
        <f>Flavors!F136</f>
        <v>0.12716838341834069</v>
      </c>
      <c r="G38" s="337">
        <f>Flavors!G136</f>
        <v>0.56296881017628142</v>
      </c>
      <c r="H38" s="372">
        <f>Flavors!H136</f>
        <v>4.7245056381555961E-2</v>
      </c>
      <c r="I38" s="328">
        <f>Flavors!I136</f>
        <v>1.8520649564706697</v>
      </c>
      <c r="J38" s="337">
        <f>Flavors!J136</f>
        <v>-3.6422880254330048E-2</v>
      </c>
      <c r="K38" s="344">
        <f>Flavors!K136</f>
        <v>-1.9286796317149867E-2</v>
      </c>
      <c r="L38" s="350">
        <f>Flavors!L136</f>
        <v>1998549.8718391203</v>
      </c>
      <c r="M38" s="362">
        <f>Flavors!M136</f>
        <v>190609.22346005286</v>
      </c>
      <c r="N38" s="356">
        <f>Flavors!N136</f>
        <v>0.10542891639222007</v>
      </c>
      <c r="O38" s="285">
        <f>Flavors!O136</f>
        <v>584482.05659472942</v>
      </c>
      <c r="P38" s="282">
        <f>Flavors!P136</f>
        <v>100173.02209579968</v>
      </c>
      <c r="Q38" s="356">
        <f>Flavors!Q136</f>
        <v>0.20683698828670322</v>
      </c>
    </row>
    <row r="39" spans="2:17" x14ac:dyDescent="0.25">
      <c r="B39" s="498"/>
      <c r="C39" s="48" t="s">
        <v>157</v>
      </c>
      <c r="D39" s="281">
        <f>Flavors!D137</f>
        <v>39844.273071050644</v>
      </c>
      <c r="E39" s="282">
        <f>Flavors!E137</f>
        <v>-229458.31780767441</v>
      </c>
      <c r="F39" s="319">
        <f>Flavors!F137</f>
        <v>-0.85204645472945451</v>
      </c>
      <c r="G39" s="337">
        <f>Flavors!G137</f>
        <v>2.0786983277823304E-2</v>
      </c>
      <c r="H39" s="372">
        <f>Flavors!H137</f>
        <v>-0.12428638333191014</v>
      </c>
      <c r="I39" s="328">
        <f>Flavors!I137</f>
        <v>2.1852949154290857</v>
      </c>
      <c r="J39" s="337">
        <f>Flavors!J137</f>
        <v>9.084487160283139E-2</v>
      </c>
      <c r="K39" s="344">
        <f>Flavors!K137</f>
        <v>4.3374093295092911E-2</v>
      </c>
      <c r="L39" s="350">
        <f>Flavors!L137</f>
        <v>87071.487351135016</v>
      </c>
      <c r="M39" s="362">
        <f>Flavors!M137</f>
        <v>-476969.33591733454</v>
      </c>
      <c r="N39" s="356">
        <f>Flavors!N137</f>
        <v>-0.84562910385355017</v>
      </c>
      <c r="O39" s="285">
        <f>Flavors!O137</f>
        <v>19922.136535525322</v>
      </c>
      <c r="P39" s="282">
        <f>Flavors!P137</f>
        <v>-114729.1589038372</v>
      </c>
      <c r="Q39" s="356">
        <f>Flavors!Q137</f>
        <v>-0.85204645472945451</v>
      </c>
    </row>
    <row r="40" spans="2:17" x14ac:dyDescent="0.25">
      <c r="B40" s="498"/>
      <c r="C40" s="48" t="s">
        <v>158</v>
      </c>
      <c r="D40" s="281">
        <f>Flavors!D138</f>
        <v>21374511.751188662</v>
      </c>
      <c r="E40" s="282">
        <f>Flavors!E138</f>
        <v>1660303.020040717</v>
      </c>
      <c r="F40" s="319">
        <f>Flavors!F138</f>
        <v>8.4218598001221362E-2</v>
      </c>
      <c r="G40" s="337">
        <f>Flavors!G138</f>
        <v>11.151204027522255</v>
      </c>
      <c r="H40" s="372">
        <f>Flavors!H138</f>
        <v>0.53115532564184953</v>
      </c>
      <c r="I40" s="328">
        <f>Flavors!I138</f>
        <v>2.2715512705736822</v>
      </c>
      <c r="J40" s="337">
        <f>Flavors!J138</f>
        <v>7.317698578051246E-2</v>
      </c>
      <c r="K40" s="344">
        <f>Flavors!K138</f>
        <v>3.328686397339168E-2</v>
      </c>
      <c r="L40" s="350">
        <f>Flavors!L138</f>
        <v>48553299.326304704</v>
      </c>
      <c r="M40" s="362">
        <f>Flavors!M138</f>
        <v>5214089.8067040741</v>
      </c>
      <c r="N40" s="356">
        <f>Flavors!N138</f>
        <v>0.1203088349903093</v>
      </c>
      <c r="O40" s="285">
        <f>Flavors!O138</f>
        <v>10061248.295595288</v>
      </c>
      <c r="P40" s="282">
        <f>Flavors!P138</f>
        <v>968245.68374112993</v>
      </c>
      <c r="Q40" s="356">
        <f>Flavors!Q138</f>
        <v>0.10648250364284174</v>
      </c>
    </row>
    <row r="41" spans="2:17" x14ac:dyDescent="0.25">
      <c r="B41" s="498"/>
      <c r="C41" s="48" t="s">
        <v>159</v>
      </c>
      <c r="D41" s="281">
        <f>Flavors!D139</f>
        <v>235841.32417011261</v>
      </c>
      <c r="E41" s="282">
        <f>Flavors!E139</f>
        <v>103403.13475561142</v>
      </c>
      <c r="F41" s="319">
        <f>Flavors!F139</f>
        <v>0.78076524009236714</v>
      </c>
      <c r="G41" s="337">
        <f>Flavors!G139</f>
        <v>0.12303975662956085</v>
      </c>
      <c r="H41" s="372">
        <f>Flavors!H139</f>
        <v>5.1695274040785652E-2</v>
      </c>
      <c r="I41" s="328">
        <f>Flavors!I139</f>
        <v>1.9910695273772163</v>
      </c>
      <c r="J41" s="337">
        <f>Flavors!J139</f>
        <v>-0.1793389725872736</v>
      </c>
      <c r="K41" s="344">
        <f>Flavors!K139</f>
        <v>-8.2629132990498233E-2</v>
      </c>
      <c r="L41" s="350">
        <f>Flavors!L139</f>
        <v>469576.47385140299</v>
      </c>
      <c r="M41" s="362">
        <f>Flavors!M139</f>
        <v>182131.50182626245</v>
      </c>
      <c r="N41" s="356">
        <f>Flavors!N139</f>
        <v>0.63362215224391838</v>
      </c>
      <c r="O41" s="285">
        <f>Flavors!O139</f>
        <v>117920.6620850563</v>
      </c>
      <c r="P41" s="282">
        <f>Flavors!P139</f>
        <v>51701.56737780571</v>
      </c>
      <c r="Q41" s="356">
        <f>Flavors!Q139</f>
        <v>0.78076524009236714</v>
      </c>
    </row>
    <row r="42" spans="2:17" x14ac:dyDescent="0.25">
      <c r="B42" s="498"/>
      <c r="C42" s="48" t="s">
        <v>160</v>
      </c>
      <c r="D42" s="281">
        <f>Flavors!D140</f>
        <v>41080377.894068882</v>
      </c>
      <c r="E42" s="282">
        <f>Flavors!E140</f>
        <v>-826140.94624115527</v>
      </c>
      <c r="F42" s="319">
        <f>Flavors!F140</f>
        <v>-1.9713900584042005E-2</v>
      </c>
      <c r="G42" s="337">
        <f>Flavors!G140</f>
        <v>21.431866175797062</v>
      </c>
      <c r="H42" s="372">
        <f>Flavors!H140</f>
        <v>-1.1431850007279643</v>
      </c>
      <c r="I42" s="328">
        <f>Flavors!I140</f>
        <v>2.1216589061595994</v>
      </c>
      <c r="J42" s="337">
        <f>Flavors!J140</f>
        <v>2.1283466719514088E-2</v>
      </c>
      <c r="K42" s="344">
        <f>Flavors!K140</f>
        <v>1.0133172536614598E-2</v>
      </c>
      <c r="L42" s="350">
        <f>Flavors!L140</f>
        <v>87158549.627353176</v>
      </c>
      <c r="M42" s="362">
        <f>Flavors!M140</f>
        <v>-860873.29726722836</v>
      </c>
      <c r="N42" s="356">
        <f>Flavors!N140</f>
        <v>-9.7804924034150722E-3</v>
      </c>
      <c r="O42" s="285">
        <f>Flavors!O140</f>
        <v>18603511.783067107</v>
      </c>
      <c r="P42" s="282">
        <f>Flavors!P140</f>
        <v>-399468.86018469185</v>
      </c>
      <c r="Q42" s="356">
        <f>Flavors!Q140</f>
        <v>-2.1021379102785558E-2</v>
      </c>
    </row>
    <row r="43" spans="2:17" ht="15" thickBot="1" x14ac:dyDescent="0.3">
      <c r="B43" s="498"/>
      <c r="C43" s="51" t="s">
        <v>161</v>
      </c>
      <c r="D43" s="303">
        <f>Flavors!D141</f>
        <v>1472310.1458654031</v>
      </c>
      <c r="E43" s="304">
        <f>Flavors!E141</f>
        <v>832428.00595842476</v>
      </c>
      <c r="F43" s="320">
        <f>Flavors!F141</f>
        <v>1.3009083298987489</v>
      </c>
      <c r="G43" s="338">
        <f>Flavors!G141</f>
        <v>0.7681125547779184</v>
      </c>
      <c r="H43" s="373">
        <f>Flavors!H141</f>
        <v>0.42340790129929717</v>
      </c>
      <c r="I43" s="329">
        <f>Flavors!I141</f>
        <v>2.7193596196415237</v>
      </c>
      <c r="J43" s="338">
        <f>Flavors!J141</f>
        <v>0.43362768770360072</v>
      </c>
      <c r="K43" s="345">
        <f>Flavors!K141</f>
        <v>0.18971064876184149</v>
      </c>
      <c r="L43" s="351">
        <f>Flavors!L141</f>
        <v>4003740.7582548987</v>
      </c>
      <c r="M43" s="363">
        <f>Flavors!M141</f>
        <v>2541141.7183927489</v>
      </c>
      <c r="N43" s="357">
        <f>Flavors!N141</f>
        <v>1.7374151419053658</v>
      </c>
      <c r="O43" s="305">
        <f>Flavors!O141</f>
        <v>903948.85611045361</v>
      </c>
      <c r="P43" s="304">
        <f>Flavors!P141</f>
        <v>547939.09214091301</v>
      </c>
      <c r="Q43" s="357">
        <f>Flavors!Q141</f>
        <v>1.53911254014874</v>
      </c>
    </row>
    <row r="44" spans="2:17" x14ac:dyDescent="0.25">
      <c r="B44" s="497" t="s">
        <v>275</v>
      </c>
      <c r="C44" s="54" t="s">
        <v>276</v>
      </c>
      <c r="D44" s="306">
        <f>'NB vs PL'!D21</f>
        <v>124688829.95288435</v>
      </c>
      <c r="E44" s="53">
        <f>'NB vs PL'!E21</f>
        <v>4016025.6514926106</v>
      </c>
      <c r="F44" s="321">
        <f>'NB vs PL'!F21</f>
        <v>3.3280287756155949E-2</v>
      </c>
      <c r="G44" s="339">
        <f>'NB vs PL'!G21</f>
        <v>65.050869883861481</v>
      </c>
      <c r="H44" s="374">
        <f>'NB vs PL'!H21</f>
        <v>4.4402916285676497E-2</v>
      </c>
      <c r="I44" s="330">
        <f>'NB vs PL'!I21</f>
        <v>2.5633071036118755</v>
      </c>
      <c r="J44" s="339">
        <f>'NB vs PL'!J21</f>
        <v>5.3471696236353505E-2</v>
      </c>
      <c r="K44" s="346">
        <f>'NB vs PL'!K21</f>
        <v>2.1304861696993766E-2</v>
      </c>
      <c r="L44" s="352">
        <f>'NB vs PL'!L21</f>
        <v>319615763.55928165</v>
      </c>
      <c r="M44" s="364">
        <f>'NB vs PL'!M21</f>
        <v>16746886.616351485</v>
      </c>
      <c r="N44" s="358">
        <f>'NB vs PL'!N21</f>
        <v>5.5294181381030823E-2</v>
      </c>
      <c r="O44" s="52">
        <f>'NB vs PL'!O21</f>
        <v>66752971.544877887</v>
      </c>
      <c r="P44" s="53">
        <f>'NB vs PL'!P21</f>
        <v>3140542.1173128784</v>
      </c>
      <c r="Q44" s="358">
        <f>'NB vs PL'!Q21</f>
        <v>4.9369944609472742E-2</v>
      </c>
    </row>
    <row r="45" spans="2:17" ht="15" thickBot="1" x14ac:dyDescent="0.3">
      <c r="B45" s="499"/>
      <c r="C45" s="55" t="s">
        <v>144</v>
      </c>
      <c r="D45" s="307">
        <f>'NB vs PL'!D22</f>
        <v>66789868.612334177</v>
      </c>
      <c r="E45" s="47">
        <f>'NB vs PL'!E22</f>
        <v>2015612.0786423683</v>
      </c>
      <c r="F45" s="322">
        <f>'NB vs PL'!F22</f>
        <v>3.1117486892249607E-2</v>
      </c>
      <c r="G45" s="340">
        <f>'NB vs PL'!G22</f>
        <v>34.844653320613261</v>
      </c>
      <c r="H45" s="375">
        <f>'NB vs PL'!H22</f>
        <v>-4.9253322924940335E-2</v>
      </c>
      <c r="I45" s="331">
        <f>'NB vs PL'!I22</f>
        <v>2.1371604773630013</v>
      </c>
      <c r="J45" s="340">
        <f>'NB vs PL'!J22</f>
        <v>8.6448350813080221E-2</v>
      </c>
      <c r="K45" s="347">
        <f>'NB vs PL'!K22</f>
        <v>4.2155283373936682E-2</v>
      </c>
      <c r="L45" s="353">
        <f>'NB vs PL'!L22</f>
        <v>142740667.48654824</v>
      </c>
      <c r="M45" s="365">
        <f>'NB vs PL'!M22</f>
        <v>9907314.1246509999</v>
      </c>
      <c r="N45" s="359">
        <f>'NB vs PL'!N22</f>
        <v>7.4584536744013843E-2</v>
      </c>
      <c r="O45" s="46">
        <f>'NB vs PL'!O22</f>
        <v>38551287.16929841</v>
      </c>
      <c r="P45" s="47">
        <f>'NB vs PL'!P22</f>
        <v>1218690.7369459942</v>
      </c>
      <c r="Q45" s="359">
        <f>'NB vs PL'!Q22</f>
        <v>3.2644146226322397E-2</v>
      </c>
    </row>
    <row r="46" spans="2:17" x14ac:dyDescent="0.25">
      <c r="B46" s="498" t="s">
        <v>457</v>
      </c>
      <c r="C46" s="43" t="s">
        <v>39</v>
      </c>
      <c r="D46" s="258">
        <f>Size!D51</f>
        <v>10688620.119811235</v>
      </c>
      <c r="E46" s="62">
        <f>Size!E51</f>
        <v>3438188.2419864191</v>
      </c>
      <c r="F46" s="323">
        <f>Size!F51</f>
        <v>0.47420461290064575</v>
      </c>
      <c r="G46" s="341">
        <f>Size!G51</f>
        <v>5.576313747707764</v>
      </c>
      <c r="H46" s="376">
        <f>Size!H51</f>
        <v>1.6705044554226629</v>
      </c>
      <c r="I46" s="332">
        <f>Size!I51</f>
        <v>3.2586477052571974</v>
      </c>
      <c r="J46" s="341">
        <f>Size!J51</f>
        <v>0.10594495427273998</v>
      </c>
      <c r="K46" s="309">
        <f>Size!K51</f>
        <v>3.3604485624170496E-2</v>
      </c>
      <c r="L46" s="310">
        <f>Size!L51</f>
        <v>34830447.42578879</v>
      </c>
      <c r="M46" s="311">
        <f>Size!M51</f>
        <v>11971990.898745086</v>
      </c>
      <c r="N46" s="312">
        <f>Size!N51</f>
        <v>0.52374450062195121</v>
      </c>
      <c r="O46" s="61">
        <f>Size!O51</f>
        <v>7074726.0597200394</v>
      </c>
      <c r="P46" s="62">
        <f>Size!P51</f>
        <v>2325185.2846353352</v>
      </c>
      <c r="Q46" s="312">
        <f>Size!Q51</f>
        <v>0.4895600216410117</v>
      </c>
    </row>
    <row r="47" spans="2:17" x14ac:dyDescent="0.25">
      <c r="B47" s="498"/>
      <c r="C47" s="48" t="s">
        <v>173</v>
      </c>
      <c r="D47" s="57">
        <f>Size!D52</f>
        <v>119510049.40943867</v>
      </c>
      <c r="E47" s="277">
        <f>Size!E52</f>
        <v>1337454.7572010756</v>
      </c>
      <c r="F47" s="279">
        <f>Size!F52</f>
        <v>1.1317808169795914E-2</v>
      </c>
      <c r="G47" s="333">
        <f>Size!G52</f>
        <v>62.349070697711007</v>
      </c>
      <c r="H47" s="368">
        <f>Size!H52</f>
        <v>-1.3105327664376176</v>
      </c>
      <c r="I47" s="324">
        <f>Size!I52</f>
        <v>2.1378298800934039</v>
      </c>
      <c r="J47" s="333">
        <f>Size!J52</f>
        <v>3.686935693643445E-2</v>
      </c>
      <c r="K47" s="290">
        <f>Size!K52</f>
        <v>1.7548809951475619E-2</v>
      </c>
      <c r="L47" s="294">
        <f>Size!L52</f>
        <v>255492154.59893703</v>
      </c>
      <c r="M47" s="280">
        <f>Size!M52</f>
        <v>7216198.3155554533</v>
      </c>
      <c r="N47" s="269">
        <f>Size!N52</f>
        <v>2.9065232185910513E-2</v>
      </c>
      <c r="O47" s="284">
        <f>Size!O52</f>
        <v>60059990.757950187</v>
      </c>
      <c r="P47" s="277">
        <f>Size!P52</f>
        <v>755415.10729442537</v>
      </c>
      <c r="Q47" s="269">
        <f>Size!Q52</f>
        <v>1.2737889092139089E-2</v>
      </c>
    </row>
    <row r="48" spans="2:17" x14ac:dyDescent="0.25">
      <c r="B48" s="498"/>
      <c r="C48" s="48" t="s">
        <v>174</v>
      </c>
      <c r="D48" s="57">
        <f>Size!D53</f>
        <v>1652785.128591622</v>
      </c>
      <c r="E48" s="277">
        <f>Size!E53</f>
        <v>-685167.91798332217</v>
      </c>
      <c r="F48" s="279">
        <f>Size!F53</f>
        <v>-0.29306316437238972</v>
      </c>
      <c r="G48" s="333">
        <f>Size!G53</f>
        <v>0.86226737701060452</v>
      </c>
      <c r="H48" s="368">
        <f>Size!H53</f>
        <v>-0.39718845791246327</v>
      </c>
      <c r="I48" s="324">
        <f>Size!I53</f>
        <v>2.0627524682510083</v>
      </c>
      <c r="J48" s="333">
        <f>Size!J53</f>
        <v>-6.418711843624969E-2</v>
      </c>
      <c r="K48" s="290">
        <f>Size!K53</f>
        <v>-3.0178157780316715E-2</v>
      </c>
      <c r="L48" s="294">
        <f>Size!L53</f>
        <v>3409286.6034909282</v>
      </c>
      <c r="M48" s="280">
        <f>Size!M53</f>
        <v>-1563398.2830853993</v>
      </c>
      <c r="N48" s="269">
        <f>Size!N53</f>
        <v>-0.31439721573867763</v>
      </c>
      <c r="O48" s="284">
        <f>Size!O53</f>
        <v>552184.96184742451</v>
      </c>
      <c r="P48" s="277">
        <f>Size!P53</f>
        <v>-235608.29096072935</v>
      </c>
      <c r="Q48" s="269">
        <f>Size!Q53</f>
        <v>-0.2990737609403028</v>
      </c>
    </row>
    <row r="49" spans="2:20" x14ac:dyDescent="0.25">
      <c r="B49" s="498"/>
      <c r="C49" s="48" t="s">
        <v>175</v>
      </c>
      <c r="D49" s="57">
        <f>Size!D54</f>
        <v>11545.269209720194</v>
      </c>
      <c r="E49" s="277">
        <f>Size!E54</f>
        <v>4839.2338737696409</v>
      </c>
      <c r="F49" s="279">
        <f>Size!F54</f>
        <v>0.72162367648539971</v>
      </c>
      <c r="G49" s="333">
        <f>Size!G54</f>
        <v>6.0232324372556005E-3</v>
      </c>
      <c r="H49" s="368">
        <f>Size!H54</f>
        <v>2.4106896851946212E-3</v>
      </c>
      <c r="I49" s="324">
        <f>Size!I54</f>
        <v>2.0138003139166223</v>
      </c>
      <c r="J49" s="333">
        <f>Size!J54</f>
        <v>7.6494466149898965E-2</v>
      </c>
      <c r="K49" s="290">
        <f>Size!K54</f>
        <v>3.9484971481441526E-2</v>
      </c>
      <c r="L49" s="294">
        <f>Size!L54</f>
        <v>23249.86675878644</v>
      </c>
      <c r="M49" s="280">
        <f>Size!M54</f>
        <v>10258.22528711915</v>
      </c>
      <c r="N49" s="269">
        <f>Size!N54</f>
        <v>0.78960193825320024</v>
      </c>
      <c r="O49" s="284">
        <f>Size!O54</f>
        <v>3197.1626180410385</v>
      </c>
      <c r="P49" s="277">
        <f>Size!P54</f>
        <v>1345.8632609844208</v>
      </c>
      <c r="Q49" s="269">
        <f>Size!Q54</f>
        <v>0.72698305428259302</v>
      </c>
    </row>
    <row r="50" spans="2:20" x14ac:dyDescent="0.25">
      <c r="B50" s="498"/>
      <c r="C50" s="48" t="s">
        <v>176</v>
      </c>
      <c r="D50" s="57">
        <f>Size!D55</f>
        <v>34668688.597879097</v>
      </c>
      <c r="E50" s="277">
        <f>Size!E55</f>
        <v>594529.22438701987</v>
      </c>
      <c r="F50" s="279">
        <f>Size!F55</f>
        <v>1.7448096602187425E-2</v>
      </c>
      <c r="G50" s="333">
        <f>Size!G55</f>
        <v>18.086851499664558</v>
      </c>
      <c r="H50" s="368">
        <f>Size!H55</f>
        <v>-0.26890586078057055</v>
      </c>
      <c r="I50" s="324">
        <f>Size!I55</f>
        <v>1.7380397487001475</v>
      </c>
      <c r="J50" s="333">
        <f>Size!J55</f>
        <v>1.0267341534683005E-2</v>
      </c>
      <c r="K50" s="290">
        <f>Size!K55</f>
        <v>5.9425312570695124E-3</v>
      </c>
      <c r="L50" s="294">
        <f>Size!L55</f>
        <v>60255558.818421453</v>
      </c>
      <c r="M50" s="280">
        <f>Size!M55</f>
        <v>1383166.4555433691</v>
      </c>
      <c r="N50" s="269">
        <f>Size!N55</f>
        <v>2.3494313718691734E-2</v>
      </c>
      <c r="O50" s="284">
        <f>Size!O55</f>
        <v>8667153.7991503477</v>
      </c>
      <c r="P50" s="277">
        <f>Size!P55</f>
        <v>148638.26824711077</v>
      </c>
      <c r="Q50" s="269">
        <f>Size!Q55</f>
        <v>1.7448846305190727E-2</v>
      </c>
    </row>
    <row r="51" spans="2:20" x14ac:dyDescent="0.25">
      <c r="B51" s="498"/>
      <c r="C51" s="48" t="s">
        <v>177</v>
      </c>
      <c r="D51" s="57">
        <f>Size!D56</f>
        <v>25139215.81024212</v>
      </c>
      <c r="E51" s="277">
        <f>Size!E56</f>
        <v>1358192.3678649776</v>
      </c>
      <c r="F51" s="279">
        <f>Size!F56</f>
        <v>5.7112443926391976E-2</v>
      </c>
      <c r="G51" s="333">
        <f>Size!G56</f>
        <v>13.115271490415847</v>
      </c>
      <c r="H51" s="368">
        <f>Size!H56</f>
        <v>0.30442878387732009</v>
      </c>
      <c r="I51" s="324">
        <f>Size!I56</f>
        <v>4.3900756339918301</v>
      </c>
      <c r="J51" s="333">
        <f>Size!J56</f>
        <v>0.13229692997442388</v>
      </c>
      <c r="K51" s="290">
        <f>Size!K56</f>
        <v>3.10718191740674E-2</v>
      </c>
      <c r="L51" s="294">
        <f>Size!L56</f>
        <v>110363058.78620611</v>
      </c>
      <c r="M51" s="280">
        <f>Size!M56</f>
        <v>9108723.6135140061</v>
      </c>
      <c r="N51" s="269">
        <f>Size!N56</f>
        <v>8.9958850630729267E-2</v>
      </c>
      <c r="O51" s="284">
        <f>Size!O56</f>
        <v>29370177.588999033</v>
      </c>
      <c r="P51" s="277">
        <f>Size!P56</f>
        <v>1668182.6816437803</v>
      </c>
      <c r="Q51" s="269">
        <f>Size!Q56</f>
        <v>6.021886464215815E-2</v>
      </c>
    </row>
    <row r="52" spans="2:20" ht="15" thickBot="1" x14ac:dyDescent="0.3">
      <c r="B52" s="498"/>
      <c r="C52" s="51" t="s">
        <v>178</v>
      </c>
      <c r="D52" s="296">
        <f>Size!D57</f>
        <v>8054.2636863291264</v>
      </c>
      <c r="E52" s="297">
        <f>Size!E57</f>
        <v>-1076.601066827774</v>
      </c>
      <c r="F52" s="317">
        <f>Size!F57</f>
        <v>-0.11790789765619412</v>
      </c>
      <c r="G52" s="334">
        <f>Size!G57</f>
        <v>4.2019550529721417E-3</v>
      </c>
      <c r="H52" s="369">
        <f>Size!H57</f>
        <v>-7.1684385451832155E-4</v>
      </c>
      <c r="I52" s="325">
        <f>Size!I57</f>
        <v>3.0429298350687612</v>
      </c>
      <c r="J52" s="334">
        <f>Size!J57</f>
        <v>0.23254839954500861</v>
      </c>
      <c r="K52" s="342">
        <f>Size!K57</f>
        <v>8.274620541025246E-2</v>
      </c>
      <c r="L52" s="348">
        <f>Size!L57</f>
        <v>24508.559270641803</v>
      </c>
      <c r="M52" s="360">
        <f>Size!M57</f>
        <v>-1152.6535219085235</v>
      </c>
      <c r="N52" s="354">
        <f>Size!N57</f>
        <v>-4.4918123364892128E-2</v>
      </c>
      <c r="O52" s="298">
        <f>Size!O57</f>
        <v>1534.1454640626907</v>
      </c>
      <c r="P52" s="297">
        <f>Size!P57</f>
        <v>-200.78115558624268</v>
      </c>
      <c r="Q52" s="354">
        <f>Size!Q57</f>
        <v>-0.11572890363908948</v>
      </c>
    </row>
    <row r="53" spans="2:20" x14ac:dyDescent="0.25">
      <c r="B53" s="497" t="s">
        <v>24</v>
      </c>
      <c r="C53" s="54" t="s">
        <v>453</v>
      </c>
      <c r="D53" s="306">
        <f>Organic!D21</f>
        <v>8094558.7079048771</v>
      </c>
      <c r="E53" s="53">
        <f>Organic!E21</f>
        <v>988064.43940970208</v>
      </c>
      <c r="F53" s="321">
        <f>Organic!F21</f>
        <v>0.13903683054949234</v>
      </c>
      <c r="G53" s="339">
        <f>Organic!G21</f>
        <v>4.2229771943017367</v>
      </c>
      <c r="H53" s="374">
        <f>Organic!H21</f>
        <v>0.39470712471431391</v>
      </c>
      <c r="I53" s="330">
        <f>Organic!I21</f>
        <v>3.4816808681727038</v>
      </c>
      <c r="J53" s="339">
        <f>Organic!J21</f>
        <v>3.3070866682445743E-2</v>
      </c>
      <c r="K53" s="346">
        <f>Organic!K21</f>
        <v>9.5896220993834415E-3</v>
      </c>
      <c r="L53" s="352">
        <f>Organic!L21</f>
        <v>28182670.189613171</v>
      </c>
      <c r="M53" s="364">
        <f>Organic!M21</f>
        <v>3675142.9797475152</v>
      </c>
      <c r="N53" s="358">
        <f>Organic!N21</f>
        <v>0.14995976331174138</v>
      </c>
      <c r="O53" s="52">
        <f>Organic!O21</f>
        <v>5331862.991844058</v>
      </c>
      <c r="P53" s="53">
        <f>Organic!P21</f>
        <v>494999.45783171989</v>
      </c>
      <c r="Q53" s="358">
        <f>Organic!Q21</f>
        <v>0.10233893397052314</v>
      </c>
    </row>
    <row r="54" spans="2:20" ht="15" thickBot="1" x14ac:dyDescent="0.3">
      <c r="B54" s="499"/>
      <c r="C54" s="55" t="s">
        <v>454</v>
      </c>
      <c r="D54" s="307">
        <f>Organic!D22</f>
        <v>183584399.8909539</v>
      </c>
      <c r="E54" s="47">
        <f>Organic!E22</f>
        <v>5058894.8668534458</v>
      </c>
      <c r="F54" s="322">
        <f>Organic!F22</f>
        <v>2.8337098758916879E-2</v>
      </c>
      <c r="G54" s="340">
        <f>Organic!G22</f>
        <v>95.777022805698223</v>
      </c>
      <c r="H54" s="375">
        <f>Organic!H22</f>
        <v>-0.39470712471435832</v>
      </c>
      <c r="I54" s="331">
        <f>Organic!I22</f>
        <v>2.3761038232462317</v>
      </c>
      <c r="J54" s="340">
        <f>Organic!J22</f>
        <v>6.9626937372790021E-2</v>
      </c>
      <c r="K54" s="347">
        <f>Organic!K22</f>
        <v>3.0187572136203281E-2</v>
      </c>
      <c r="L54" s="353">
        <f>Organic!L22</f>
        <v>436215594.46926063</v>
      </c>
      <c r="M54" s="365">
        <f>Organic!M22</f>
        <v>24450643.592289984</v>
      </c>
      <c r="N54" s="359">
        <f>Organic!N22</f>
        <v>5.9380099108035739E-2</v>
      </c>
      <c r="O54" s="46">
        <f>Organic!O22</f>
        <v>100397101.48390508</v>
      </c>
      <c r="P54" s="47">
        <f>Organic!P22</f>
        <v>4167958.6751335859</v>
      </c>
      <c r="Q54" s="359">
        <f>Organic!Q22</f>
        <v>4.3312852567088105E-2</v>
      </c>
    </row>
    <row r="55" spans="2:20" x14ac:dyDescent="0.25">
      <c r="B55" s="497" t="s">
        <v>277</v>
      </c>
      <c r="C55" s="43" t="s">
        <v>459</v>
      </c>
      <c r="D55" s="56">
        <f>Form!D21</f>
        <v>29786992.451458395</v>
      </c>
      <c r="E55" s="45">
        <f>Form!E21</f>
        <v>220092.03624242544</v>
      </c>
      <c r="F55" s="267">
        <f>Form!F21</f>
        <v>7.4438657130647288E-3</v>
      </c>
      <c r="G55" s="379">
        <f>Form!G21</f>
        <v>15.54004292865338</v>
      </c>
      <c r="H55" s="380">
        <f>Form!H21</f>
        <v>-0.38765301164203692</v>
      </c>
      <c r="I55" s="381">
        <f>Form!I21</f>
        <v>2.4771138014385481</v>
      </c>
      <c r="J55" s="379">
        <f>Form!J21</f>
        <v>7.2982719464528945E-2</v>
      </c>
      <c r="K55" s="382">
        <f>Form!K21</f>
        <v>3.0357213053708879E-2</v>
      </c>
      <c r="L55" s="383">
        <f>Form!L21</f>
        <v>73785770.104853436</v>
      </c>
      <c r="M55" s="266">
        <f>Form!M21</f>
        <v>2703065.8190021962</v>
      </c>
      <c r="N55" s="268">
        <f>Form!N21</f>
        <v>3.8027053784168305E-2</v>
      </c>
      <c r="O55" s="44">
        <f>Form!O21</f>
        <v>16543915.846895456</v>
      </c>
      <c r="P55" s="45">
        <f>Form!P21</f>
        <v>483939.53439362906</v>
      </c>
      <c r="Q55" s="268">
        <f>Form!Q21</f>
        <v>3.0133265764340399E-2</v>
      </c>
    </row>
    <row r="56" spans="2:20" ht="15" thickBot="1" x14ac:dyDescent="0.3">
      <c r="B56" s="499"/>
      <c r="C56" s="51" t="s">
        <v>165</v>
      </c>
      <c r="D56" s="60">
        <f>Form!D22</f>
        <v>161891966.1474005</v>
      </c>
      <c r="E56" s="50">
        <f>Form!E22</f>
        <v>5826867.2700208426</v>
      </c>
      <c r="F56" s="263">
        <f>Form!F22</f>
        <v>3.7336132882592875E-2</v>
      </c>
      <c r="G56" s="367">
        <f>Form!G22</f>
        <v>84.459957071346665</v>
      </c>
      <c r="H56" s="377">
        <f>Form!H22</f>
        <v>0.38765301164208665</v>
      </c>
      <c r="I56" s="366">
        <f>Form!I22</f>
        <v>2.4127972736977754</v>
      </c>
      <c r="J56" s="367">
        <f>Form!J22</f>
        <v>7.2813661551959452E-2</v>
      </c>
      <c r="K56" s="291">
        <f>Form!K22</f>
        <v>3.1117167305794821E-2</v>
      </c>
      <c r="L56" s="295">
        <f>Form!L22</f>
        <v>390612494.55402046</v>
      </c>
      <c r="M56" s="264">
        <f>Form!M22</f>
        <v>25422720.753035724</v>
      </c>
      <c r="N56" s="270">
        <f>Form!N22</f>
        <v>6.9615094881846806E-2</v>
      </c>
      <c r="O56" s="49">
        <f>Form!O22</f>
        <v>89185048.628853679</v>
      </c>
      <c r="P56" s="50">
        <f>Form!P22</f>
        <v>4179018.5985716879</v>
      </c>
      <c r="Q56" s="270">
        <f>Form!Q22</f>
        <v>4.9161437101379532E-2</v>
      </c>
    </row>
    <row r="57" spans="2:20" x14ac:dyDescent="0.25">
      <c r="B57" s="498" t="s">
        <v>279</v>
      </c>
      <c r="C57" s="43" t="s">
        <v>37</v>
      </c>
      <c r="D57" s="258">
        <f>'Package Type'!D57</f>
        <v>5697711.6318821935</v>
      </c>
      <c r="E57" s="62">
        <f>'Package Type'!E57</f>
        <v>626123.53406667151</v>
      </c>
      <c r="F57" s="323">
        <f>'Package Type'!F57</f>
        <v>0.1234570950934207</v>
      </c>
      <c r="G57" s="341">
        <f>'Package Type'!G57</f>
        <v>2.9725284786246307</v>
      </c>
      <c r="H57" s="376">
        <f>'Package Type'!H57</f>
        <v>0.24046282338077551</v>
      </c>
      <c r="I57" s="332">
        <f>'Package Type'!I57</f>
        <v>6.4572807867227624</v>
      </c>
      <c r="J57" s="341">
        <f>'Package Type'!J57</f>
        <v>-0.31601458954509365</v>
      </c>
      <c r="K57" s="309">
        <f>'Package Type'!K57</f>
        <v>-4.6655958730567042E-2</v>
      </c>
      <c r="L57" s="310">
        <f>'Package Type'!L57</f>
        <v>36791723.848839685</v>
      </c>
      <c r="M57" s="311">
        <f>'Package Type'!M57</f>
        <v>2440359.6355707198</v>
      </c>
      <c r="N57" s="312">
        <f>'Package Type'!N57</f>
        <v>7.1041127229179379E-2</v>
      </c>
      <c r="O57" s="61">
        <f>'Package Type'!O57</f>
        <v>9215963.1229617596</v>
      </c>
      <c r="P57" s="62">
        <f>'Package Type'!P57</f>
        <v>1010897.4205286801</v>
      </c>
      <c r="Q57" s="312">
        <f>'Package Type'!Q57</f>
        <v>0.12320406163583977</v>
      </c>
    </row>
    <row r="58" spans="2:20" x14ac:dyDescent="0.25">
      <c r="B58" s="498"/>
      <c r="C58" s="48" t="s">
        <v>166</v>
      </c>
      <c r="D58" s="57">
        <f>'Package Type'!D58</f>
        <v>2297222.9176565344</v>
      </c>
      <c r="E58" s="277">
        <f>'Package Type'!E58</f>
        <v>300604.12643619208</v>
      </c>
      <c r="F58" s="279">
        <f>'Package Type'!F58</f>
        <v>0.15055659485828113</v>
      </c>
      <c r="G58" s="333">
        <f>'Package Type'!G58</f>
        <v>1.1984742271394055</v>
      </c>
      <c r="H58" s="368">
        <f>'Package Type'!H58</f>
        <v>0.12289523276934289</v>
      </c>
      <c r="I58" s="324">
        <f>'Package Type'!I58</f>
        <v>1.7436589506487818</v>
      </c>
      <c r="J58" s="333">
        <f>'Package Type'!J58</f>
        <v>-0.10985418569711403</v>
      </c>
      <c r="K58" s="290">
        <f>'Package Type'!K58</f>
        <v>-5.9268091249509998E-2</v>
      </c>
      <c r="L58" s="294">
        <f>'Package Type'!L58</f>
        <v>4005573.3020073259</v>
      </c>
      <c r="M58" s="280">
        <f>'Package Type'!M58</f>
        <v>304814.14420535788</v>
      </c>
      <c r="N58" s="269">
        <f>'Package Type'!N58</f>
        <v>8.2365301606495092E-2</v>
      </c>
      <c r="O58" s="284">
        <f>'Package Type'!O58</f>
        <v>950148.08103346825</v>
      </c>
      <c r="P58" s="277">
        <f>'Package Type'!P58</f>
        <v>146552.75114665157</v>
      </c>
      <c r="Q58" s="269">
        <f>'Package Type'!Q58</f>
        <v>0.18237133255527127</v>
      </c>
    </row>
    <row r="59" spans="2:20" x14ac:dyDescent="0.25">
      <c r="B59" s="498"/>
      <c r="C59" s="48" t="s">
        <v>167</v>
      </c>
      <c r="D59" s="57">
        <f>'Package Type'!D59</f>
        <v>66142049.267561644</v>
      </c>
      <c r="E59" s="277">
        <f>'Package Type'!E59</f>
        <v>3524658.7871787846</v>
      </c>
      <c r="F59" s="279">
        <f>'Package Type'!F59</f>
        <v>5.6288816255973012E-2</v>
      </c>
      <c r="G59" s="333">
        <f>'Package Type'!G59</f>
        <v>34.50668229368992</v>
      </c>
      <c r="H59" s="368">
        <f>'Package Type'!H59</f>
        <v>0.7746798808491846</v>
      </c>
      <c r="I59" s="324">
        <f>'Package Type'!I59</f>
        <v>2.4891951686838194</v>
      </c>
      <c r="J59" s="333">
        <f>'Package Type'!J59</f>
        <v>0.12691176017593708</v>
      </c>
      <c r="K59" s="290">
        <f>'Package Type'!K59</f>
        <v>5.3724188943146282E-2</v>
      </c>
      <c r="L59" s="294">
        <f>'Package Type'!L59</f>
        <v>164640469.48366159</v>
      </c>
      <c r="M59" s="280">
        <f>'Package Type'!M59</f>
        <v>16720446.867793739</v>
      </c>
      <c r="N59" s="269">
        <f>'Package Type'!N59</f>
        <v>0.1130370761990411</v>
      </c>
      <c r="O59" s="284">
        <f>'Package Type'!O59</f>
        <v>37887832.65759933</v>
      </c>
      <c r="P59" s="277">
        <f>'Package Type'!P59</f>
        <v>2339677.0947565287</v>
      </c>
      <c r="Q59" s="269">
        <f>'Package Type'!Q59</f>
        <v>6.5817116463901953E-2</v>
      </c>
    </row>
    <row r="60" spans="2:20" ht="15" customHeight="1" x14ac:dyDescent="0.25">
      <c r="B60" s="498"/>
      <c r="C60" s="48" t="s">
        <v>168</v>
      </c>
      <c r="D60" s="57">
        <f>'Package Type'!D60</f>
        <v>1461172.3789457832</v>
      </c>
      <c r="E60" s="277">
        <f>'Package Type'!E60</f>
        <v>578222.87274478073</v>
      </c>
      <c r="F60" s="279">
        <f>'Package Type'!F60</f>
        <v>0.65487648918074026</v>
      </c>
      <c r="G60" s="333">
        <f>'Package Type'!G60</f>
        <v>0.76230191859696528</v>
      </c>
      <c r="H60" s="368">
        <f>'Package Type'!H60</f>
        <v>0.28665681992554193</v>
      </c>
      <c r="I60" s="324">
        <f>'Package Type'!I60</f>
        <v>3.2618979624424203</v>
      </c>
      <c r="J60" s="333">
        <f>'Package Type'!J60</f>
        <v>0.23399085189301649</v>
      </c>
      <c r="K60" s="290">
        <f>'Package Type'!K60</f>
        <v>7.7278081311602589E-2</v>
      </c>
      <c r="L60" s="294">
        <f>'Package Type'!L60</f>
        <v>4766195.2056603944</v>
      </c>
      <c r="M60" s="280">
        <f>'Package Type'!M60</f>
        <v>2092706.1175782941</v>
      </c>
      <c r="N60" s="269">
        <f>'Package Type'!N60</f>
        <v>0.782762169072309</v>
      </c>
      <c r="O60" s="284">
        <f>'Package Type'!O60</f>
        <v>939937.23069727421</v>
      </c>
      <c r="P60" s="277">
        <f>'Package Type'!P60</f>
        <v>333344.44885141449</v>
      </c>
      <c r="Q60" s="269">
        <f>'Package Type'!Q60</f>
        <v>0.54953579869026548</v>
      </c>
    </row>
    <row r="61" spans="2:20" x14ac:dyDescent="0.25">
      <c r="B61" s="498"/>
      <c r="C61" s="48" t="s">
        <v>169</v>
      </c>
      <c r="D61" s="57">
        <f>'Package Type'!D61</f>
        <v>91219.205290108919</v>
      </c>
      <c r="E61" s="277">
        <f>'Package Type'!E61</f>
        <v>8898.8983866955386</v>
      </c>
      <c r="F61" s="279">
        <f>'Package Type'!F61</f>
        <v>0.10810088933629267</v>
      </c>
      <c r="G61" s="333">
        <f>'Package Type'!G61</f>
        <v>4.7589576840831191E-2</v>
      </c>
      <c r="H61" s="368">
        <f>'Package Type'!H61</f>
        <v>3.2436088950466846E-3</v>
      </c>
      <c r="I61" s="324">
        <f>'Package Type'!I61</f>
        <v>3.3003275582373299</v>
      </c>
      <c r="J61" s="333">
        <f>'Package Type'!J61</f>
        <v>7.0228247807816224E-2</v>
      </c>
      <c r="K61" s="290">
        <f>'Package Type'!K61</f>
        <v>2.1741823101555913E-2</v>
      </c>
      <c r="L61" s="294">
        <f>'Package Type'!L61</f>
        <v>301053.25705945492</v>
      </c>
      <c r="M61" s="280">
        <f>'Package Type'!M61</f>
        <v>35150.49049639341</v>
      </c>
      <c r="N61" s="269">
        <f>'Package Type'!N61</f>
        <v>0.13219302285091913</v>
      </c>
      <c r="O61" s="284">
        <f>'Package Type'!O61</f>
        <v>82648.923275828362</v>
      </c>
      <c r="P61" s="277">
        <f>'Package Type'!P61</f>
        <v>7624.7893014486181</v>
      </c>
      <c r="Q61" s="269">
        <f>'Package Type'!Q61</f>
        <v>0.10163115383714305</v>
      </c>
    </row>
    <row r="62" spans="2:20" x14ac:dyDescent="0.25">
      <c r="B62" s="498"/>
      <c r="C62" s="48" t="s">
        <v>170</v>
      </c>
      <c r="D62" s="57">
        <f>'Package Type'!D62</f>
        <v>115462952.10083024</v>
      </c>
      <c r="E62" s="277">
        <f>'Package Type'!E62</f>
        <v>1042205.1595460176</v>
      </c>
      <c r="F62" s="279">
        <f>'Package Type'!F62</f>
        <v>9.1085330886786844E-3</v>
      </c>
      <c r="G62" s="333">
        <f>'Package Type'!G62</f>
        <v>60.237677074648758</v>
      </c>
      <c r="H62" s="368">
        <f>'Package Type'!H62</f>
        <v>-1.4008051791208089</v>
      </c>
      <c r="I62" s="324">
        <f>'Package Type'!I62</f>
        <v>2.1726404231325085</v>
      </c>
      <c r="J62" s="333">
        <f>'Package Type'!J62</f>
        <v>3.799547539517123E-2</v>
      </c>
      <c r="K62" s="290">
        <f>'Package Type'!K62</f>
        <v>1.7799435655772803E-2</v>
      </c>
      <c r="L62" s="294">
        <f>'Package Type'!L62</f>
        <v>250859477.10847637</v>
      </c>
      <c r="M62" s="280">
        <f>'Package Type'!M62</f>
        <v>6611807.7339316308</v>
      </c>
      <c r="N62" s="269">
        <f>'Package Type'!N62</f>
        <v>2.7070095493081939E-2</v>
      </c>
      <c r="O62" s="284">
        <f>'Package Type'!O62</f>
        <v>55862102.271435857</v>
      </c>
      <c r="P62" s="277">
        <f>'Package Type'!P62</f>
        <v>871188.13534347713</v>
      </c>
      <c r="Q62" s="269">
        <f>'Package Type'!Q62</f>
        <v>1.5842401404483786E-2</v>
      </c>
    </row>
    <row r="63" spans="2:20" x14ac:dyDescent="0.25">
      <c r="B63" s="498"/>
      <c r="C63" s="48" t="s">
        <v>171</v>
      </c>
      <c r="D63" s="57">
        <f>'Package Type'!D63</f>
        <v>500599.00305570237</v>
      </c>
      <c r="E63" s="277">
        <f>'Package Type'!E63</f>
        <v>-26213.954721556103</v>
      </c>
      <c r="F63" s="279">
        <f>'Package Type'!F63</f>
        <v>-4.9759510153582084E-2</v>
      </c>
      <c r="G63" s="333">
        <f>'Package Type'!G63</f>
        <v>0.26116533954222076</v>
      </c>
      <c r="H63" s="368">
        <f>'Package Type'!H63</f>
        <v>-2.2628919952279836E-2</v>
      </c>
      <c r="I63" s="324">
        <f>'Package Type'!I63</f>
        <v>5.8633094511547741</v>
      </c>
      <c r="J63" s="333">
        <f>'Package Type'!J63</f>
        <v>0.19346827604685046</v>
      </c>
      <c r="K63" s="290">
        <f>'Package Type'!K63</f>
        <v>3.4122344889699285E-2</v>
      </c>
      <c r="L63" s="294">
        <f>'Package Type'!L63</f>
        <v>2935166.8658551574</v>
      </c>
      <c r="M63" s="280">
        <f>'Package Type'!M63</f>
        <v>-51778.933730734978</v>
      </c>
      <c r="N63" s="269">
        <f>'Package Type'!N63</f>
        <v>-1.733507643088588E-2</v>
      </c>
      <c r="O63" s="284">
        <f>'Package Type'!O63</f>
        <v>762366.63443922997</v>
      </c>
      <c r="P63" s="277">
        <f>'Package Type'!P63</f>
        <v>-36324.484412060468</v>
      </c>
      <c r="Q63" s="269">
        <f>'Package Type'!Q63</f>
        <v>-4.5480015433630706E-2</v>
      </c>
      <c r="T63" s="59"/>
    </row>
    <row r="64" spans="2:20" ht="15" thickBot="1" x14ac:dyDescent="0.3">
      <c r="B64" s="498"/>
      <c r="C64" s="51" t="s">
        <v>172</v>
      </c>
      <c r="D64" s="296">
        <f>'Package Type'!D64</f>
        <v>13732.794616401196</v>
      </c>
      <c r="E64" s="297">
        <f>'Package Type'!E64</f>
        <v>-7594.4786800146103</v>
      </c>
      <c r="F64" s="317">
        <f>'Package Type'!F64</f>
        <v>-0.35609234122258443</v>
      </c>
      <c r="G64" s="334">
        <f>'Package Type'!G64</f>
        <v>7.164476850659891E-3</v>
      </c>
      <c r="H64" s="369">
        <f>'Package Type'!H64</f>
        <v>-4.3245300973283555E-3</v>
      </c>
      <c r="I64" s="325">
        <f>'Package Type'!I64</f>
        <v>3.2219657093265788</v>
      </c>
      <c r="J64" s="334">
        <f>'Package Type'!J64</f>
        <v>8.2462142612140354E-2</v>
      </c>
      <c r="K64" s="342">
        <f>'Package Type'!K64</f>
        <v>2.6265981503068924E-2</v>
      </c>
      <c r="L64" s="348">
        <f>'Package Type'!L64</f>
        <v>44246.5933472693</v>
      </c>
      <c r="M64" s="360">
        <f>'Package Type'!M64</f>
        <v>-22710.457235121721</v>
      </c>
      <c r="N64" s="354">
        <f>'Package Type'!N64</f>
        <v>-0.33917947456745245</v>
      </c>
      <c r="O64" s="298">
        <f>'Package Type'!O64</f>
        <v>17848.271613717079</v>
      </c>
      <c r="P64" s="297">
        <f>'Package Type'!P64</f>
        <v>-8314.799124121666</v>
      </c>
      <c r="Q64" s="354">
        <f>'Package Type'!Q64</f>
        <v>-0.31780669812952267</v>
      </c>
    </row>
    <row r="65" spans="2:17" ht="15.5" customHeight="1" thickBot="1" x14ac:dyDescent="0.3">
      <c r="B65" s="497" t="s">
        <v>280</v>
      </c>
      <c r="C65" s="254" t="s">
        <v>44</v>
      </c>
      <c r="D65" s="259">
        <f>'Sugar Content'!D33</f>
        <v>191678958.59885883</v>
      </c>
      <c r="E65" s="260">
        <f>'Sugar Content'!E33</f>
        <v>6046959.3062631488</v>
      </c>
      <c r="F65" s="271">
        <f>'Sugar Content'!F33</f>
        <v>3.2574983458169025E-2</v>
      </c>
      <c r="G65" s="335">
        <f>'Sugar Content'!G33</f>
        <v>100.00000000000003</v>
      </c>
      <c r="H65" s="370">
        <f>'Sugar Content'!H33</f>
        <v>5.6843418860808015E-14</v>
      </c>
      <c r="I65" s="326">
        <f>'Sugar Content'!I33</f>
        <v>2.4227920897189104</v>
      </c>
      <c r="J65" s="335">
        <f>'Sugar Content'!J33</f>
        <v>7.2591263625466418E-2</v>
      </c>
      <c r="K65" s="314">
        <f>'Sugar Content'!K33</f>
        <v>3.0887259854354331E-2</v>
      </c>
      <c r="L65" s="315">
        <f>'Sugar Content'!L33</f>
        <v>464398264.65887368</v>
      </c>
      <c r="M65" s="272">
        <f>'Sugar Content'!M33</f>
        <v>28125786.572037697</v>
      </c>
      <c r="N65" s="274">
        <f>'Sugar Content'!N33</f>
        <v>6.4468395291347069E-2</v>
      </c>
      <c r="O65" s="302">
        <f>'Sugar Content'!O33</f>
        <v>105728964.47574914</v>
      </c>
      <c r="P65" s="260">
        <f>'Sugar Content'!P33</f>
        <v>4662958.1329653263</v>
      </c>
      <c r="Q65" s="316">
        <f>'Sugar Content'!Q33</f>
        <v>4.6137749988359615E-2</v>
      </c>
    </row>
    <row r="66" spans="2:17" ht="15.5" customHeight="1" x14ac:dyDescent="0.25">
      <c r="B66" s="511"/>
      <c r="C66" s="43" t="s">
        <v>33</v>
      </c>
      <c r="D66" s="258">
        <f>'Sugar Content'!D34</f>
        <v>170741901.9245303</v>
      </c>
      <c r="E66" s="62">
        <f>'Sugar Content'!E34</f>
        <v>4739445.1579185426</v>
      </c>
      <c r="F66" s="308">
        <f>'Sugar Content'!F34</f>
        <v>2.855045190434671E-2</v>
      </c>
      <c r="G66" s="341">
        <f>'Sugar Content'!G34</f>
        <v>89.077018767539812</v>
      </c>
      <c r="H66" s="376">
        <f>'Sugar Content'!H34</f>
        <v>-0.34854223444907007</v>
      </c>
      <c r="I66" s="332">
        <f>'Sugar Content'!I34</f>
        <v>2.4526163656094098</v>
      </c>
      <c r="J66" s="341">
        <f>'Sugar Content'!J34</f>
        <v>8.8498765216856512E-2</v>
      </c>
      <c r="K66" s="309">
        <f>'Sugar Content'!K34</f>
        <v>3.7434163682111929E-2</v>
      </c>
      <c r="L66" s="310">
        <f>'Sugar Content'!L34</f>
        <v>418764382.95537978</v>
      </c>
      <c r="M66" s="311">
        <f>'Sugar Content'!M34</f>
        <v>26315053.20502907</v>
      </c>
      <c r="N66" s="312">
        <f>'Sugar Content'!N34</f>
        <v>6.7053377876244297E-2</v>
      </c>
      <c r="O66" s="61">
        <f>'Sugar Content'!O34</f>
        <v>95548363.756465554</v>
      </c>
      <c r="P66" s="62">
        <f>'Sugar Content'!P34</f>
        <v>4191682.8617206514</v>
      </c>
      <c r="Q66" s="313">
        <f>'Sugar Content'!Q34</f>
        <v>4.5882608919976302E-2</v>
      </c>
    </row>
    <row r="67" spans="2:17" ht="15.5" customHeight="1" x14ac:dyDescent="0.25">
      <c r="B67" s="511"/>
      <c r="C67" s="48" t="s">
        <v>455</v>
      </c>
      <c r="D67" s="57">
        <f>'Sugar Content'!D35</f>
        <v>20733930.302407395</v>
      </c>
      <c r="E67" s="277">
        <f>'Sugar Content'!E35</f>
        <v>1331703.1824990995</v>
      </c>
      <c r="F67" s="278">
        <f>'Sugar Content'!F35</f>
        <v>6.8636614460236958E-2</v>
      </c>
      <c r="G67" s="333">
        <f>'Sugar Content'!G35</f>
        <v>10.817009051994527</v>
      </c>
      <c r="H67" s="368">
        <f>'Sugar Content'!H35</f>
        <v>0.36502491464424303</v>
      </c>
      <c r="I67" s="324">
        <f>'Sugar Content'!I35</f>
        <v>2.1615151817478777</v>
      </c>
      <c r="J67" s="333">
        <f>'Sugar Content'!J35</f>
        <v>-4.6954997439460744E-2</v>
      </c>
      <c r="K67" s="290">
        <f>'Sugar Content'!K35</f>
        <v>-2.126132282969698E-2</v>
      </c>
      <c r="L67" s="294">
        <f>'Sugar Content'!L35</f>
        <v>44816705.125955947</v>
      </c>
      <c r="M67" s="280">
        <f>'Sugar Content'!M35</f>
        <v>1967465.1218186393</v>
      </c>
      <c r="N67" s="269">
        <f>'Sugar Content'!N35</f>
        <v>4.5915986412563461E-2</v>
      </c>
      <c r="O67" s="284">
        <f>'Sugar Content'!O35</f>
        <v>9963492.4818353653</v>
      </c>
      <c r="P67" s="277">
        <f>'Sugar Content'!P35</f>
        <v>517066.18202401139</v>
      </c>
      <c r="Q67" s="261">
        <f>'Sugar Content'!Q35</f>
        <v>5.4736697838243573E-2</v>
      </c>
    </row>
    <row r="68" spans="2:17" ht="15.5" customHeight="1" thickBot="1" x14ac:dyDescent="0.3">
      <c r="B68" s="512"/>
      <c r="C68" s="51" t="s">
        <v>456</v>
      </c>
      <c r="D68" s="60">
        <f>'Sugar Content'!D36</f>
        <v>203126.37192113174</v>
      </c>
      <c r="E68" s="50">
        <f>'Sugar Content'!E36</f>
        <v>-24189.034154493798</v>
      </c>
      <c r="F68" s="262">
        <f>'Sugar Content'!F36</f>
        <v>-0.10641176756161591</v>
      </c>
      <c r="G68" s="367">
        <f>'Sugar Content'!G36</f>
        <v>0.10597218046568681</v>
      </c>
      <c r="H68" s="377">
        <f>'Sugar Content'!H36</f>
        <v>-1.6482680195124083E-2</v>
      </c>
      <c r="I68" s="366">
        <f>'Sugar Content'!I36</f>
        <v>4.0229959793465486</v>
      </c>
      <c r="J68" s="367">
        <f>'Sugar Content'!J36</f>
        <v>-0.26139613098811409</v>
      </c>
      <c r="K68" s="291">
        <f>'Sugar Content'!K36</f>
        <v>-6.1011252998431999E-2</v>
      </c>
      <c r="L68" s="295">
        <f>'Sugar Content'!L36</f>
        <v>817176.57753796456</v>
      </c>
      <c r="M68" s="264">
        <f>'Sugar Content'!M36</f>
        <v>-156731.7548099655</v>
      </c>
      <c r="N68" s="270">
        <f>'Sugar Content'!N36</f>
        <v>-0.16093070528733588</v>
      </c>
      <c r="O68" s="49">
        <f>'Sugar Content'!O36</f>
        <v>217108.23744821548</v>
      </c>
      <c r="P68" s="50">
        <f>'Sugar Content'!P36</f>
        <v>-45790.910779341182</v>
      </c>
      <c r="Q68" s="265">
        <f>'Sugar Content'!Q36</f>
        <v>-0.1741767179089759</v>
      </c>
    </row>
    <row r="69" spans="2:17" x14ac:dyDescent="0.25">
      <c r="B69" s="63"/>
      <c r="C69" s="64"/>
      <c r="D69" s="65"/>
      <c r="E69" s="65"/>
      <c r="F69" s="66"/>
      <c r="G69" s="67"/>
      <c r="H69" s="67"/>
      <c r="I69" s="68"/>
      <c r="J69" s="68"/>
      <c r="K69" s="66"/>
      <c r="L69" s="69"/>
      <c r="M69" s="69"/>
      <c r="N69" s="66"/>
      <c r="O69" s="65"/>
      <c r="P69" s="65"/>
      <c r="Q69" s="66"/>
    </row>
    <row r="70" spans="2:17" ht="23.5" x14ac:dyDescent="0.25">
      <c r="B70" s="506" t="s">
        <v>249</v>
      </c>
      <c r="C70" s="506"/>
      <c r="D70" s="506"/>
      <c r="E70" s="506"/>
      <c r="F70" s="506"/>
      <c r="G70" s="506"/>
      <c r="H70" s="506"/>
      <c r="I70" s="506"/>
      <c r="J70" s="506"/>
      <c r="K70" s="506"/>
      <c r="L70" s="506"/>
      <c r="M70" s="506"/>
      <c r="N70" s="506"/>
      <c r="O70" s="506"/>
      <c r="P70" s="506"/>
      <c r="Q70" s="506"/>
    </row>
    <row r="71" spans="2:17" x14ac:dyDescent="0.25">
      <c r="B71" s="500" t="s">
        <v>253</v>
      </c>
      <c r="C71" s="500"/>
      <c r="D71" s="500"/>
      <c r="E71" s="500"/>
      <c r="F71" s="500"/>
      <c r="G71" s="500"/>
      <c r="H71" s="500"/>
      <c r="I71" s="500"/>
      <c r="J71" s="500"/>
      <c r="K71" s="500"/>
      <c r="L71" s="500"/>
      <c r="M71" s="500"/>
      <c r="N71" s="500"/>
      <c r="O71" s="500"/>
      <c r="P71" s="500"/>
      <c r="Q71" s="500"/>
    </row>
    <row r="72" spans="2:17" ht="15" thickBot="1" x14ac:dyDescent="0.3">
      <c r="B72" s="500" t="str">
        <f>'HOME PAGE'!H6</f>
        <v>LATEST 52 WEEKS ENDING 01-26-2025</v>
      </c>
      <c r="C72" s="500"/>
      <c r="D72" s="500"/>
      <c r="E72" s="500"/>
      <c r="F72" s="500"/>
      <c r="G72" s="500"/>
      <c r="H72" s="500"/>
      <c r="I72" s="500"/>
      <c r="J72" s="500"/>
      <c r="K72" s="500"/>
      <c r="L72" s="500"/>
      <c r="M72" s="500"/>
      <c r="N72" s="500"/>
      <c r="O72" s="500"/>
      <c r="P72" s="500"/>
      <c r="Q72" s="500"/>
    </row>
    <row r="73" spans="2:17" x14ac:dyDescent="0.25">
      <c r="D73" s="501" t="s">
        <v>266</v>
      </c>
      <c r="E73" s="502"/>
      <c r="F73" s="503"/>
      <c r="G73" s="504" t="s">
        <v>267</v>
      </c>
      <c r="H73" s="505"/>
      <c r="I73" s="501" t="s">
        <v>268</v>
      </c>
      <c r="J73" s="502"/>
      <c r="K73" s="503"/>
      <c r="L73" s="504" t="s">
        <v>269</v>
      </c>
      <c r="M73" s="502"/>
      <c r="N73" s="505"/>
      <c r="O73" s="501" t="s">
        <v>270</v>
      </c>
      <c r="P73" s="502"/>
      <c r="Q73" s="503"/>
    </row>
    <row r="74" spans="2:17" s="34" customFormat="1" ht="29.5" thickBot="1" x14ac:dyDescent="0.3">
      <c r="C74" s="35"/>
      <c r="D74" s="36" t="s">
        <v>271</v>
      </c>
      <c r="E74" s="37" t="s">
        <v>272</v>
      </c>
      <c r="F74" s="38" t="s">
        <v>273</v>
      </c>
      <c r="G74" s="39" t="s">
        <v>271</v>
      </c>
      <c r="H74" s="40" t="s">
        <v>272</v>
      </c>
      <c r="I74" s="41" t="s">
        <v>271</v>
      </c>
      <c r="J74" s="42" t="s">
        <v>272</v>
      </c>
      <c r="K74" s="38" t="s">
        <v>273</v>
      </c>
      <c r="L74" s="39" t="s">
        <v>271</v>
      </c>
      <c r="M74" s="42" t="s">
        <v>272</v>
      </c>
      <c r="N74" s="40" t="s">
        <v>273</v>
      </c>
      <c r="O74" s="41" t="s">
        <v>271</v>
      </c>
      <c r="P74" s="42" t="s">
        <v>272</v>
      </c>
      <c r="Q74" s="38" t="s">
        <v>273</v>
      </c>
    </row>
    <row r="75" spans="2:17" ht="15" thickBot="1" x14ac:dyDescent="0.3">
      <c r="C75" s="254" t="s">
        <v>281</v>
      </c>
      <c r="D75" s="259">
        <f>SubSegments!D93</f>
        <v>2321414840.1564574</v>
      </c>
      <c r="E75" s="260">
        <f>SubSegments!E93</f>
        <v>47497830.920102119</v>
      </c>
      <c r="F75" s="273">
        <f>SubSegments!F93</f>
        <v>2.0888111011603372E-2</v>
      </c>
      <c r="G75" s="335">
        <f>SubSegments!G93</f>
        <v>100.00000000000003</v>
      </c>
      <c r="H75" s="370">
        <f>SubSegments!H93</f>
        <v>-1.4210854715202004E-14</v>
      </c>
      <c r="I75" s="326">
        <f>SubSegments!I93</f>
        <v>2.4540516690194942</v>
      </c>
      <c r="J75" s="335">
        <f>SubSegments!J93</f>
        <v>6.6756267625742716E-2</v>
      </c>
      <c r="K75" s="314">
        <f>SubSegments!K93</f>
        <v>2.7963136688810716E-2</v>
      </c>
      <c r="L75" s="315">
        <f>SubSegments!L93</f>
        <v>5696871962.9725771</v>
      </c>
      <c r="M75" s="272">
        <f>SubSegments!M93</f>
        <v>268360343.67159367</v>
      </c>
      <c r="N75" s="274">
        <f>SubSegments!N93</f>
        <v>4.9435344803802739E-2</v>
      </c>
      <c r="O75" s="302">
        <f>SubSegments!O93</f>
        <v>1296528234.8724463</v>
      </c>
      <c r="P75" s="260">
        <f>SubSegments!P93</f>
        <v>36367539.619259596</v>
      </c>
      <c r="Q75" s="274">
        <f>SubSegments!Q93</f>
        <v>2.8859446066085061E-2</v>
      </c>
    </row>
    <row r="76" spans="2:17" x14ac:dyDescent="0.25">
      <c r="B76" s="494" t="s">
        <v>278</v>
      </c>
      <c r="C76" s="48" t="s">
        <v>28</v>
      </c>
      <c r="D76" s="386">
        <f>SubSegments!D94</f>
        <v>7889949.1662508352</v>
      </c>
      <c r="E76" s="387">
        <f>SubSegments!E94</f>
        <v>774408.11014732625</v>
      </c>
      <c r="F76" s="390">
        <f>SubSegments!F94</f>
        <v>0.10883334156059166</v>
      </c>
      <c r="G76" s="391">
        <f>SubSegments!G94</f>
        <v>0.3398767436895973</v>
      </c>
      <c r="H76" s="392">
        <f>SubSegments!H94</f>
        <v>2.6956745853215891E-2</v>
      </c>
      <c r="I76" s="393">
        <f>SubSegments!I94</f>
        <v>4.2796219463810869</v>
      </c>
      <c r="J76" s="391">
        <f>SubSegments!J94</f>
        <v>-0.10939813514975416</v>
      </c>
      <c r="K76" s="394">
        <f>SubSegments!K94</f>
        <v>-2.4925412305609074E-2</v>
      </c>
      <c r="L76" s="395">
        <f>SubSegments!L94</f>
        <v>33765999.607718237</v>
      </c>
      <c r="M76" s="396">
        <f>SubSegments!M94</f>
        <v>2535747.0215227678</v>
      </c>
      <c r="N76" s="397">
        <f>SubSegments!N94</f>
        <v>8.1195213343987799E-2</v>
      </c>
      <c r="O76" s="398">
        <f>SubSegments!O94</f>
        <v>8645185.1376755219</v>
      </c>
      <c r="P76" s="387">
        <f>SubSegments!P94</f>
        <v>825024.67809628882</v>
      </c>
      <c r="Q76" s="397">
        <f>SubSegments!Q94</f>
        <v>0.10549971223233437</v>
      </c>
    </row>
    <row r="77" spans="2:17" x14ac:dyDescent="0.25">
      <c r="B77" s="495"/>
      <c r="C77" s="48" t="s">
        <v>134</v>
      </c>
      <c r="D77" s="281">
        <f>SubSegments!D95</f>
        <v>152672529.40281558</v>
      </c>
      <c r="E77" s="282">
        <f>SubSegments!E95</f>
        <v>-4083138.0380037129</v>
      </c>
      <c r="F77" s="319">
        <f>SubSegments!F95</f>
        <v>-2.604778573345834E-2</v>
      </c>
      <c r="G77" s="337">
        <f>SubSegments!G95</f>
        <v>6.5767017062976079</v>
      </c>
      <c r="H77" s="372">
        <f>SubSegments!H95</f>
        <v>-0.31693895007191752</v>
      </c>
      <c r="I77" s="328">
        <f>SubSegments!I95</f>
        <v>2.7067063236771949</v>
      </c>
      <c r="J77" s="337">
        <f>SubSegments!J95</f>
        <v>2.4745448923695346E-2</v>
      </c>
      <c r="K77" s="344">
        <f>SubSegments!K95</f>
        <v>9.2266256218110233E-3</v>
      </c>
      <c r="L77" s="350">
        <f>SubSegments!L95</f>
        <v>413239700.7863934</v>
      </c>
      <c r="M77" s="362">
        <f>SubSegments!M95</f>
        <v>-7172866.1857549548</v>
      </c>
      <c r="N77" s="356">
        <f>SubSegments!N95</f>
        <v>-1.7061493278887035E-2</v>
      </c>
      <c r="O77" s="285">
        <f>SubSegments!O95</f>
        <v>82220998.717745215</v>
      </c>
      <c r="P77" s="282">
        <f>SubSegments!P95</f>
        <v>-1972584.4666046053</v>
      </c>
      <c r="Q77" s="356">
        <f>SubSegments!Q95</f>
        <v>-2.3429154479450588E-2</v>
      </c>
    </row>
    <row r="78" spans="2:17" x14ac:dyDescent="0.25">
      <c r="B78" s="495"/>
      <c r="C78" s="48" t="s">
        <v>135</v>
      </c>
      <c r="D78" s="281">
        <f>SubSegments!D96</f>
        <v>2381643.8104858082</v>
      </c>
      <c r="E78" s="282">
        <f>SubSegments!E96</f>
        <v>300803.52910368773</v>
      </c>
      <c r="F78" s="319">
        <f>SubSegments!F96</f>
        <v>0.14455868227612848</v>
      </c>
      <c r="G78" s="337">
        <f>SubSegments!G96</f>
        <v>0.10259449406833687</v>
      </c>
      <c r="H78" s="372">
        <f>SubSegments!H96</f>
        <v>1.1085425226773235E-2</v>
      </c>
      <c r="I78" s="328">
        <f>SubSegments!I96</f>
        <v>3.2061315715870702</v>
      </c>
      <c r="J78" s="337">
        <f>SubSegments!J96</f>
        <v>3.7646659586552111E-3</v>
      </c>
      <c r="K78" s="344">
        <f>SubSegments!K96</f>
        <v>1.1755885785724649E-3</v>
      </c>
      <c r="L78" s="350">
        <f>SubSegments!L96</f>
        <v>7635863.4130734829</v>
      </c>
      <c r="M78" s="362">
        <f>SubSegments!M96</f>
        <v>972249.36007686146</v>
      </c>
      <c r="N78" s="356">
        <f>SubSegments!N96</f>
        <v>0.14590421239051829</v>
      </c>
      <c r="O78" s="285">
        <f>SubSegments!O96</f>
        <v>1331542.5545444142</v>
      </c>
      <c r="P78" s="282">
        <f>SubSegments!P96</f>
        <v>170703.79625559249</v>
      </c>
      <c r="Q78" s="356">
        <f>SubSegments!Q96</f>
        <v>0.14705211644313537</v>
      </c>
    </row>
    <row r="79" spans="2:17" x14ac:dyDescent="0.25">
      <c r="B79" s="495"/>
      <c r="C79" s="48" t="s">
        <v>136</v>
      </c>
      <c r="D79" s="281">
        <f>SubSegments!D97</f>
        <v>1088717069.6613028</v>
      </c>
      <c r="E79" s="282">
        <f>SubSegments!E97</f>
        <v>-7451303.0044908524</v>
      </c>
      <c r="F79" s="319">
        <f>SubSegments!F97</f>
        <v>-6.797589850517107E-3</v>
      </c>
      <c r="G79" s="337">
        <f>SubSegments!G97</f>
        <v>46.898858869530024</v>
      </c>
      <c r="H79" s="372">
        <f>SubSegments!H97</f>
        <v>-1.307314364290761</v>
      </c>
      <c r="I79" s="328">
        <f>SubSegments!I97</f>
        <v>1.9918581531742987</v>
      </c>
      <c r="J79" s="337">
        <f>SubSegments!J97</f>
        <v>1.1245185334868069E-2</v>
      </c>
      <c r="K79" s="344">
        <f>SubSegments!K97</f>
        <v>5.6776288540284475E-3</v>
      </c>
      <c r="L79" s="350">
        <f>SubSegments!L97</f>
        <v>2168569971.7048969</v>
      </c>
      <c r="M79" s="362">
        <f>SubSegments!M97</f>
        <v>-2515322.1324195862</v>
      </c>
      <c r="N79" s="356">
        <f>SubSegments!N97</f>
        <v>-1.1585551887617659E-3</v>
      </c>
      <c r="O79" s="285">
        <f>SubSegments!O97</f>
        <v>487312611.52538592</v>
      </c>
      <c r="P79" s="282">
        <f>SubSegments!P97</f>
        <v>-3405319.6032136083</v>
      </c>
      <c r="Q79" s="356">
        <f>SubSegments!Q97</f>
        <v>-6.9394643790206163E-3</v>
      </c>
    </row>
    <row r="80" spans="2:17" x14ac:dyDescent="0.25">
      <c r="B80" s="495"/>
      <c r="C80" s="48" t="s">
        <v>137</v>
      </c>
      <c r="D80" s="281">
        <f>SubSegments!D98</f>
        <v>164900787.71688795</v>
      </c>
      <c r="E80" s="282">
        <f>SubSegments!E98</f>
        <v>44617012.786711648</v>
      </c>
      <c r="F80" s="319">
        <f>SubSegments!F98</f>
        <v>0.3709312649408571</v>
      </c>
      <c r="G80" s="337">
        <f>SubSegments!G98</f>
        <v>7.1034605648413143</v>
      </c>
      <c r="H80" s="372">
        <f>SubSegments!H98</f>
        <v>1.8137435504736263</v>
      </c>
      <c r="I80" s="328">
        <f>SubSegments!I98</f>
        <v>3.1020460396867264</v>
      </c>
      <c r="J80" s="337">
        <f>SubSegments!J98</f>
        <v>0.10179407957635656</v>
      </c>
      <c r="K80" s="344">
        <f>SubSegments!K98</f>
        <v>3.3928510315050966E-2</v>
      </c>
      <c r="L80" s="350">
        <f>SubSegments!L98</f>
        <v>511529835.47839385</v>
      </c>
      <c r="M80" s="362">
        <f>SubSegments!M98</f>
        <v>150648203.97465783</v>
      </c>
      <c r="N80" s="356">
        <f>SubSegments!N98</f>
        <v>0.41744492050462884</v>
      </c>
      <c r="O80" s="285">
        <f>SubSegments!O98</f>
        <v>98859840.261325911</v>
      </c>
      <c r="P80" s="282">
        <f>SubSegments!P98</f>
        <v>29582591.867565885</v>
      </c>
      <c r="Q80" s="356">
        <f>SubSegments!Q98</f>
        <v>0.42701741990997527</v>
      </c>
    </row>
    <row r="81" spans="2:17" x14ac:dyDescent="0.25">
      <c r="B81" s="495"/>
      <c r="C81" s="48" t="s">
        <v>138</v>
      </c>
      <c r="D81" s="281">
        <f>SubSegments!D99</f>
        <v>527990345.20963305</v>
      </c>
      <c r="E81" s="282">
        <f>SubSegments!E99</f>
        <v>-4239878.450763762</v>
      </c>
      <c r="F81" s="319">
        <f>SubSegments!F99</f>
        <v>-7.9662489319079436E-3</v>
      </c>
      <c r="G81" s="337">
        <f>SubSegments!G99</f>
        <v>22.744334018905814</v>
      </c>
      <c r="H81" s="372">
        <f>SubSegments!H99</f>
        <v>-0.66154321841406372</v>
      </c>
      <c r="I81" s="328">
        <f>SubSegments!I99</f>
        <v>1.8704998393506982</v>
      </c>
      <c r="J81" s="337">
        <f>SubSegments!J99</f>
        <v>7.019004302977927E-2</v>
      </c>
      <c r="K81" s="344">
        <f>SubSegments!K99</f>
        <v>3.8987758203181691E-2</v>
      </c>
      <c r="L81" s="350">
        <f>SubSegments!L99</f>
        <v>987605855.89333832</v>
      </c>
      <c r="M81" s="362">
        <f>SubSegments!M99</f>
        <v>29426570.339452267</v>
      </c>
      <c r="N81" s="356">
        <f>SubSegments!N99</f>
        <v>3.0710923084130246E-2</v>
      </c>
      <c r="O81" s="285">
        <f>SubSegments!O99</f>
        <v>271387051.76434702</v>
      </c>
      <c r="P81" s="282">
        <f>SubSegments!P99</f>
        <v>-768559.03291863203</v>
      </c>
      <c r="Q81" s="356">
        <f>SubSegments!Q99</f>
        <v>-2.8239690913120568E-3</v>
      </c>
    </row>
    <row r="82" spans="2:17" x14ac:dyDescent="0.25">
      <c r="B82" s="495"/>
      <c r="C82" s="48" t="s">
        <v>139</v>
      </c>
      <c r="D82" s="281">
        <f>SubSegments!D100</f>
        <v>37719657.628641076</v>
      </c>
      <c r="E82" s="282">
        <f>SubSegments!E100</f>
        <v>-1890711.6556732655</v>
      </c>
      <c r="F82" s="319">
        <f>SubSegments!F100</f>
        <v>-4.7732744981551709E-2</v>
      </c>
      <c r="G82" s="337">
        <f>SubSegments!G100</f>
        <v>1.6248564011979383</v>
      </c>
      <c r="H82" s="372">
        <f>SubSegments!H100</f>
        <v>-0.11708796719467185</v>
      </c>
      <c r="I82" s="328">
        <f>SubSegments!I100</f>
        <v>3.233142808930499</v>
      </c>
      <c r="J82" s="337">
        <f>SubSegments!J100</f>
        <v>0.10325900590258374</v>
      </c>
      <c r="K82" s="344">
        <f>SubSegments!K100</f>
        <v>3.2991322490211555E-2</v>
      </c>
      <c r="L82" s="350">
        <f>SubSegments!L100</f>
        <v>121953039.81736134</v>
      </c>
      <c r="M82" s="362">
        <f>SubSegments!M100</f>
        <v>-2022813.4375685453</v>
      </c>
      <c r="N82" s="356">
        <f>SubSegments!N100</f>
        <v>-1.631618887436944E-2</v>
      </c>
      <c r="O82" s="285">
        <f>SubSegments!O100</f>
        <v>26694446.195565149</v>
      </c>
      <c r="P82" s="282">
        <f>SubSegments!P100</f>
        <v>-1526041.95090634</v>
      </c>
      <c r="Q82" s="356">
        <f>SubSegments!Q100</f>
        <v>-5.4075675196892249E-2</v>
      </c>
    </row>
    <row r="83" spans="2:17" x14ac:dyDescent="0.25">
      <c r="B83" s="495"/>
      <c r="C83" s="48" t="s">
        <v>140</v>
      </c>
      <c r="D83" s="281">
        <f>SubSegments!D101</f>
        <v>977539.7840278201</v>
      </c>
      <c r="E83" s="282">
        <f>SubSegments!E101</f>
        <v>-116189.49245915969</v>
      </c>
      <c r="F83" s="319">
        <f>SubSegments!F101</f>
        <v>-0.10623240591342337</v>
      </c>
      <c r="G83" s="337">
        <f>SubSegments!G101</f>
        <v>4.210965516020982E-2</v>
      </c>
      <c r="H83" s="372">
        <f>SubSegments!H101</f>
        <v>-5.9892539927801081E-3</v>
      </c>
      <c r="I83" s="328">
        <f>SubSegments!I101</f>
        <v>12.203117817678566</v>
      </c>
      <c r="J83" s="337">
        <f>SubSegments!J101</f>
        <v>-0.43392973013238567</v>
      </c>
      <c r="K83" s="344">
        <f>SubSegments!K101</f>
        <v>-3.4337904363393255E-2</v>
      </c>
      <c r="L83" s="350">
        <f>SubSegments!L101</f>
        <v>11929033.155959548</v>
      </c>
      <c r="M83" s="362">
        <f>SubSegments!M101</f>
        <v>-1892475.7154392861</v>
      </c>
      <c r="N83" s="356">
        <f>SubSegments!N101</f>
        <v>-0.13692251208226836</v>
      </c>
      <c r="O83" s="285">
        <f>SubSegments!O101</f>
        <v>2538842.4353386224</v>
      </c>
      <c r="P83" s="282">
        <f>SubSegments!P101</f>
        <v>-318691.58011069847</v>
      </c>
      <c r="Q83" s="356">
        <f>SubSegments!Q101</f>
        <v>-0.11152678441890294</v>
      </c>
    </row>
    <row r="84" spans="2:17" x14ac:dyDescent="0.25">
      <c r="B84" s="495"/>
      <c r="C84" s="48" t="s">
        <v>141</v>
      </c>
      <c r="D84" s="281">
        <f>SubSegments!D102</f>
        <v>3713607.5602164636</v>
      </c>
      <c r="E84" s="282">
        <f>SubSegments!E102</f>
        <v>127913.78954061354</v>
      </c>
      <c r="F84" s="319">
        <f>SubSegments!F102</f>
        <v>3.5673372496754979E-2</v>
      </c>
      <c r="G84" s="337">
        <f>SubSegments!G102</f>
        <v>0.15997173344365184</v>
      </c>
      <c r="H84" s="372">
        <f>SubSegments!H102</f>
        <v>2.283754677882055E-3</v>
      </c>
      <c r="I84" s="328">
        <f>SubSegments!I102</f>
        <v>4.7137839354495554</v>
      </c>
      <c r="J84" s="337">
        <f>SubSegments!J102</f>
        <v>-9.1797399514621958E-2</v>
      </c>
      <c r="K84" s="344">
        <f>SubSegments!K102</f>
        <v>-1.9102246557919565E-2</v>
      </c>
      <c r="L84" s="350">
        <f>SubSegments!L102</f>
        <v>17505143.659912385</v>
      </c>
      <c r="M84" s="362">
        <f>SubSegments!M102</f>
        <v>273800.60265519843</v>
      </c>
      <c r="N84" s="356">
        <f>SubSegments!N102</f>
        <v>1.5889684381849969E-2</v>
      </c>
      <c r="O84" s="285">
        <f>SubSegments!O102</f>
        <v>3986363.6793823685</v>
      </c>
      <c r="P84" s="282">
        <f>SubSegments!P102</f>
        <v>185747.42297190474</v>
      </c>
      <c r="Q84" s="356">
        <f>SubSegments!Q102</f>
        <v>4.8872974917845577E-2</v>
      </c>
    </row>
    <row r="85" spans="2:17" x14ac:dyDescent="0.25">
      <c r="B85" s="495"/>
      <c r="C85" s="48" t="s">
        <v>142</v>
      </c>
      <c r="D85" s="281">
        <f>SubSegments!D103</f>
        <v>74970230.873264804</v>
      </c>
      <c r="E85" s="282">
        <f>SubSegments!E103</f>
        <v>-724001.66927053034</v>
      </c>
      <c r="F85" s="319">
        <f>SubSegments!F103</f>
        <v>-9.5648194710698398E-3</v>
      </c>
      <c r="G85" s="337">
        <f>SubSegments!G103</f>
        <v>3.2295059709453748</v>
      </c>
      <c r="H85" s="372">
        <f>SubSegments!H103</f>
        <v>-9.9297685259985169E-2</v>
      </c>
      <c r="I85" s="328">
        <f>SubSegments!I103</f>
        <v>6.3954443881534502</v>
      </c>
      <c r="J85" s="337">
        <f>SubSegments!J103</f>
        <v>-0.17300530414636306</v>
      </c>
      <c r="K85" s="344">
        <f>SubSegments!K103</f>
        <v>-2.6338833705185714E-2</v>
      </c>
      <c r="L85" s="350">
        <f>SubSegments!L103</f>
        <v>479467942.3169899</v>
      </c>
      <c r="M85" s="362">
        <f>SubSegments!M103</f>
        <v>-17725816.135896862</v>
      </c>
      <c r="N85" s="356">
        <f>SubSegments!N103</f>
        <v>-3.5651726986787043E-2</v>
      </c>
      <c r="O85" s="285">
        <f>SubSegments!O103</f>
        <v>123194692.70973411</v>
      </c>
      <c r="P85" s="282">
        <f>SubSegments!P103</f>
        <v>-1600719.322610721</v>
      </c>
      <c r="Q85" s="356">
        <f>SubSegments!Q103</f>
        <v>-1.2826748167599638E-2</v>
      </c>
    </row>
    <row r="86" spans="2:17" ht="15" thickBot="1" x14ac:dyDescent="0.3">
      <c r="B86" s="495"/>
      <c r="C86" s="384" t="s">
        <v>143</v>
      </c>
      <c r="D86" s="388">
        <f>SubSegments!D104</f>
        <v>259043778.23048666</v>
      </c>
      <c r="E86" s="389">
        <f>SubSegments!E104</f>
        <v>19746238.451350152</v>
      </c>
      <c r="F86" s="399">
        <f>SubSegments!F104</f>
        <v>8.2517515514682088E-2</v>
      </c>
      <c r="G86" s="400">
        <f>SubSegments!G104</f>
        <v>11.158874913241609</v>
      </c>
      <c r="H86" s="401">
        <f>SubSegments!H104</f>
        <v>0.63529209086325977</v>
      </c>
      <c r="I86" s="402">
        <f>SubSegments!I104</f>
        <v>3.6371773891615553</v>
      </c>
      <c r="J86" s="400">
        <f>SubSegments!J104</f>
        <v>0.17774533282522986</v>
      </c>
      <c r="K86" s="403">
        <f>SubSegments!K104</f>
        <v>5.1379917261178749E-2</v>
      </c>
      <c r="L86" s="404">
        <f>SubSegments!L104</f>
        <v>942188172.98290646</v>
      </c>
      <c r="M86" s="405">
        <f>SubSegments!M104</f>
        <v>114354592.86854458</v>
      </c>
      <c r="N86" s="406">
        <f>SubSegments!N104</f>
        <v>0.13813717589560326</v>
      </c>
      <c r="O86" s="407">
        <f>SubSegments!O104</f>
        <v>190080942.65522876</v>
      </c>
      <c r="P86" s="389">
        <f>SubSegments!P104</f>
        <v>14920315.959462136</v>
      </c>
      <c r="Q86" s="406">
        <f>SubSegments!Q104</f>
        <v>8.5180763741939378E-2</v>
      </c>
    </row>
    <row r="87" spans="2:17" s="256" customFormat="1" x14ac:dyDescent="0.25">
      <c r="B87" s="495"/>
      <c r="C87" s="385" t="s">
        <v>282</v>
      </c>
      <c r="D87" s="434">
        <f>'RFG vs SS'!E31</f>
        <v>1073051180.4753039</v>
      </c>
      <c r="E87" s="408">
        <f>'RFG vs SS'!F31</f>
        <v>-7296795.3630816936</v>
      </c>
      <c r="F87" s="413">
        <f>'RFG vs SS'!G31</f>
        <v>-6.7541158277444266E-3</v>
      </c>
      <c r="G87" s="414">
        <f>'RFG vs SS'!H31</f>
        <v>46.224016574434557</v>
      </c>
      <c r="H87" s="415">
        <f>'RFG vs SS'!I31</f>
        <v>-1.2864234042521332</v>
      </c>
      <c r="I87" s="416">
        <f>'RFG vs SS'!J31</f>
        <v>1.9698517450694131</v>
      </c>
      <c r="J87" s="414">
        <f>'RFG vs SS'!K31</f>
        <v>1.3184485779177635E-2</v>
      </c>
      <c r="K87" s="417">
        <f>'RFG vs SS'!L31</f>
        <v>6.7382360064430144E-3</v>
      </c>
      <c r="L87" s="418">
        <f>'RFG vs SS'!M31</f>
        <v>2113751740.408071</v>
      </c>
      <c r="M87" s="419">
        <f>'RFG vs SS'!N31</f>
        <v>-129772.55537629128</v>
      </c>
      <c r="N87" s="420">
        <f>'RFG vs SS'!O31</f>
        <v>-6.1390647763584125E-5</v>
      </c>
      <c r="O87" s="421">
        <f>'RFG vs SS'!P31</f>
        <v>474100067.48565686</v>
      </c>
      <c r="P87" s="422">
        <f>'RFG vs SS'!Q31</f>
        <v>-2670261.6827118993</v>
      </c>
      <c r="Q87" s="420">
        <f>'RFG vs SS'!R31</f>
        <v>-5.6007295742787535E-3</v>
      </c>
    </row>
    <row r="88" spans="2:17" s="256" customFormat="1" ht="15" thickBot="1" x14ac:dyDescent="0.3">
      <c r="B88" s="496"/>
      <c r="C88" s="257" t="s">
        <v>283</v>
      </c>
      <c r="D88" s="433">
        <f>'RFG vs SS'!E32</f>
        <v>15665889.185998391</v>
      </c>
      <c r="E88" s="409">
        <f>'RFG vs SS'!F32</f>
        <v>-154507.64140930027</v>
      </c>
      <c r="F88" s="423">
        <f>'RFG vs SS'!G32</f>
        <v>-9.7663568806078856E-3</v>
      </c>
      <c r="G88" s="424">
        <f>'RFG vs SS'!H32</f>
        <v>0.67484229509545812</v>
      </c>
      <c r="H88" s="425">
        <f>'RFG vs SS'!I32</f>
        <v>-2.0890960038625561E-2</v>
      </c>
      <c r="I88" s="426">
        <f>'RFG vs SS'!J32</f>
        <v>3.4992096934925914</v>
      </c>
      <c r="J88" s="424">
        <f>'RFG vs SS'!K32</f>
        <v>-0.116614959828925</v>
      </c>
      <c r="K88" s="427">
        <f>'RFG vs SS'!L32</f>
        <v>-3.225127626744894E-2</v>
      </c>
      <c r="L88" s="428">
        <f>'RFG vs SS'!M32</f>
        <v>54818231.296826333</v>
      </c>
      <c r="M88" s="429">
        <f>'RFG vs SS'!N32</f>
        <v>-2385549.5770438984</v>
      </c>
      <c r="N88" s="430">
        <f>'RFG vs SS'!O32</f>
        <v>-4.1702655674173791E-2</v>
      </c>
      <c r="O88" s="431">
        <f>'RFG vs SS'!P32</f>
        <v>13212544.039728925</v>
      </c>
      <c r="P88" s="432">
        <f>'RFG vs SS'!Q32</f>
        <v>-735057.92050174996</v>
      </c>
      <c r="Q88" s="430">
        <f>'RFG vs SS'!R32</f>
        <v>-5.2701383549491047E-2</v>
      </c>
    </row>
    <row r="89" spans="2:17" x14ac:dyDescent="0.25">
      <c r="B89" s="497" t="s">
        <v>274</v>
      </c>
      <c r="C89" s="43" t="s">
        <v>33</v>
      </c>
      <c r="D89" s="258">
        <f>'Fat Content'!D37</f>
        <v>19544094.580051702</v>
      </c>
      <c r="E89" s="62">
        <f>'Fat Content'!E37</f>
        <v>5416206.7586652841</v>
      </c>
      <c r="F89" s="323">
        <f>'Fat Content'!F37</f>
        <v>0.38336988707302555</v>
      </c>
      <c r="G89" s="341">
        <f>'Fat Content'!G37</f>
        <v>0.84190443870577203</v>
      </c>
      <c r="H89" s="376">
        <f>'Fat Content'!H37</f>
        <v>0.22060261616780008</v>
      </c>
      <c r="I89" s="332">
        <f>'Fat Content'!I37</f>
        <v>3.5822249376440909</v>
      </c>
      <c r="J89" s="341">
        <f>'Fat Content'!J37</f>
        <v>4.7833490664672684E-2</v>
      </c>
      <c r="K89" s="309">
        <f>'Fat Content'!K37</f>
        <v>1.3533727483850838E-2</v>
      </c>
      <c r="L89" s="310">
        <f>'Fat Content'!L37</f>
        <v>70011342.988335922</v>
      </c>
      <c r="M89" s="311">
        <f>'Fat Content'!M37</f>
        <v>20077857.108543083</v>
      </c>
      <c r="N89" s="312">
        <f>'Fat Content'!N37</f>
        <v>0.40209203813403743</v>
      </c>
      <c r="O89" s="61">
        <f>'Fat Content'!O37</f>
        <v>11175817.151129382</v>
      </c>
      <c r="P89" s="62">
        <f>'Fat Content'!P37</f>
        <v>2629170.0633422267</v>
      </c>
      <c r="Q89" s="312">
        <f>'Fat Content'!Q37</f>
        <v>0.30762590713488264</v>
      </c>
    </row>
    <row r="90" spans="2:17" x14ac:dyDescent="0.25">
      <c r="B90" s="498"/>
      <c r="C90" s="48" t="s">
        <v>162</v>
      </c>
      <c r="D90" s="57">
        <f>'Fat Content'!D38</f>
        <v>100034357.50446811</v>
      </c>
      <c r="E90" s="277">
        <f>'Fat Content'!E38</f>
        <v>-4891803.0575984418</v>
      </c>
      <c r="F90" s="279">
        <f>'Fat Content'!F38</f>
        <v>-4.6621386233844063E-2</v>
      </c>
      <c r="G90" s="333">
        <f>'Fat Content'!G38</f>
        <v>4.3091978122155083</v>
      </c>
      <c r="H90" s="368">
        <f>'Fat Content'!H38</f>
        <v>-0.30513772139764139</v>
      </c>
      <c r="I90" s="324">
        <f>'Fat Content'!I38</f>
        <v>1.9137090580012401</v>
      </c>
      <c r="J90" s="333">
        <f>'Fat Content'!J38</f>
        <v>3.4948717239908333E-2</v>
      </c>
      <c r="K90" s="290">
        <f>'Fat Content'!K38</f>
        <v>1.8602009251348171E-2</v>
      </c>
      <c r="L90" s="294">
        <f>'Fat Content'!L38</f>
        <v>191436656.06763497</v>
      </c>
      <c r="M90" s="280">
        <f>'Fat Content'!M38</f>
        <v>-5694453.1047314107</v>
      </c>
      <c r="N90" s="269">
        <f>'Fat Content'!N38</f>
        <v>-2.8886628440528517E-2</v>
      </c>
      <c r="O90" s="284">
        <f>'Fat Content'!O38</f>
        <v>54553851.336350523</v>
      </c>
      <c r="P90" s="277">
        <f>'Fat Content'!P38</f>
        <v>-2323501.306578204</v>
      </c>
      <c r="Q90" s="269">
        <f>'Fat Content'!Q38</f>
        <v>-4.0851080414465689E-2</v>
      </c>
    </row>
    <row r="91" spans="2:17" x14ac:dyDescent="0.25">
      <c r="B91" s="498"/>
      <c r="C91" s="48" t="s">
        <v>163</v>
      </c>
      <c r="D91" s="57">
        <f>'Fat Content'!D39</f>
        <v>244016.17792090127</v>
      </c>
      <c r="E91" s="277">
        <f>'Fat Content'!E39</f>
        <v>-665909.79024127079</v>
      </c>
      <c r="F91" s="279">
        <f>'Fat Content'!F39</f>
        <v>-0.73182853720093932</v>
      </c>
      <c r="G91" s="333">
        <f>'Fat Content'!G39</f>
        <v>1.0511528301613487E-2</v>
      </c>
      <c r="H91" s="368">
        <f>'Fat Content'!H39</f>
        <v>-2.9504266666548106E-2</v>
      </c>
      <c r="I91" s="324">
        <f>'Fat Content'!I39</f>
        <v>3.4875737629927905</v>
      </c>
      <c r="J91" s="333">
        <f>'Fat Content'!J39</f>
        <v>1.9623807807045268</v>
      </c>
      <c r="K91" s="290">
        <f>'Fat Content'!K39</f>
        <v>1.2866442499363886</v>
      </c>
      <c r="L91" s="294">
        <f>'Fat Content'!L39</f>
        <v>851024.41986271599</v>
      </c>
      <c r="M91" s="280">
        <f>'Fat Content'!M39</f>
        <v>-536788.28118008282</v>
      </c>
      <c r="N91" s="269">
        <f>'Fat Content'!N39</f>
        <v>-0.38678726659349744</v>
      </c>
      <c r="O91" s="284">
        <f>'Fat Content'!O39</f>
        <v>244016.57616397092</v>
      </c>
      <c r="P91" s="277">
        <f>'Fat Content'!P39</f>
        <v>-219814.30887326715</v>
      </c>
      <c r="Q91" s="269">
        <f>'Fat Content'!Q39</f>
        <v>-0.47391046168825007</v>
      </c>
    </row>
    <row r="92" spans="2:17" ht="15" thickBot="1" x14ac:dyDescent="0.3">
      <c r="B92" s="499"/>
      <c r="C92" s="51" t="s">
        <v>164</v>
      </c>
      <c r="D92" s="296">
        <f>'Fat Content'!D40</f>
        <v>2201592371.8940144</v>
      </c>
      <c r="E92" s="297">
        <f>'Fat Content'!E40</f>
        <v>47639337.009275436</v>
      </c>
      <c r="F92" s="317">
        <f>'Fat Content'!F40</f>
        <v>2.2117166083811427E-2</v>
      </c>
      <c r="G92" s="334">
        <f>'Fat Content'!G40</f>
        <v>94.838386220777082</v>
      </c>
      <c r="H92" s="369">
        <f>'Fat Content'!H40</f>
        <v>0.11403937189642477</v>
      </c>
      <c r="I92" s="325">
        <f>'Fat Content'!I40</f>
        <v>2.46847373241097</v>
      </c>
      <c r="J92" s="334">
        <f>'Fat Content'!J40</f>
        <v>6.3565580908507613E-2</v>
      </c>
      <c r="K92" s="342">
        <f>'Fat Content'!K40</f>
        <v>2.6431604412332804E-2</v>
      </c>
      <c r="L92" s="348">
        <f>'Fat Content'!L40</f>
        <v>5434572939.4967384</v>
      </c>
      <c r="M92" s="360">
        <f>'Fat Content'!M40</f>
        <v>254513727.94896221</v>
      </c>
      <c r="N92" s="354">
        <f>'Fat Content'!N40</f>
        <v>4.9133362680793519E-2</v>
      </c>
      <c r="O92" s="298">
        <f>'Fat Content'!O40</f>
        <v>1230554549.8088026</v>
      </c>
      <c r="P92" s="297">
        <f>'Fat Content'!P40</f>
        <v>36281685.171369553</v>
      </c>
      <c r="Q92" s="354">
        <f>'Fat Content'!Q40</f>
        <v>3.0379728323128432E-2</v>
      </c>
    </row>
    <row r="93" spans="2:17" ht="15" thickBot="1" x14ac:dyDescent="0.3">
      <c r="B93" s="497" t="s">
        <v>284</v>
      </c>
      <c r="C93" s="254" t="s">
        <v>284</v>
      </c>
      <c r="D93" s="259">
        <f>Flavors!D142</f>
        <v>1291707658.1657612</v>
      </c>
      <c r="E93" s="260">
        <f>Flavors!E142</f>
        <v>40141656.173296213</v>
      </c>
      <c r="F93" s="273">
        <f>Flavors!F142</f>
        <v>3.207314365314462E-2</v>
      </c>
      <c r="G93" s="335">
        <f>Flavors!G142</f>
        <v>55.643120558267128</v>
      </c>
      <c r="H93" s="370">
        <f>Flavors!H142</f>
        <v>0.6030290813677226</v>
      </c>
      <c r="I93" s="326">
        <f>Flavors!I142</f>
        <v>2.2087201088291515</v>
      </c>
      <c r="J93" s="335">
        <f>Flavors!J142</f>
        <v>5.4857484715185478E-2</v>
      </c>
      <c r="K93" s="314">
        <f>Flavors!K142</f>
        <v>2.5469351713065819E-2</v>
      </c>
      <c r="L93" s="315">
        <f>Flavors!L142</f>
        <v>2853020679.3193283</v>
      </c>
      <c r="M93" s="272">
        <f>Flavors!M142</f>
        <v>157319446.01601267</v>
      </c>
      <c r="N93" s="274">
        <f>Flavors!N142</f>
        <v>5.8359377542456077E-2</v>
      </c>
      <c r="O93" s="302">
        <f>Flavors!O142</f>
        <v>618134440.68085337</v>
      </c>
      <c r="P93" s="260">
        <f>Flavors!P142</f>
        <v>29712419.460175753</v>
      </c>
      <c r="Q93" s="274">
        <f>Flavors!Q142</f>
        <v>5.049508412098095E-2</v>
      </c>
    </row>
    <row r="94" spans="2:17" x14ac:dyDescent="0.25">
      <c r="B94" s="498"/>
      <c r="C94" s="378" t="s">
        <v>33</v>
      </c>
      <c r="D94" s="299">
        <f>Flavors!D143</f>
        <v>89801718.127292052</v>
      </c>
      <c r="E94" s="300">
        <f>Flavors!E143</f>
        <v>21778072.498375773</v>
      </c>
      <c r="F94" s="318">
        <f>Flavors!F143</f>
        <v>0.32015444478203764</v>
      </c>
      <c r="G94" s="336">
        <f>Flavors!G143</f>
        <v>3.8684045855948646</v>
      </c>
      <c r="H94" s="371">
        <f>Flavors!H143</f>
        <v>0.87693016710847838</v>
      </c>
      <c r="I94" s="327">
        <f>Flavors!I143</f>
        <v>2.4997013317706838</v>
      </c>
      <c r="J94" s="336">
        <f>Flavors!J143</f>
        <v>7.3226639101448665E-2</v>
      </c>
      <c r="K94" s="343">
        <f>Flavors!K143</f>
        <v>3.0178200218892847E-2</v>
      </c>
      <c r="L94" s="349">
        <f>Flavors!L143</f>
        <v>224477474.3980875</v>
      </c>
      <c r="M94" s="361">
        <f>Flavors!M143</f>
        <v>59419819.776421905</v>
      </c>
      <c r="N94" s="355">
        <f>Flavors!N143</f>
        <v>0.35999432993653124</v>
      </c>
      <c r="O94" s="301">
        <f>Flavors!O143</f>
        <v>52046739.316871524</v>
      </c>
      <c r="P94" s="300">
        <f>Flavors!P143</f>
        <v>13099883.477662288</v>
      </c>
      <c r="Q94" s="355">
        <f>Flavors!Q143</f>
        <v>0.33635278626199527</v>
      </c>
    </row>
    <row r="95" spans="2:17" x14ac:dyDescent="0.25">
      <c r="B95" s="498"/>
      <c r="C95" s="48" t="s">
        <v>145</v>
      </c>
      <c r="D95" s="281">
        <f>Flavors!D144</f>
        <v>8844649.9315989111</v>
      </c>
      <c r="E95" s="282">
        <f>Flavors!E144</f>
        <v>1853470.5077135712</v>
      </c>
      <c r="F95" s="319">
        <f>Flavors!F144</f>
        <v>0.26511556853786294</v>
      </c>
      <c r="G95" s="337">
        <f>Flavors!G144</f>
        <v>0.38100255837956165</v>
      </c>
      <c r="H95" s="372">
        <f>Flavors!H144</f>
        <v>7.3551609400857587E-2</v>
      </c>
      <c r="I95" s="328">
        <f>Flavors!I144</f>
        <v>2.193850358363834</v>
      </c>
      <c r="J95" s="337">
        <f>Flavors!J144</f>
        <v>-0.15049029349340337</v>
      </c>
      <c r="K95" s="344">
        <f>Flavors!K144</f>
        <v>-6.419301451526753E-2</v>
      </c>
      <c r="L95" s="350">
        <f>Flavors!L144</f>
        <v>19403838.422040932</v>
      </c>
      <c r="M95" s="362">
        <f>Flavors!M144</f>
        <v>3014132.2941986676</v>
      </c>
      <c r="N95" s="356">
        <f>Flavors!N144</f>
        <v>0.18390398648322095</v>
      </c>
      <c r="O95" s="285">
        <f>Flavors!O144</f>
        <v>4599287.2057797564</v>
      </c>
      <c r="P95" s="282">
        <f>Flavors!P144</f>
        <v>831645.83561308682</v>
      </c>
      <c r="Q95" s="356">
        <f>Flavors!Q144</f>
        <v>0.22073381033511086</v>
      </c>
    </row>
    <row r="96" spans="2:17" x14ac:dyDescent="0.25">
      <c r="B96" s="498"/>
      <c r="C96" s="48" t="s">
        <v>146</v>
      </c>
      <c r="D96" s="281">
        <f>Flavors!D145</f>
        <v>147978615.1167663</v>
      </c>
      <c r="E96" s="282">
        <f>Flavors!E145</f>
        <v>8643937.7399392724</v>
      </c>
      <c r="F96" s="319">
        <f>Flavors!F145</f>
        <v>6.2037232243068723E-2</v>
      </c>
      <c r="G96" s="337">
        <f>Flavors!G145</f>
        <v>6.3745011256494326</v>
      </c>
      <c r="H96" s="372">
        <f>Flavors!H145</f>
        <v>0.2469829791705731</v>
      </c>
      <c r="I96" s="328">
        <f>Flavors!I145</f>
        <v>2.3571793041740352</v>
      </c>
      <c r="J96" s="337">
        <f>Flavors!J145</f>
        <v>6.723165491501959E-2</v>
      </c>
      <c r="K96" s="344">
        <f>Flavors!K145</f>
        <v>2.935947244766687E-2</v>
      </c>
      <c r="L96" s="350">
        <f>Flavors!L145</f>
        <v>348812129.01357657</v>
      </c>
      <c r="M96" s="362">
        <f>Flavors!M145</f>
        <v>29743012.094248176</v>
      </c>
      <c r="N96" s="356">
        <f>Flavors!N145</f>
        <v>9.3218085101505546E-2</v>
      </c>
      <c r="O96" s="285">
        <f>Flavors!O145</f>
        <v>74804339.46923995</v>
      </c>
      <c r="P96" s="282">
        <f>Flavors!P145</f>
        <v>6315324.4399559349</v>
      </c>
      <c r="Q96" s="356">
        <f>Flavors!Q145</f>
        <v>9.2209304473946319E-2</v>
      </c>
    </row>
    <row r="97" spans="2:17" x14ac:dyDescent="0.25">
      <c r="B97" s="498"/>
      <c r="C97" s="48" t="s">
        <v>147</v>
      </c>
      <c r="D97" s="281">
        <f>Flavors!D146</f>
        <v>38177034.613876</v>
      </c>
      <c r="E97" s="282">
        <f>Flavors!E146</f>
        <v>475621.59936450422</v>
      </c>
      <c r="F97" s="319">
        <f>Flavors!F146</f>
        <v>1.2615484708263711E-2</v>
      </c>
      <c r="G97" s="337">
        <f>Flavors!G146</f>
        <v>1.6445589109485912</v>
      </c>
      <c r="H97" s="372">
        <f>Flavors!H146</f>
        <v>-1.3435328127560542E-2</v>
      </c>
      <c r="I97" s="328">
        <f>Flavors!I146</f>
        <v>2.209226304867792</v>
      </c>
      <c r="J97" s="337">
        <f>Flavors!J146</f>
        <v>-0.13157071590785385</v>
      </c>
      <c r="K97" s="344">
        <f>Flavors!K146</f>
        <v>-5.6207656939112394E-2</v>
      </c>
      <c r="L97" s="350">
        <f>Flavors!L146</f>
        <v>84341709.110823065</v>
      </c>
      <c r="M97" s="362">
        <f>Flavors!M146</f>
        <v>-3909646.1525776088</v>
      </c>
      <c r="N97" s="356">
        <f>Flavors!N146</f>
        <v>-4.4301259067451457E-2</v>
      </c>
      <c r="O97" s="285">
        <f>Flavors!O146</f>
        <v>19795575.907577429</v>
      </c>
      <c r="P97" s="282">
        <f>Flavors!P146</f>
        <v>-367930.58100975305</v>
      </c>
      <c r="Q97" s="356">
        <f>Flavors!Q146</f>
        <v>-1.8247351035793637E-2</v>
      </c>
    </row>
    <row r="98" spans="2:17" x14ac:dyDescent="0.25">
      <c r="B98" s="498"/>
      <c r="C98" s="48" t="s">
        <v>148</v>
      </c>
      <c r="D98" s="281">
        <f>Flavors!D147</f>
        <v>10193064.470828457</v>
      </c>
      <c r="E98" s="282">
        <f>Flavors!E147</f>
        <v>-6562701.8557797447</v>
      </c>
      <c r="F98" s="319">
        <f>Flavors!F147</f>
        <v>-0.39166826081586947</v>
      </c>
      <c r="G98" s="337">
        <f>Flavors!G147</f>
        <v>0.43908845134036767</v>
      </c>
      <c r="H98" s="372">
        <f>Flavors!H147</f>
        <v>-0.2977795283857374</v>
      </c>
      <c r="I98" s="328">
        <f>Flavors!I147</f>
        <v>2.5381686123251277</v>
      </c>
      <c r="J98" s="337">
        <f>Flavors!J147</f>
        <v>0.17575098746248763</v>
      </c>
      <c r="K98" s="344">
        <f>Flavors!K147</f>
        <v>7.4394546337972933E-2</v>
      </c>
      <c r="L98" s="350">
        <f>Flavors!L147</f>
        <v>25871716.303263225</v>
      </c>
      <c r="M98" s="362">
        <f>Flavors!M147</f>
        <v>-13712401.384795927</v>
      </c>
      <c r="N98" s="356">
        <f>Flavors!N147</f>
        <v>-0.34641169705627611</v>
      </c>
      <c r="O98" s="285">
        <f>Flavors!O147</f>
        <v>5571783.5135301314</v>
      </c>
      <c r="P98" s="282">
        <f>Flavors!P147</f>
        <v>-3267444.8155161105</v>
      </c>
      <c r="Q98" s="356">
        <f>Flavors!Q147</f>
        <v>-0.36965272237386243</v>
      </c>
    </row>
    <row r="99" spans="2:17" x14ac:dyDescent="0.25">
      <c r="B99" s="498"/>
      <c r="C99" s="48" t="s">
        <v>149</v>
      </c>
      <c r="D99" s="281">
        <f>Flavors!D148</f>
        <v>27535806.013588011</v>
      </c>
      <c r="E99" s="282">
        <f>Flavors!E148</f>
        <v>-45824.88369006291</v>
      </c>
      <c r="F99" s="319">
        <f>Flavors!F148</f>
        <v>-1.6614276313365209E-3</v>
      </c>
      <c r="G99" s="337">
        <f>Flavors!G148</f>
        <v>1.1861648136845795</v>
      </c>
      <c r="H99" s="372">
        <f>Flavors!H148</f>
        <v>-2.6791982242671875E-2</v>
      </c>
      <c r="I99" s="328">
        <f>Flavors!I148</f>
        <v>2.1464117913736191</v>
      </c>
      <c r="J99" s="337">
        <f>Flavors!J148</f>
        <v>-4.3066883098302977E-2</v>
      </c>
      <c r="K99" s="344">
        <f>Flavors!K148</f>
        <v>-1.9669925814048052E-2</v>
      </c>
      <c r="L99" s="350">
        <f>Flavors!L148</f>
        <v>59103178.712541923</v>
      </c>
      <c r="M99" s="362">
        <f>Flavors!M148</f>
        <v>-1286213.9442042857</v>
      </c>
      <c r="N99" s="356">
        <f>Flavors!N148</f>
        <v>-2.1298673287130674E-2</v>
      </c>
      <c r="O99" s="285">
        <f>Flavors!O148</f>
        <v>14217919.802216738</v>
      </c>
      <c r="P99" s="282">
        <f>Flavors!P148</f>
        <v>-30331.359935669228</v>
      </c>
      <c r="Q99" s="356">
        <f>Flavors!Q148</f>
        <v>-2.1287777419476111E-3</v>
      </c>
    </row>
    <row r="100" spans="2:17" x14ac:dyDescent="0.25">
      <c r="B100" s="498"/>
      <c r="C100" s="48" t="s">
        <v>150</v>
      </c>
      <c r="D100" s="281">
        <f>Flavors!D149</f>
        <v>175705748.23197475</v>
      </c>
      <c r="E100" s="282">
        <f>Flavors!E149</f>
        <v>-9045270.682071507</v>
      </c>
      <c r="F100" s="319">
        <f>Flavors!F149</f>
        <v>-4.8959246532111075E-2</v>
      </c>
      <c r="G100" s="337">
        <f>Flavors!G149</f>
        <v>7.568907770923559</v>
      </c>
      <c r="H100" s="372">
        <f>Flavors!H149</f>
        <v>-0.55588386235116616</v>
      </c>
      <c r="I100" s="328">
        <f>Flavors!I149</f>
        <v>2.0223115090025319</v>
      </c>
      <c r="J100" s="337">
        <f>Flavors!J149</f>
        <v>1.9408023418105991E-3</v>
      </c>
      <c r="K100" s="344">
        <f>Flavors!K149</f>
        <v>9.6061694787604932E-4</v>
      </c>
      <c r="L100" s="350">
        <f>Flavors!L149</f>
        <v>355331756.84742379</v>
      </c>
      <c r="M100" s="362">
        <f>Flavors!M149</f>
        <v>-17933789.79223609</v>
      </c>
      <c r="N100" s="356">
        <f>Flavors!N149</f>
        <v>-4.8045660666208953E-2</v>
      </c>
      <c r="O100" s="285">
        <f>Flavors!O149</f>
        <v>78502504.737525567</v>
      </c>
      <c r="P100" s="282">
        <f>Flavors!P149</f>
        <v>-3972683.9168943018</v>
      </c>
      <c r="Q100" s="356">
        <f>Flavors!Q149</f>
        <v>-4.816823073349108E-2</v>
      </c>
    </row>
    <row r="101" spans="2:17" x14ac:dyDescent="0.25">
      <c r="B101" s="498"/>
      <c r="C101" s="48" t="s">
        <v>151</v>
      </c>
      <c r="D101" s="281">
        <f>Flavors!D150</f>
        <v>5294424.2143307403</v>
      </c>
      <c r="E101" s="282">
        <f>Flavors!E150</f>
        <v>940404.39028709568</v>
      </c>
      <c r="F101" s="319">
        <f>Flavors!F150</f>
        <v>0.21598532581179838</v>
      </c>
      <c r="G101" s="337">
        <f>Flavors!G150</f>
        <v>0.22806885364676618</v>
      </c>
      <c r="H101" s="372">
        <f>Flavors!H150</f>
        <v>3.6592216357094559E-2</v>
      </c>
      <c r="I101" s="328">
        <f>Flavors!I150</f>
        <v>1.9239791671987769</v>
      </c>
      <c r="J101" s="337">
        <f>Flavors!J150</f>
        <v>1.2617399542296237E-3</v>
      </c>
      <c r="K101" s="344">
        <f>Flavors!K150</f>
        <v>6.562274499367426E-4</v>
      </c>
      <c r="L101" s="350">
        <f>Flavors!L150</f>
        <v>10186361.890685096</v>
      </c>
      <c r="M101" s="362">
        <f>Flavors!M150</f>
        <v>1814812.0964281438</v>
      </c>
      <c r="N101" s="356">
        <f>Flavors!N150</f>
        <v>0.21678328876131639</v>
      </c>
      <c r="O101" s="285">
        <f>Flavors!O150</f>
        <v>2647267.5351385185</v>
      </c>
      <c r="P101" s="282">
        <f>Flavors!P150</f>
        <v>470108.96590621118</v>
      </c>
      <c r="Q101" s="356">
        <f>Flavors!Q150</f>
        <v>0.21592775673293163</v>
      </c>
    </row>
    <row r="102" spans="2:17" x14ac:dyDescent="0.25">
      <c r="B102" s="498"/>
      <c r="C102" s="48" t="s">
        <v>152</v>
      </c>
      <c r="D102" s="281">
        <f>Flavors!D151</f>
        <v>4055932.1736512384</v>
      </c>
      <c r="E102" s="282">
        <f>Flavors!E151</f>
        <v>-166719.7653705203</v>
      </c>
      <c r="F102" s="319">
        <f>Flavors!F151</f>
        <v>-3.9482241912920595E-2</v>
      </c>
      <c r="G102" s="337">
        <f>Flavors!G151</f>
        <v>0.17471811170888701</v>
      </c>
      <c r="H102" s="372">
        <f>Flavors!H151</f>
        <v>-1.0981362892424101E-2</v>
      </c>
      <c r="I102" s="328">
        <f>Flavors!I151</f>
        <v>2.0794212110157866</v>
      </c>
      <c r="J102" s="337">
        <f>Flavors!J151</f>
        <v>-3.1310192297699935E-3</v>
      </c>
      <c r="K102" s="344">
        <f>Flavors!K151</f>
        <v>-1.5034529191139713E-3</v>
      </c>
      <c r="L102" s="350">
        <f>Flavors!L151</f>
        <v>8433991.3923317492</v>
      </c>
      <c r="M102" s="362">
        <f>Flavors!M151</f>
        <v>-359901.82082873769</v>
      </c>
      <c r="N102" s="356">
        <f>Flavors!N151</f>
        <v>-4.0926335140177413E-2</v>
      </c>
      <c r="O102" s="285">
        <f>Flavors!O151</f>
        <v>2027966.0868256192</v>
      </c>
      <c r="P102" s="282">
        <f>Flavors!P151</f>
        <v>-83359.882685260149</v>
      </c>
      <c r="Q102" s="356">
        <f>Flavors!Q151</f>
        <v>-3.9482241912920595E-2</v>
      </c>
    </row>
    <row r="103" spans="2:17" x14ac:dyDescent="0.25">
      <c r="B103" s="498"/>
      <c r="C103" s="48" t="s">
        <v>153</v>
      </c>
      <c r="D103" s="281">
        <f>Flavors!D152</f>
        <v>351154.61282610148</v>
      </c>
      <c r="E103" s="282">
        <f>Flavors!E152</f>
        <v>190453.97736824007</v>
      </c>
      <c r="F103" s="319">
        <f>Flavors!F152</f>
        <v>1.1851476307209783</v>
      </c>
      <c r="G103" s="337">
        <f>Flavors!G152</f>
        <v>1.5126749719685376E-2</v>
      </c>
      <c r="H103" s="372">
        <f>Flavors!H152</f>
        <v>8.0596212886513349E-3</v>
      </c>
      <c r="I103" s="328">
        <f>Flavors!I152</f>
        <v>2.9055512902422165</v>
      </c>
      <c r="J103" s="337">
        <f>Flavors!J152</f>
        <v>0.40356431434997297</v>
      </c>
      <c r="K103" s="344">
        <f>Flavors!K152</f>
        <v>0.1612975280201274</v>
      </c>
      <c r="L103" s="350">
        <f>Flavors!L152</f>
        <v>1020297.7383713851</v>
      </c>
      <c r="M103" s="362">
        <f>Flavors!M152</f>
        <v>618226.84143820871</v>
      </c>
      <c r="N103" s="356">
        <f>Flavors!N152</f>
        <v>1.5376065419153104</v>
      </c>
      <c r="O103" s="285">
        <f>Flavors!O152</f>
        <v>221199.75611093003</v>
      </c>
      <c r="P103" s="282">
        <f>Flavors!P152</f>
        <v>119971.00936582047</v>
      </c>
      <c r="Q103" s="356">
        <f>Flavors!Q152</f>
        <v>1.1851476307209776</v>
      </c>
    </row>
    <row r="104" spans="2:17" x14ac:dyDescent="0.25">
      <c r="B104" s="498"/>
      <c r="C104" s="48" t="s">
        <v>154</v>
      </c>
      <c r="D104" s="281">
        <f>Flavors!D153</f>
        <v>32396214.617365822</v>
      </c>
      <c r="E104" s="282">
        <f>Flavors!E153</f>
        <v>-731058.47548934445</v>
      </c>
      <c r="F104" s="319">
        <f>Flavors!F153</f>
        <v>-2.2068175471014483E-2</v>
      </c>
      <c r="G104" s="337">
        <f>Flavors!G153</f>
        <v>1.3955374996733636</v>
      </c>
      <c r="H104" s="372">
        <f>Flavors!H153</f>
        <v>-6.1299885257418474E-2</v>
      </c>
      <c r="I104" s="328">
        <f>Flavors!I153</f>
        <v>2.2521119499788074</v>
      </c>
      <c r="J104" s="337">
        <f>Flavors!J153</f>
        <v>0.14294797263996895</v>
      </c>
      <c r="K104" s="344">
        <f>Flavors!K153</f>
        <v>6.7774707977104942E-2</v>
      </c>
      <c r="L104" s="350">
        <f>Flavors!L153</f>
        <v>72959902.073847681</v>
      </c>
      <c r="M104" s="362">
        <f>Flavors!M153</f>
        <v>3089050.998931393</v>
      </c>
      <c r="N104" s="356">
        <f>Flavors!N153</f>
        <v>4.4210868357954861E-2</v>
      </c>
      <c r="O104" s="285">
        <f>Flavors!O153</f>
        <v>17141800.10619387</v>
      </c>
      <c r="P104" s="282">
        <f>Flavors!P153</f>
        <v>710252.86996157281</v>
      </c>
      <c r="Q104" s="356">
        <f>Flavors!Q153</f>
        <v>4.3224953788614226E-2</v>
      </c>
    </row>
    <row r="105" spans="2:17" x14ac:dyDescent="0.25">
      <c r="B105" s="498"/>
      <c r="C105" s="48" t="s">
        <v>155</v>
      </c>
      <c r="D105" s="281">
        <f>Flavors!D154</f>
        <v>991530147.37680972</v>
      </c>
      <c r="E105" s="282">
        <f>Flavors!E154</f>
        <v>6880553.147433877</v>
      </c>
      <c r="F105" s="319">
        <f>Flavors!F154</f>
        <v>6.9878190046062626E-3</v>
      </c>
      <c r="G105" s="337">
        <f>Flavors!G154</f>
        <v>42.71232053078387</v>
      </c>
      <c r="H105" s="372">
        <f>Flavors!H154</f>
        <v>-0.58959375324045027</v>
      </c>
      <c r="I105" s="328">
        <f>Flavors!I154</f>
        <v>2.7830818678009739</v>
      </c>
      <c r="J105" s="337">
        <f>Flavors!J154</f>
        <v>9.7294917567175787E-2</v>
      </c>
      <c r="K105" s="344">
        <f>Flavors!K154</f>
        <v>3.6225850884675066E-2</v>
      </c>
      <c r="L105" s="350">
        <f>Flavors!L154</f>
        <v>2759509574.5424266</v>
      </c>
      <c r="M105" s="362">
        <f>Flavors!M154</f>
        <v>114950543.8081646</v>
      </c>
      <c r="N105" s="356">
        <f>Flavors!N154</f>
        <v>4.3466809578551389E-2</v>
      </c>
      <c r="O105" s="285">
        <f>Flavors!O154</f>
        <v>658598218.28401637</v>
      </c>
      <c r="P105" s="282">
        <f>Flavors!P154</f>
        <v>7023050.7400947809</v>
      </c>
      <c r="Q105" s="356">
        <f>Flavors!Q154</f>
        <v>1.0778573355654117E-2</v>
      </c>
    </row>
    <row r="106" spans="2:17" x14ac:dyDescent="0.25">
      <c r="B106" s="498"/>
      <c r="C106" s="48" t="s">
        <v>156</v>
      </c>
      <c r="D106" s="281">
        <f>Flavors!D155</f>
        <v>33363077.287409153</v>
      </c>
      <c r="E106" s="282">
        <f>Flavors!E155</f>
        <v>-1396320.0467977561</v>
      </c>
      <c r="F106" s="319">
        <f>Flavors!F155</f>
        <v>-4.0171008529645308E-2</v>
      </c>
      <c r="G106" s="337">
        <f>Flavors!G155</f>
        <v>1.4371872148952309</v>
      </c>
      <c r="H106" s="372">
        <f>Flavors!H155</f>
        <v>-9.1426063118819512E-2</v>
      </c>
      <c r="I106" s="328">
        <f>Flavors!I155</f>
        <v>2.3487513752322569</v>
      </c>
      <c r="J106" s="337">
        <f>Flavors!J155</f>
        <v>0.15941336539519435</v>
      </c>
      <c r="K106" s="344">
        <f>Flavors!K155</f>
        <v>7.2813501012143123E-2</v>
      </c>
      <c r="L106" s="350">
        <f>Flavors!L155</f>
        <v>78361573.660782322</v>
      </c>
      <c r="M106" s="362">
        <f>Flavors!M155</f>
        <v>2261503.8779740781</v>
      </c>
      <c r="N106" s="356">
        <f>Flavors!N155</f>
        <v>2.9717500712265761E-2</v>
      </c>
      <c r="O106" s="285">
        <f>Flavors!O155</f>
        <v>18165723.773698792</v>
      </c>
      <c r="P106" s="282">
        <f>Flavors!P155</f>
        <v>270850.38046915084</v>
      </c>
      <c r="Q106" s="356">
        <f>Flavors!Q155</f>
        <v>1.5135641058607577E-2</v>
      </c>
    </row>
    <row r="107" spans="2:17" x14ac:dyDescent="0.25">
      <c r="B107" s="498"/>
      <c r="C107" s="48" t="s">
        <v>157</v>
      </c>
      <c r="D107" s="281">
        <f>Flavors!D156</f>
        <v>2023575.5267903379</v>
      </c>
      <c r="E107" s="282">
        <f>Flavors!E156</f>
        <v>-1218528.2501802167</v>
      </c>
      <c r="F107" s="319">
        <f>Flavors!F156</f>
        <v>-0.37584492477869369</v>
      </c>
      <c r="G107" s="337">
        <f>Flavors!G156</f>
        <v>8.7169922918815965E-2</v>
      </c>
      <c r="H107" s="372">
        <f>Flavors!H156</f>
        <v>-5.5408005994224865E-2</v>
      </c>
      <c r="I107" s="328">
        <f>Flavors!I156</f>
        <v>2.1197069304738054</v>
      </c>
      <c r="J107" s="337">
        <f>Flavors!J156</f>
        <v>-4.4936443503313939E-3</v>
      </c>
      <c r="K107" s="344">
        <f>Flavors!K156</f>
        <v>-2.1154519980785824E-3</v>
      </c>
      <c r="L107" s="350">
        <f>Flavors!L156</f>
        <v>4289387.0684746606</v>
      </c>
      <c r="M107" s="362">
        <f>Flavors!M156</f>
        <v>-2597491.6382056968</v>
      </c>
      <c r="N107" s="356">
        <f>Flavors!N156</f>
        <v>-0.37716529487968153</v>
      </c>
      <c r="O107" s="285">
        <f>Flavors!O156</f>
        <v>1011787.7633951689</v>
      </c>
      <c r="P107" s="282">
        <f>Flavors!P156</f>
        <v>-609264.12509010837</v>
      </c>
      <c r="Q107" s="356">
        <f>Flavors!Q156</f>
        <v>-0.37584492477869369</v>
      </c>
    </row>
    <row r="108" spans="2:17" x14ac:dyDescent="0.25">
      <c r="B108" s="498"/>
      <c r="C108" s="48" t="s">
        <v>158</v>
      </c>
      <c r="D108" s="281">
        <f>Flavors!D157</f>
        <v>247507961.01834717</v>
      </c>
      <c r="E108" s="282">
        <f>Flavors!E157</f>
        <v>20249328.155632973</v>
      </c>
      <c r="F108" s="319">
        <f>Flavors!F157</f>
        <v>8.9102569616642424E-2</v>
      </c>
      <c r="G108" s="337">
        <f>Flavors!G157</f>
        <v>10.661944463216487</v>
      </c>
      <c r="H108" s="372">
        <f>Flavors!H157</f>
        <v>0.66779639450425421</v>
      </c>
      <c r="I108" s="328">
        <f>Flavors!I157</f>
        <v>2.2595596772796833</v>
      </c>
      <c r="J108" s="337">
        <f>Flavors!J157</f>
        <v>7.1979154563997838E-2</v>
      </c>
      <c r="K108" s="344">
        <f>Flavors!K157</f>
        <v>3.2903545179969948E-2</v>
      </c>
      <c r="L108" s="350">
        <f>Flavors!L157</f>
        <v>559259008.52276897</v>
      </c>
      <c r="M108" s="362">
        <f>Flavors!M157</f>
        <v>62112449.653300583</v>
      </c>
      <c r="N108" s="356">
        <f>Flavors!N157</f>
        <v>0.12493790522164497</v>
      </c>
      <c r="O108" s="285">
        <f>Flavors!O157</f>
        <v>115057913.18870507</v>
      </c>
      <c r="P108" s="282">
        <f>Flavors!P157</f>
        <v>11139901.351562738</v>
      </c>
      <c r="Q108" s="356">
        <f>Flavors!Q157</f>
        <v>0.10719894611745372</v>
      </c>
    </row>
    <row r="109" spans="2:17" x14ac:dyDescent="0.25">
      <c r="B109" s="498"/>
      <c r="C109" s="48" t="s">
        <v>159</v>
      </c>
      <c r="D109" s="281">
        <f>Flavors!D158</f>
        <v>2434179.8733249875</v>
      </c>
      <c r="E109" s="282">
        <f>Flavors!E158</f>
        <v>895971.64692420256</v>
      </c>
      <c r="F109" s="319">
        <f>Flavors!F158</f>
        <v>0.58247747707127029</v>
      </c>
      <c r="G109" s="337">
        <f>Flavors!G158</f>
        <v>0.10485759939231418</v>
      </c>
      <c r="H109" s="372">
        <f>Flavors!H158</f>
        <v>3.7211848903057843E-2</v>
      </c>
      <c r="I109" s="328">
        <f>Flavors!I158</f>
        <v>2.0413194535017283</v>
      </c>
      <c r="J109" s="337">
        <f>Flavors!J158</f>
        <v>-5.1121137208549161E-2</v>
      </c>
      <c r="K109" s="344">
        <f>Flavors!K158</f>
        <v>-2.443134463913077E-2</v>
      </c>
      <c r="L109" s="350">
        <f>Flavors!L158</f>
        <v>4968938.7287406698</v>
      </c>
      <c r="M109" s="362">
        <f>Flavors!M158</f>
        <v>1750329.3988552033</v>
      </c>
      <c r="N109" s="356">
        <f>Flavors!N158</f>
        <v>0.54381542444528008</v>
      </c>
      <c r="O109" s="285">
        <f>Flavors!O158</f>
        <v>1217089.9366624937</v>
      </c>
      <c r="P109" s="282">
        <f>Flavors!P158</f>
        <v>447985.82346210128</v>
      </c>
      <c r="Q109" s="356">
        <f>Flavors!Q158</f>
        <v>0.58247747707127029</v>
      </c>
    </row>
    <row r="110" spans="2:17" x14ac:dyDescent="0.25">
      <c r="B110" s="498"/>
      <c r="C110" s="48" t="s">
        <v>160</v>
      </c>
      <c r="D110" s="281">
        <f>Flavors!D159</f>
        <v>490497272.8873651</v>
      </c>
      <c r="E110" s="282">
        <f>Flavors!E159</f>
        <v>-2826195.5110103488</v>
      </c>
      <c r="F110" s="319">
        <f>Flavors!F159</f>
        <v>-5.728889242155615E-3</v>
      </c>
      <c r="G110" s="337">
        <f>Flavors!G159</f>
        <v>21.129238273255247</v>
      </c>
      <c r="H110" s="372">
        <f>Flavors!H159</f>
        <v>-0.56563741458031203</v>
      </c>
      <c r="I110" s="328">
        <f>Flavors!I159</f>
        <v>2.1302683201426582</v>
      </c>
      <c r="J110" s="337">
        <f>Flavors!J159</f>
        <v>2.2979586952397657E-2</v>
      </c>
      <c r="K110" s="344">
        <f>Flavors!K159</f>
        <v>1.0904811756672976E-2</v>
      </c>
      <c r="L110" s="350">
        <f>Flavors!L159</f>
        <v>1044890801.5483222</v>
      </c>
      <c r="M110" s="362">
        <f>Flavors!M159</f>
        <v>5315814.7740840912</v>
      </c>
      <c r="N110" s="356">
        <f>Flavors!N159</f>
        <v>5.1134500557567892E-3</v>
      </c>
      <c r="O110" s="285">
        <f>Flavors!O159</f>
        <v>222713875.46420828</v>
      </c>
      <c r="P110" s="282">
        <f>Flavors!P159</f>
        <v>-800994.60280391574</v>
      </c>
      <c r="Q110" s="356">
        <f>Flavors!Q159</f>
        <v>-3.5836300402016601E-3</v>
      </c>
    </row>
    <row r="111" spans="2:17" ht="15" thickBot="1" x14ac:dyDescent="0.3">
      <c r="B111" s="498"/>
      <c r="C111" s="51" t="s">
        <v>161</v>
      </c>
      <c r="D111" s="303">
        <f>Flavors!D160</f>
        <v>13724264.062294425</v>
      </c>
      <c r="E111" s="304">
        <f>Flavors!E160</f>
        <v>7582636.7274409505</v>
      </c>
      <c r="F111" s="320">
        <f>Flavors!F160</f>
        <v>1.2346298975859067</v>
      </c>
      <c r="G111" s="338">
        <f>Flavors!G160</f>
        <v>0.59120256426763651</v>
      </c>
      <c r="H111" s="373">
        <f>Flavors!H160</f>
        <v>0.3211123494573781</v>
      </c>
      <c r="I111" s="329">
        <f>Flavors!I160</f>
        <v>2.5976127270834186</v>
      </c>
      <c r="J111" s="338">
        <f>Flavors!J160</f>
        <v>0.71208148653595593</v>
      </c>
      <c r="K111" s="345">
        <f>Flavors!K160</f>
        <v>0.37765562894052268</v>
      </c>
      <c r="L111" s="351">
        <f>Flavors!L160</f>
        <v>35650322.998069577</v>
      </c>
      <c r="M111" s="363">
        <f>Flavors!M160</f>
        <v>24070092.790403098</v>
      </c>
      <c r="N111" s="357">
        <f>Flavors!N160</f>
        <v>2.0785504570080078</v>
      </c>
      <c r="O111" s="305">
        <f>Flavors!O160</f>
        <v>8187243.0247509861</v>
      </c>
      <c r="P111" s="304">
        <f>Flavors!P160</f>
        <v>5070574.0091422461</v>
      </c>
      <c r="Q111" s="357">
        <f>Flavors!Q160</f>
        <v>1.6269209158072482</v>
      </c>
    </row>
    <row r="112" spans="2:17" x14ac:dyDescent="0.25">
      <c r="B112" s="497" t="s">
        <v>275</v>
      </c>
      <c r="C112" s="54" t="s">
        <v>276</v>
      </c>
      <c r="D112" s="306">
        <f>'NB vs PL'!D23</f>
        <v>1488118768.5730987</v>
      </c>
      <c r="E112" s="53">
        <f>'NB vs PL'!E23</f>
        <v>22707490.757888556</v>
      </c>
      <c r="F112" s="321">
        <f>'NB vs PL'!F23</f>
        <v>1.5495643510907929E-2</v>
      </c>
      <c r="G112" s="339">
        <f>'NB vs PL'!G23</f>
        <v>64.103956898664606</v>
      </c>
      <c r="H112" s="374">
        <f>'NB vs PL'!H23</f>
        <v>-0.34040372940140173</v>
      </c>
      <c r="I112" s="330">
        <f>'NB vs PL'!I23</f>
        <v>2.6142579814867499</v>
      </c>
      <c r="J112" s="339">
        <f>'NB vs PL'!J23</f>
        <v>6.549746597876327E-2</v>
      </c>
      <c r="K112" s="346">
        <f>'NB vs PL'!K23</f>
        <v>2.5697771752286089E-2</v>
      </c>
      <c r="L112" s="352">
        <f>'NB vs PL'!L23</f>
        <v>3890326368.1424565</v>
      </c>
      <c r="M112" s="364">
        <f>'NB vs PL'!M23</f>
        <v>155343964.26694393</v>
      </c>
      <c r="N112" s="358">
        <f>'NB vs PL'!N23</f>
        <v>4.1591618773291969E-2</v>
      </c>
      <c r="O112" s="52">
        <f>'NB vs PL'!O23</f>
        <v>809335522.9101932</v>
      </c>
      <c r="P112" s="53">
        <f>'NB vs PL'!P23</f>
        <v>19607479.372842073</v>
      </c>
      <c r="Q112" s="358">
        <f>'NB vs PL'!Q23</f>
        <v>2.4828141197843528E-2</v>
      </c>
    </row>
    <row r="113" spans="2:17" ht="15" thickBot="1" x14ac:dyDescent="0.3">
      <c r="B113" s="499"/>
      <c r="C113" s="55" t="s">
        <v>144</v>
      </c>
      <c r="D113" s="307">
        <f>'NB vs PL'!D24</f>
        <v>830959087.00276053</v>
      </c>
      <c r="E113" s="47">
        <f>'NB vs PL'!E24</f>
        <v>24798714.807647467</v>
      </c>
      <c r="F113" s="322">
        <f>'NB vs PL'!F24</f>
        <v>3.0761515528383594E-2</v>
      </c>
      <c r="G113" s="340">
        <f>'NB vs PL'!G24</f>
        <v>35.795372400856898</v>
      </c>
      <c r="H113" s="375">
        <f>'NB vs PL'!H24</f>
        <v>0.342874841772975</v>
      </c>
      <c r="I113" s="331">
        <f>'NB vs PL'!I24</f>
        <v>2.1631335899919639</v>
      </c>
      <c r="J113" s="340">
        <f>'NB vs PL'!J24</f>
        <v>7.1390799623175738E-2</v>
      </c>
      <c r="K113" s="347">
        <f>'NB vs PL'!K24</f>
        <v>3.4129817466988406E-2</v>
      </c>
      <c r="L113" s="353">
        <f>'NB vs PL'!L24</f>
        <v>1797475513.0047262</v>
      </c>
      <c r="M113" s="365">
        <f>'NB vs PL'!M24</f>
        <v>111195366.58457971</v>
      </c>
      <c r="N113" s="359">
        <f>'NB vs PL'!N24</f>
        <v>6.5941217905363836E-2</v>
      </c>
      <c r="O113" s="46">
        <f>'NB vs PL'!O24</f>
        <v>485301880.17700696</v>
      </c>
      <c r="P113" s="47">
        <f>'NB vs PL'!P24</f>
        <v>16391473.940228581</v>
      </c>
      <c r="Q113" s="359">
        <f>'NB vs PL'!Q24</f>
        <v>3.4956515620494961E-2</v>
      </c>
    </row>
    <row r="114" spans="2:17" x14ac:dyDescent="0.25">
      <c r="B114" s="498" t="s">
        <v>457</v>
      </c>
      <c r="C114" s="43" t="s">
        <v>39</v>
      </c>
      <c r="D114" s="258">
        <f>Size!D58</f>
        <v>111921013.52207437</v>
      </c>
      <c r="E114" s="62">
        <f>Size!E58</f>
        <v>26737523.530457318</v>
      </c>
      <c r="F114" s="323">
        <f>Size!F58</f>
        <v>0.313881522500294</v>
      </c>
      <c r="G114" s="341">
        <f>Size!G58</f>
        <v>4.821241407870521</v>
      </c>
      <c r="H114" s="376">
        <f>Size!H58</f>
        <v>1.0751288784504593</v>
      </c>
      <c r="I114" s="332">
        <f>Size!I58</f>
        <v>3.2810872390078401</v>
      </c>
      <c r="J114" s="341">
        <f>Size!J58</f>
        <v>7.9126176909299684E-2</v>
      </c>
      <c r="K114" s="309">
        <f>Size!K58</f>
        <v>2.4711786113176842E-2</v>
      </c>
      <c r="L114" s="310">
        <f>Size!L58</f>
        <v>367222609.24410212</v>
      </c>
      <c r="M114" s="311">
        <f>Size!M58</f>
        <v>94468391.157283604</v>
      </c>
      <c r="N114" s="312">
        <f>Size!N58</f>
        <v>0.3463498816623764</v>
      </c>
      <c r="O114" s="61">
        <f>Size!O58</f>
        <v>73708588.98524496</v>
      </c>
      <c r="P114" s="62">
        <f>Size!P58</f>
        <v>17864204.642226428</v>
      </c>
      <c r="Q114" s="312">
        <f>Size!Q58</f>
        <v>0.31989258816960614</v>
      </c>
    </row>
    <row r="115" spans="2:17" x14ac:dyDescent="0.25">
      <c r="B115" s="498"/>
      <c r="C115" s="48" t="s">
        <v>173</v>
      </c>
      <c r="D115" s="57">
        <f>Size!D59</f>
        <v>1442531995.833827</v>
      </c>
      <c r="E115" s="277">
        <f>Size!E59</f>
        <v>4034899.0362856388</v>
      </c>
      <c r="F115" s="279">
        <f>Size!F59</f>
        <v>2.804940687936281E-3</v>
      </c>
      <c r="G115" s="333">
        <f>Size!G59</f>
        <v>62.140207380452701</v>
      </c>
      <c r="H115" s="368">
        <f>Size!H59</f>
        <v>-1.1205488808599711</v>
      </c>
      <c r="I115" s="324">
        <f>Size!I59</f>
        <v>2.1587564586628858</v>
      </c>
      <c r="J115" s="333">
        <f>Size!J59</f>
        <v>4.3936288921017308E-2</v>
      </c>
      <c r="K115" s="290">
        <f>Size!K59</f>
        <v>2.0775425518274729E-2</v>
      </c>
      <c r="L115" s="294">
        <f>Size!L59</f>
        <v>3114075262.834137</v>
      </c>
      <c r="M115" s="280">
        <f>Size!M59</f>
        <v>71912588.411575317</v>
      </c>
      <c r="N115" s="269">
        <f>Size!N59</f>
        <v>2.3638640042556294E-2</v>
      </c>
      <c r="O115" s="284">
        <f>Size!O59</f>
        <v>724471667.8863647</v>
      </c>
      <c r="P115" s="277">
        <f>Size!P59</f>
        <v>2307101.6020342112</v>
      </c>
      <c r="Q115" s="269">
        <f>Size!Q59</f>
        <v>3.1947034093692426E-3</v>
      </c>
    </row>
    <row r="116" spans="2:17" x14ac:dyDescent="0.25">
      <c r="B116" s="498"/>
      <c r="C116" s="48" t="s">
        <v>174</v>
      </c>
      <c r="D116" s="57">
        <f>Size!D60</f>
        <v>25984896.02047728</v>
      </c>
      <c r="E116" s="277">
        <f>Size!E60</f>
        <v>-5824234.488333717</v>
      </c>
      <c r="F116" s="279">
        <f>Size!F60</f>
        <v>-0.1830994558848576</v>
      </c>
      <c r="G116" s="333">
        <f>Size!G60</f>
        <v>1.119355988037277</v>
      </c>
      <c r="H116" s="368">
        <f>Size!H60</f>
        <v>-0.27951346848230774</v>
      </c>
      <c r="I116" s="324">
        <f>Size!I60</f>
        <v>2.1907479995327304</v>
      </c>
      <c r="J116" s="333">
        <f>Size!J60</f>
        <v>7.9331830251564206E-2</v>
      </c>
      <c r="K116" s="290">
        <f>Size!K60</f>
        <v>3.7572806065311513E-2</v>
      </c>
      <c r="L116" s="294">
        <f>Size!L60</f>
        <v>56926358.974926606</v>
      </c>
      <c r="M116" s="280">
        <f>Size!M60</f>
        <v>-10235953.512151778</v>
      </c>
      <c r="N116" s="269">
        <f>Size!N60</f>
        <v>-0.15240621016617187</v>
      </c>
      <c r="O116" s="284">
        <f>Size!O60</f>
        <v>8756834.2398849316</v>
      </c>
      <c r="P116" s="277">
        <f>Size!P60</f>
        <v>-1945469.7528268769</v>
      </c>
      <c r="Q116" s="269">
        <f>Size!Q60</f>
        <v>-0.18178046093175149</v>
      </c>
    </row>
    <row r="117" spans="2:17" x14ac:dyDescent="0.25">
      <c r="B117" s="498"/>
      <c r="C117" s="48" t="s">
        <v>175</v>
      </c>
      <c r="D117" s="57">
        <f>Size!D61</f>
        <v>112687.82497228682</v>
      </c>
      <c r="E117" s="277">
        <f>Size!E61</f>
        <v>39563.416055075824</v>
      </c>
      <c r="F117" s="279">
        <f>Size!F61</f>
        <v>0.54104254162065357</v>
      </c>
      <c r="G117" s="333">
        <f>Size!G61</f>
        <v>4.8542734811108544E-3</v>
      </c>
      <c r="H117" s="368">
        <f>Size!H61</f>
        <v>1.6384829038739038E-3</v>
      </c>
      <c r="I117" s="324">
        <f>Size!I61</f>
        <v>1.8886941073021304</v>
      </c>
      <c r="J117" s="333">
        <f>Size!J61</f>
        <v>-7.1234658488886327E-2</v>
      </c>
      <c r="K117" s="290">
        <f>Size!K61</f>
        <v>-3.6345534456267037E-2</v>
      </c>
      <c r="L117" s="294">
        <f>Size!L61</f>
        <v>212832.83098985197</v>
      </c>
      <c r="M117" s="280">
        <f>Size!M61</f>
        <v>69514.198471545009</v>
      </c>
      <c r="N117" s="269">
        <f>Size!N61</f>
        <v>0.48503252682560682</v>
      </c>
      <c r="O117" s="284">
        <f>Size!O61</f>
        <v>31043.581624269485</v>
      </c>
      <c r="P117" s="277">
        <f>Size!P61</f>
        <v>10762.385790944099</v>
      </c>
      <c r="Q117" s="269">
        <f>Size!Q61</f>
        <v>0.53065834378758403</v>
      </c>
    </row>
    <row r="118" spans="2:17" x14ac:dyDescent="0.25">
      <c r="B118" s="498"/>
      <c r="C118" s="48" t="s">
        <v>176</v>
      </c>
      <c r="D118" s="57">
        <f>Size!D62</f>
        <v>415493858.87713867</v>
      </c>
      <c r="E118" s="277">
        <f>Size!E62</f>
        <v>4745540.4148475528</v>
      </c>
      <c r="F118" s="279">
        <f>Size!F62</f>
        <v>1.1553401928980066E-2</v>
      </c>
      <c r="G118" s="333">
        <f>Size!G62</f>
        <v>17.898302866416394</v>
      </c>
      <c r="H118" s="368">
        <f>Size!H62</f>
        <v>-0.16516720720040112</v>
      </c>
      <c r="I118" s="324">
        <f>Size!I62</f>
        <v>1.7361303407820192</v>
      </c>
      <c r="J118" s="333">
        <f>Size!J62</f>
        <v>2.0197646278110382E-2</v>
      </c>
      <c r="K118" s="290">
        <f>Size!K62</f>
        <v>1.1770651810996409E-2</v>
      </c>
      <c r="L118" s="294">
        <f>Size!L62</f>
        <v>721351494.80520296</v>
      </c>
      <c r="M118" s="280">
        <f>Size!M62</f>
        <v>16535025.943254113</v>
      </c>
      <c r="N118" s="269">
        <f>Size!N62</f>
        <v>2.3460044811314987E-2</v>
      </c>
      <c r="O118" s="284">
        <f>Size!O62</f>
        <v>103873280.87276347</v>
      </c>
      <c r="P118" s="277">
        <f>Size!P62</f>
        <v>1186573.0960472971</v>
      </c>
      <c r="Q118" s="269">
        <f>Size!Q62</f>
        <v>1.155527450181189E-2</v>
      </c>
    </row>
    <row r="119" spans="2:17" x14ac:dyDescent="0.25">
      <c r="B119" s="498"/>
      <c r="C119" s="48" t="s">
        <v>177</v>
      </c>
      <c r="D119" s="57">
        <f>Size!D63</f>
        <v>325274876.79714835</v>
      </c>
      <c r="E119" s="277">
        <f>Size!E63</f>
        <v>17782291.417855442</v>
      </c>
      <c r="F119" s="279">
        <f>Size!F63</f>
        <v>5.7829984407334369E-2</v>
      </c>
      <c r="G119" s="333">
        <f>Size!G63</f>
        <v>14.011923727308719</v>
      </c>
      <c r="H119" s="368">
        <f>Size!H63</f>
        <v>0.48932883355059253</v>
      </c>
      <c r="I119" s="324">
        <f>Size!I63</f>
        <v>4.4171775901870856</v>
      </c>
      <c r="J119" s="333">
        <f>Size!J63</f>
        <v>5.5579152156579603E-2</v>
      </c>
      <c r="K119" s="290">
        <f>Size!K63</f>
        <v>1.2742840255985727E-2</v>
      </c>
      <c r="L119" s="294">
        <f>Size!L63</f>
        <v>1436796896.4392288</v>
      </c>
      <c r="M119" s="280">
        <f>Size!M63</f>
        <v>95637716.342942715</v>
      </c>
      <c r="N119" s="269">
        <f>Size!N63</f>
        <v>7.1309742916628713E-2</v>
      </c>
      <c r="O119" s="284">
        <f>Size!O63</f>
        <v>385668667.8381514</v>
      </c>
      <c r="P119" s="277">
        <f>Size!P63</f>
        <v>16947638.774880946</v>
      </c>
      <c r="Q119" s="269">
        <f>Size!Q63</f>
        <v>4.5963309491558253E-2</v>
      </c>
    </row>
    <row r="120" spans="2:17" ht="15" thickBot="1" x14ac:dyDescent="0.3">
      <c r="B120" s="498"/>
      <c r="C120" s="51" t="s">
        <v>178</v>
      </c>
      <c r="D120" s="296">
        <f>Size!D64</f>
        <v>95511.280802696856</v>
      </c>
      <c r="E120" s="297">
        <f>Size!E64</f>
        <v>-17752.407077225987</v>
      </c>
      <c r="F120" s="317">
        <f>Size!F64</f>
        <v>-0.15673520268955313</v>
      </c>
      <c r="G120" s="334">
        <f>Size!G64</f>
        <v>4.1143564325736648E-3</v>
      </c>
      <c r="H120" s="369">
        <f>Size!H64</f>
        <v>-8.6663836274474253E-4</v>
      </c>
      <c r="I120" s="325">
        <f>Size!I64</f>
        <v>2.9997277973754488</v>
      </c>
      <c r="J120" s="334">
        <f>Size!J64</f>
        <v>0.23232087611894459</v>
      </c>
      <c r="K120" s="342">
        <f>Size!K64</f>
        <v>8.3948939469105033E-2</v>
      </c>
      <c r="L120" s="348">
        <f>Size!L64</f>
        <v>286507.84398678184</v>
      </c>
      <c r="M120" s="360">
        <f>Size!M64</f>
        <v>-26938.869779153087</v>
      </c>
      <c r="N120" s="354">
        <f>Size!N64</f>
        <v>-8.59440172637113E-2</v>
      </c>
      <c r="O120" s="298">
        <f>Size!O64</f>
        <v>18151.468413591385</v>
      </c>
      <c r="P120" s="297">
        <f>Size!P64</f>
        <v>-3271.128892081666</v>
      </c>
      <c r="Q120" s="354">
        <f>Size!Q64</f>
        <v>-0.1526952519065192</v>
      </c>
    </row>
    <row r="121" spans="2:17" x14ac:dyDescent="0.25">
      <c r="B121" s="497" t="s">
        <v>24</v>
      </c>
      <c r="C121" s="54" t="s">
        <v>453</v>
      </c>
      <c r="D121" s="306">
        <f>Organic!D23</f>
        <v>97772661.264905214</v>
      </c>
      <c r="E121" s="53">
        <f>Organic!E23</f>
        <v>5924438.0457517207</v>
      </c>
      <c r="F121" s="321">
        <f>Organic!F23</f>
        <v>6.4502478524987653E-2</v>
      </c>
      <c r="G121" s="339">
        <f>Organic!G23</f>
        <v>4.2117703209959521</v>
      </c>
      <c r="H121" s="374">
        <f>Organic!H23</f>
        <v>0.17256296003783689</v>
      </c>
      <c r="I121" s="330">
        <f>Organic!I23</f>
        <v>3.4159901183490469</v>
      </c>
      <c r="J121" s="339">
        <f>Organic!J23</f>
        <v>2.7512001371604367E-2</v>
      </c>
      <c r="K121" s="346">
        <f>Organic!K23</f>
        <v>8.1192796358222769E-3</v>
      </c>
      <c r="L121" s="352">
        <f>Organic!L23</f>
        <v>333990444.72560483</v>
      </c>
      <c r="M121" s="364">
        <f>Organic!M23</f>
        <v>22764750.264243782</v>
      </c>
      <c r="N121" s="358">
        <f>Organic!N23</f>
        <v>7.3145471821157895E-2</v>
      </c>
      <c r="O121" s="52">
        <f>Organic!O23</f>
        <v>65629287.837164439</v>
      </c>
      <c r="P121" s="53">
        <f>Organic!P23</f>
        <v>3576103.9622952715</v>
      </c>
      <c r="Q121" s="358">
        <f>Organic!Q23</f>
        <v>5.7629661187192566E-2</v>
      </c>
    </row>
    <row r="122" spans="2:17" ht="15" thickBot="1" x14ac:dyDescent="0.3">
      <c r="B122" s="499"/>
      <c r="C122" s="55" t="s">
        <v>454</v>
      </c>
      <c r="D122" s="307">
        <f>Organic!D24</f>
        <v>2223642178.891551</v>
      </c>
      <c r="E122" s="47">
        <f>Organic!E24</f>
        <v>41573392.874350071</v>
      </c>
      <c r="F122" s="322">
        <f>Organic!F24</f>
        <v>1.9052283383894367E-2</v>
      </c>
      <c r="G122" s="340">
        <f>Organic!G24</f>
        <v>95.788229679004075</v>
      </c>
      <c r="H122" s="375">
        <f>Organic!H24</f>
        <v>-0.17256296003775162</v>
      </c>
      <c r="I122" s="331">
        <f>Organic!I24</f>
        <v>2.411755618397323</v>
      </c>
      <c r="J122" s="340">
        <f>Organic!J24</f>
        <v>6.660226776446132E-2</v>
      </c>
      <c r="K122" s="347">
        <f>Organic!K24</f>
        <v>2.8399962734414818E-2</v>
      </c>
      <c r="L122" s="353">
        <f>Organic!L24</f>
        <v>5362881518.2469635</v>
      </c>
      <c r="M122" s="365">
        <f>Organic!M24</f>
        <v>245595593.40734386</v>
      </c>
      <c r="N122" s="359">
        <f>Organic!N24</f>
        <v>4.7993330256417333E-2</v>
      </c>
      <c r="O122" s="46">
        <f>Organic!O24</f>
        <v>1230898947.0352826</v>
      </c>
      <c r="P122" s="47">
        <f>Organic!P24</f>
        <v>32791435.656965971</v>
      </c>
      <c r="Q122" s="359">
        <f>Organic!Q24</f>
        <v>2.7369359882605467E-2</v>
      </c>
    </row>
    <row r="123" spans="2:17" x14ac:dyDescent="0.25">
      <c r="B123" s="497" t="s">
        <v>277</v>
      </c>
      <c r="C123" s="43" t="s">
        <v>459</v>
      </c>
      <c r="D123" s="56">
        <f>Form!D23</f>
        <v>364570080.44967395</v>
      </c>
      <c r="E123" s="45">
        <f>Form!E23</f>
        <v>11847188.56851536</v>
      </c>
      <c r="F123" s="267">
        <f>Form!F23</f>
        <v>3.3587807429598257E-2</v>
      </c>
      <c r="G123" s="379">
        <f>Form!G23</f>
        <v>15.704650204833829</v>
      </c>
      <c r="H123" s="380">
        <f>Form!H23</f>
        <v>0.192963083076787</v>
      </c>
      <c r="I123" s="381">
        <f>Form!I23</f>
        <v>2.5003495478096291</v>
      </c>
      <c r="J123" s="379">
        <f>Form!J23</f>
        <v>4.3341072943757997E-2</v>
      </c>
      <c r="K123" s="382">
        <f>Form!K23</f>
        <v>1.763977348353428E-2</v>
      </c>
      <c r="L123" s="383">
        <f>Form!L23</f>
        <v>911552635.79726243</v>
      </c>
      <c r="M123" s="266">
        <f>Form!M23</f>
        <v>44909501.166057467</v>
      </c>
      <c r="N123" s="268">
        <f>Form!N23</f>
        <v>5.1820062227999356E-2</v>
      </c>
      <c r="O123" s="44">
        <f>Form!O23</f>
        <v>200498528.08495325</v>
      </c>
      <c r="P123" s="45">
        <f>Form!P23</f>
        <v>8747953.7346824706</v>
      </c>
      <c r="Q123" s="268">
        <f>Form!Q23</f>
        <v>4.5621525590335825E-2</v>
      </c>
    </row>
    <row r="124" spans="2:17" ht="15" thickBot="1" x14ac:dyDescent="0.3">
      <c r="B124" s="499"/>
      <c r="C124" s="51" t="s">
        <v>165</v>
      </c>
      <c r="D124" s="60">
        <f>Form!D24</f>
        <v>1956844759.7067685</v>
      </c>
      <c r="E124" s="50">
        <f>Form!E24</f>
        <v>35650642.351581335</v>
      </c>
      <c r="F124" s="263">
        <f>Form!F24</f>
        <v>1.8556501932589616E-2</v>
      </c>
      <c r="G124" s="367">
        <f>Form!G24</f>
        <v>84.295349795165549</v>
      </c>
      <c r="H124" s="377">
        <f>Form!H24</f>
        <v>-0.19296308307698951</v>
      </c>
      <c r="I124" s="366">
        <f>Form!I24</f>
        <v>2.4454261399317034</v>
      </c>
      <c r="J124" s="367">
        <f>Form!J24</f>
        <v>7.0929755906822933E-2</v>
      </c>
      <c r="K124" s="291">
        <f>Form!K24</f>
        <v>2.9871494597348568E-2</v>
      </c>
      <c r="L124" s="295">
        <f>Form!L24</f>
        <v>4785319327.1753044</v>
      </c>
      <c r="M124" s="264">
        <f>Form!M24</f>
        <v>223450842.50554085</v>
      </c>
      <c r="N124" s="270">
        <f>Form!N24</f>
        <v>4.8982306977163236E-2</v>
      </c>
      <c r="O124" s="49">
        <f>Form!O24</f>
        <v>1096029706.7874937</v>
      </c>
      <c r="P124" s="50">
        <f>Form!P24</f>
        <v>27619585.884578347</v>
      </c>
      <c r="Q124" s="270">
        <f>Form!Q24</f>
        <v>2.5851108431317538E-2</v>
      </c>
    </row>
    <row r="125" spans="2:17" x14ac:dyDescent="0.25">
      <c r="B125" s="498" t="s">
        <v>279</v>
      </c>
      <c r="C125" s="43" t="s">
        <v>37</v>
      </c>
      <c r="D125" s="258">
        <f>'Package Type'!D65</f>
        <v>84045119.397003755</v>
      </c>
      <c r="E125" s="62">
        <f>'Package Type'!E65</f>
        <v>7901896.9064024389</v>
      </c>
      <c r="F125" s="323">
        <f>'Package Type'!F65</f>
        <v>0.10377675974217934</v>
      </c>
      <c r="G125" s="341">
        <f>'Package Type'!G65</f>
        <v>3.6204265581131274</v>
      </c>
      <c r="H125" s="376">
        <f>'Package Type'!H65</f>
        <v>0.27187768050161099</v>
      </c>
      <c r="I125" s="332">
        <f>'Package Type'!I65</f>
        <v>6.4001904929393865</v>
      </c>
      <c r="J125" s="341">
        <f>'Package Type'!J65</f>
        <v>-0.27845657358333487</v>
      </c>
      <c r="K125" s="309">
        <f>'Package Type'!K65</f>
        <v>-4.1693560209091117E-2</v>
      </c>
      <c r="L125" s="310">
        <f>'Package Type'!L65</f>
        <v>537904774.14265907</v>
      </c>
      <c r="M125" s="311">
        <f>'Package Type'!M65</f>
        <v>29371064.620217681</v>
      </c>
      <c r="N125" s="312">
        <f>'Package Type'!N65</f>
        <v>5.7756376952473293E-2</v>
      </c>
      <c r="O125" s="61">
        <f>'Package Type'!O65</f>
        <v>135388931.05611709</v>
      </c>
      <c r="P125" s="62">
        <f>'Package Type'!P65</f>
        <v>8464878.4005399942</v>
      </c>
      <c r="Q125" s="312">
        <f>'Package Type'!Q65</f>
        <v>6.6692468633273216E-2</v>
      </c>
    </row>
    <row r="126" spans="2:17" x14ac:dyDescent="0.25">
      <c r="B126" s="498"/>
      <c r="C126" s="48" t="s">
        <v>166</v>
      </c>
      <c r="D126" s="57">
        <f>'Package Type'!D66</f>
        <v>29297745.520740926</v>
      </c>
      <c r="E126" s="277">
        <f>'Package Type'!E66</f>
        <v>726874.79700063542</v>
      </c>
      <c r="F126" s="279">
        <f>'Package Type'!F66</f>
        <v>2.5441114624366556E-2</v>
      </c>
      <c r="G126" s="333">
        <f>'Package Type'!G66</f>
        <v>1.2620641952459626</v>
      </c>
      <c r="H126" s="368">
        <f>'Package Type'!H66</f>
        <v>5.6036204893141761E-3</v>
      </c>
      <c r="I126" s="324">
        <f>'Package Type'!I66</f>
        <v>1.8711686624508619</v>
      </c>
      <c r="J126" s="333">
        <f>'Package Type'!J66</f>
        <v>2.8583982045885525E-2</v>
      </c>
      <c r="K126" s="290">
        <f>'Package Type'!K66</f>
        <v>1.5512981492716597E-2</v>
      </c>
      <c r="L126" s="294">
        <f>'Package Type'!L66</f>
        <v>54821023.298870526</v>
      </c>
      <c r="M126" s="280">
        <f>'Package Type'!M66</f>
        <v>2176774.5974756256</v>
      </c>
      <c r="N126" s="269">
        <f>'Package Type'!N66</f>
        <v>4.1348763657404961E-2</v>
      </c>
      <c r="O126" s="284">
        <f>'Package Type'!O66</f>
        <v>12379545.468688631</v>
      </c>
      <c r="P126" s="277">
        <f>'Package Type'!P66</f>
        <v>711963.22936367244</v>
      </c>
      <c r="Q126" s="269">
        <f>'Package Type'!Q66</f>
        <v>6.1020630903636457E-2</v>
      </c>
    </row>
    <row r="127" spans="2:17" x14ac:dyDescent="0.25">
      <c r="B127" s="498"/>
      <c r="C127" s="48" t="s">
        <v>167</v>
      </c>
      <c r="D127" s="57">
        <f>'Package Type'!D67</f>
        <v>798987529.82647157</v>
      </c>
      <c r="E127" s="277">
        <f>'Package Type'!E67</f>
        <v>14501746.728404284</v>
      </c>
      <c r="F127" s="279">
        <f>'Package Type'!F67</f>
        <v>1.8485671813113589E-2</v>
      </c>
      <c r="G127" s="333">
        <f>'Package Type'!G67</f>
        <v>34.418127945310374</v>
      </c>
      <c r="H127" s="368">
        <f>'Package Type'!H67</f>
        <v>-8.1186669584901949E-2</v>
      </c>
      <c r="I127" s="324">
        <f>'Package Type'!I67</f>
        <v>2.4754046425369034</v>
      </c>
      <c r="J127" s="333">
        <f>'Package Type'!J67</f>
        <v>0.11017275758744427</v>
      </c>
      <c r="K127" s="290">
        <f>'Package Type'!K67</f>
        <v>4.6580108398039152E-2</v>
      </c>
      <c r="L127" s="294">
        <f>'Package Type'!L67</f>
        <v>1977817440.6615403</v>
      </c>
      <c r="M127" s="280">
        <f>'Package Type'!M67</f>
        <v>122326653.18844604</v>
      </c>
      <c r="N127" s="269">
        <f>'Package Type'!N67</f>
        <v>6.5926844808018137E-2</v>
      </c>
      <c r="O127" s="284">
        <f>'Package Type'!O67</f>
        <v>456804239.10501921</v>
      </c>
      <c r="P127" s="277">
        <f>'Package Type'!P67</f>
        <v>11225726.097075939</v>
      </c>
      <c r="Q127" s="269">
        <f>'Package Type'!Q67</f>
        <v>2.5193598365628147E-2</v>
      </c>
    </row>
    <row r="128" spans="2:17" ht="15" customHeight="1" x14ac:dyDescent="0.25">
      <c r="B128" s="498"/>
      <c r="C128" s="48" t="s">
        <v>168</v>
      </c>
      <c r="D128" s="57">
        <f>'Package Type'!D68</f>
        <v>13152525.460538629</v>
      </c>
      <c r="E128" s="277">
        <f>'Package Type'!E68</f>
        <v>7228186.3560189875</v>
      </c>
      <c r="F128" s="279">
        <f>'Package Type'!F68</f>
        <v>1.2200831567026014</v>
      </c>
      <c r="G128" s="333">
        <f>'Package Type'!G68</f>
        <v>0.56657367881960252</v>
      </c>
      <c r="H128" s="368">
        <f>'Package Type'!H68</f>
        <v>0.30603914389789044</v>
      </c>
      <c r="I128" s="324">
        <f>'Package Type'!I68</f>
        <v>3.3315271144564345</v>
      </c>
      <c r="J128" s="333">
        <f>'Package Type'!J68</f>
        <v>-0.31481859788278888</v>
      </c>
      <c r="K128" s="290">
        <f>'Package Type'!K68</f>
        <v>-8.6338110184518063E-2</v>
      </c>
      <c r="L128" s="294">
        <f>'Package Type'!L68</f>
        <v>43817995.195363045</v>
      </c>
      <c r="M128" s="280">
        <f>'Package Type'!M68</f>
        <v>22215806.703154255</v>
      </c>
      <c r="N128" s="269">
        <f>'Package Type'!N68</f>
        <v>1.0284053725004194</v>
      </c>
      <c r="O128" s="284">
        <f>'Package Type'!O68</f>
        <v>9045595.6742902901</v>
      </c>
      <c r="P128" s="277">
        <f>'Package Type'!P68</f>
        <v>4046851.1456138669</v>
      </c>
      <c r="Q128" s="269">
        <f>'Package Type'!Q68</f>
        <v>0.80957350838759501</v>
      </c>
    </row>
    <row r="129" spans="2:20" x14ac:dyDescent="0.25">
      <c r="B129" s="498"/>
      <c r="C129" s="48" t="s">
        <v>169</v>
      </c>
      <c r="D129" s="57">
        <f>'Package Type'!D69</f>
        <v>1041144.2271200879</v>
      </c>
      <c r="E129" s="277">
        <f>'Package Type'!E69</f>
        <v>74604.95311960089</v>
      </c>
      <c r="F129" s="279">
        <f>'Package Type'!F69</f>
        <v>7.7187709932171153E-2</v>
      </c>
      <c r="G129" s="333">
        <f>'Package Type'!G69</f>
        <v>4.4849555069180043E-2</v>
      </c>
      <c r="H129" s="368">
        <f>'Package Type'!H69</f>
        <v>2.3440779530614561E-3</v>
      </c>
      <c r="I129" s="324">
        <f>'Package Type'!I69</f>
        <v>3.2703272097654206</v>
      </c>
      <c r="J129" s="333">
        <f>'Package Type'!J69</f>
        <v>-6.042661900536217E-2</v>
      </c>
      <c r="K129" s="290">
        <f>'Package Type'!K69</f>
        <v>-1.8142024932434789E-2</v>
      </c>
      <c r="L129" s="294">
        <f>'Package Type'!L69</f>
        <v>3404882.2952410127</v>
      </c>
      <c r="M129" s="280">
        <f>'Package Type'!M69</f>
        <v>185577.90770655777</v>
      </c>
      <c r="N129" s="269">
        <f>'Package Type'!N69</f>
        <v>5.7645343641669428E-2</v>
      </c>
      <c r="O129" s="284">
        <f>'Package Type'!O69</f>
        <v>953610.77563884831</v>
      </c>
      <c r="P129" s="277">
        <f>'Package Type'!P69</f>
        <v>37044.891874178196</v>
      </c>
      <c r="Q129" s="269">
        <f>'Package Type'!Q69</f>
        <v>4.0417052969527217E-2</v>
      </c>
    </row>
    <row r="130" spans="2:20" x14ac:dyDescent="0.25">
      <c r="B130" s="498"/>
      <c r="C130" s="48" t="s">
        <v>170</v>
      </c>
      <c r="D130" s="57">
        <f>'Package Type'!D70</f>
        <v>1388769593.2283621</v>
      </c>
      <c r="E130" s="277">
        <f>'Package Type'!E70</f>
        <v>17798045.430363655</v>
      </c>
      <c r="F130" s="279">
        <f>'Package Type'!F70</f>
        <v>1.2982067686926245E-2</v>
      </c>
      <c r="G130" s="333">
        <f>'Package Type'!G70</f>
        <v>59.824274800223264</v>
      </c>
      <c r="H130" s="368">
        <f>'Package Type'!H70</f>
        <v>-0.46691182748963911</v>
      </c>
      <c r="I130" s="324">
        <f>'Package Type'!I70</f>
        <v>2.1907716271505548</v>
      </c>
      <c r="J130" s="333">
        <f>'Package Type'!J70</f>
        <v>4.049949323217783E-2</v>
      </c>
      <c r="K130" s="290">
        <f>'Package Type'!K70</f>
        <v>1.8834589628605198E-2</v>
      </c>
      <c r="L130" s="294">
        <f>'Package Type'!L70</f>
        <v>3042477021.494113</v>
      </c>
      <c r="M130" s="280">
        <f>'Package Type'!M70</f>
        <v>94515105.869130611</v>
      </c>
      <c r="N130" s="269">
        <f>'Package Type'!N70</f>
        <v>3.2061169232945448E-2</v>
      </c>
      <c r="O130" s="284">
        <f>'Package Type'!O70</f>
        <v>672659346.54281688</v>
      </c>
      <c r="P130" s="277">
        <f>'Package Type'!P70</f>
        <v>13090875.995542049</v>
      </c>
      <c r="Q130" s="269">
        <f>'Package Type'!Q70</f>
        <v>1.984763762991875E-2</v>
      </c>
    </row>
    <row r="131" spans="2:20" x14ac:dyDescent="0.25">
      <c r="B131" s="498"/>
      <c r="C131" s="48" t="s">
        <v>171</v>
      </c>
      <c r="D131" s="57">
        <f>'Package Type'!D71</f>
        <v>5770141.6040062988</v>
      </c>
      <c r="E131" s="277">
        <f>'Package Type'!E71</f>
        <v>-574555.52129391022</v>
      </c>
      <c r="F131" s="279">
        <f>'Package Type'!F71</f>
        <v>-9.0556808299454367E-2</v>
      </c>
      <c r="G131" s="333">
        <f>'Package Type'!G71</f>
        <v>0.24856141626187797</v>
      </c>
      <c r="H131" s="368">
        <f>'Package Type'!H71</f>
        <v>-3.0459194408119034E-2</v>
      </c>
      <c r="I131" s="324">
        <f>'Package Type'!I71</f>
        <v>6.1226128032182947</v>
      </c>
      <c r="J131" s="333">
        <f>'Package Type'!J71</f>
        <v>0.24951419299575317</v>
      </c>
      <c r="K131" s="290">
        <f>'Package Type'!K71</f>
        <v>4.2484250572850275E-2</v>
      </c>
      <c r="L131" s="294">
        <f>'Package Type'!L71</f>
        <v>35328342.861071512</v>
      </c>
      <c r="M131" s="280">
        <f>'Package Type'!M71</f>
        <v>-1934689.0078120977</v>
      </c>
      <c r="N131" s="269">
        <f>'Package Type'!N71</f>
        <v>-5.1919795861475625E-2</v>
      </c>
      <c r="O131" s="284">
        <f>'Package Type'!O71</f>
        <v>8864073.2018106561</v>
      </c>
      <c r="P131" s="277">
        <f>'Package Type'!P71</f>
        <v>-897889.04573185742</v>
      </c>
      <c r="Q131" s="269">
        <f>'Package Type'!Q71</f>
        <v>-9.1978336215948073E-2</v>
      </c>
      <c r="T131" s="59"/>
    </row>
    <row r="132" spans="2:20" ht="15" thickBot="1" x14ac:dyDescent="0.3">
      <c r="B132" s="498"/>
      <c r="C132" s="51" t="s">
        <v>172</v>
      </c>
      <c r="D132" s="296">
        <f>'Package Type'!D72</f>
        <v>216592.06942224503</v>
      </c>
      <c r="E132" s="297">
        <f>'Package Type'!E72</f>
        <v>-179365.66602781421</v>
      </c>
      <c r="F132" s="317">
        <f>'Package Type'!F72</f>
        <v>-0.45299194830463663</v>
      </c>
      <c r="G132" s="334">
        <f>'Package Type'!G72</f>
        <v>9.3301751016482415E-3</v>
      </c>
      <c r="H132" s="369">
        <f>'Package Type'!H72</f>
        <v>-8.0828498171034331E-3</v>
      </c>
      <c r="I132" s="325">
        <f>'Package Type'!I72</f>
        <v>3.0268810290319506</v>
      </c>
      <c r="J132" s="334">
        <f>'Package Type'!J72</f>
        <v>0.16282912598385835</v>
      </c>
      <c r="K132" s="342">
        <f>'Package Type'!K72</f>
        <v>5.6852714788641234E-2</v>
      </c>
      <c r="L132" s="348">
        <f>'Package Type'!L72</f>
        <v>655598.42597296473</v>
      </c>
      <c r="M132" s="360">
        <f>'Package Type'!M72</f>
        <v>-478445.07976939052</v>
      </c>
      <c r="N132" s="354">
        <f>'Package Type'!N72</f>
        <v>-0.42189305555450979</v>
      </c>
      <c r="O132" s="298">
        <f>'Package Type'!O72</f>
        <v>312867.06995081902</v>
      </c>
      <c r="P132" s="297">
        <f>'Package Type'!P72</f>
        <v>-295507.9946142761</v>
      </c>
      <c r="Q132" s="354">
        <f>'Package Type'!Q72</f>
        <v>-0.4857332455358338</v>
      </c>
    </row>
    <row r="133" spans="2:20" ht="15.5" customHeight="1" thickBot="1" x14ac:dyDescent="0.3">
      <c r="B133" s="497" t="s">
        <v>280</v>
      </c>
      <c r="C133" s="254" t="s">
        <v>44</v>
      </c>
      <c r="D133" s="259">
        <f>'Sugar Content'!D37</f>
        <v>2321414840.1564574</v>
      </c>
      <c r="E133" s="260">
        <f>'Sugar Content'!E37</f>
        <v>47497830.920103073</v>
      </c>
      <c r="F133" s="271">
        <f>'Sugar Content'!F37</f>
        <v>2.0888111011603799E-2</v>
      </c>
      <c r="G133" s="335">
        <f>'Sugar Content'!G37</f>
        <v>100.00000000000004</v>
      </c>
      <c r="H133" s="370">
        <f>'Sugar Content'!H37</f>
        <v>8.5265128291212022E-14</v>
      </c>
      <c r="I133" s="326">
        <f>'Sugar Content'!I37</f>
        <v>2.4540516690194933</v>
      </c>
      <c r="J133" s="335">
        <f>'Sugar Content'!J37</f>
        <v>6.675626762574316E-2</v>
      </c>
      <c r="K133" s="314">
        <f>'Sugar Content'!K37</f>
        <v>2.7963136688810918E-2</v>
      </c>
      <c r="L133" s="315">
        <f>'Sugar Content'!L37</f>
        <v>5696871962.9725752</v>
      </c>
      <c r="M133" s="272">
        <f>'Sugar Content'!M37</f>
        <v>268360343.67159653</v>
      </c>
      <c r="N133" s="274">
        <f>'Sugar Content'!N37</f>
        <v>4.9435344803803308E-2</v>
      </c>
      <c r="O133" s="302">
        <f>'Sugar Content'!O37</f>
        <v>1296528234.8724465</v>
      </c>
      <c r="P133" s="260">
        <f>'Sugar Content'!P37</f>
        <v>36367539.619259357</v>
      </c>
      <c r="Q133" s="316">
        <f>'Sugar Content'!Q37</f>
        <v>2.8859446066084864E-2</v>
      </c>
    </row>
    <row r="134" spans="2:20" ht="15.5" customHeight="1" x14ac:dyDescent="0.25">
      <c r="B134" s="511"/>
      <c r="C134" s="43" t="s">
        <v>33</v>
      </c>
      <c r="D134" s="258">
        <f>'Sugar Content'!D38</f>
        <v>2073499765.7090435</v>
      </c>
      <c r="E134" s="62">
        <f>'Sugar Content'!E38</f>
        <v>36063440.789279461</v>
      </c>
      <c r="F134" s="308">
        <f>'Sugar Content'!F38</f>
        <v>1.7700401405525971E-2</v>
      </c>
      <c r="G134" s="341">
        <f>'Sugar Content'!G38</f>
        <v>89.320518239182789</v>
      </c>
      <c r="H134" s="376">
        <f>'Sugar Content'!H38</f>
        <v>-0.27977573126391064</v>
      </c>
      <c r="I134" s="332">
        <f>'Sugar Content'!I38</f>
        <v>2.4814436921891763</v>
      </c>
      <c r="J134" s="341">
        <f>'Sugar Content'!J38</f>
        <v>7.7120890151328947E-2</v>
      </c>
      <c r="K134" s="309">
        <f>'Sugar Content'!K38</f>
        <v>3.2075930106374689E-2</v>
      </c>
      <c r="L134" s="310">
        <f>'Sugar Content'!L38</f>
        <v>5145272914.3744411</v>
      </c>
      <c r="M134" s="311">
        <f>'Sugar Content'!M38</f>
        <v>246618300.66966057</v>
      </c>
      <c r="N134" s="312">
        <f>'Sugar Content'!N38</f>
        <v>5.0344088350239243E-2</v>
      </c>
      <c r="O134" s="61">
        <f>'Sugar Content'!O38</f>
        <v>1174150098.3061881</v>
      </c>
      <c r="P134" s="62">
        <f>'Sugar Content'!P38</f>
        <v>31915235.893540621</v>
      </c>
      <c r="Q134" s="313">
        <f>'Sugar Content'!Q38</f>
        <v>2.7941045177108961E-2</v>
      </c>
    </row>
    <row r="135" spans="2:20" ht="15.5" customHeight="1" x14ac:dyDescent="0.25">
      <c r="B135" s="511"/>
      <c r="C135" s="48" t="s">
        <v>455</v>
      </c>
      <c r="D135" s="57">
        <f>'Sugar Content'!D39</f>
        <v>244674044.47802764</v>
      </c>
      <c r="E135" s="277">
        <f>'Sugar Content'!E39</f>
        <v>11291165.741312236</v>
      </c>
      <c r="F135" s="278">
        <f>'Sugar Content'!F39</f>
        <v>4.8380437341550057E-2</v>
      </c>
      <c r="G135" s="333">
        <f>'Sugar Content'!G39</f>
        <v>10.539867336315353</v>
      </c>
      <c r="H135" s="368">
        <f>'Sugar Content'!H39</f>
        <v>0.27639343692744767</v>
      </c>
      <c r="I135" s="324">
        <f>'Sugar Content'!I39</f>
        <v>2.1999685648094029</v>
      </c>
      <c r="J135" s="333">
        <f>'Sugar Content'!J39</f>
        <v>-1.3758851074539447E-2</v>
      </c>
      <c r="K135" s="290">
        <f>'Sugar Content'!K39</f>
        <v>-6.2152417573260845E-3</v>
      </c>
      <c r="L135" s="294">
        <f>'Sugar Content'!L39</f>
        <v>538275206.47643852</v>
      </c>
      <c r="M135" s="280">
        <f>'Sugar Content'!M39</f>
        <v>21629129.419054091</v>
      </c>
      <c r="N135" s="269">
        <f>'Sugar Content'!N39</f>
        <v>4.1864499469821237E-2</v>
      </c>
      <c r="O135" s="284">
        <f>'Sugar Content'!O39</f>
        <v>118998558.48260908</v>
      </c>
      <c r="P135" s="277">
        <f>'Sugar Content'!P39</f>
        <v>4418389.8521689326</v>
      </c>
      <c r="Q135" s="261">
        <f>'Sugar Content'!Q39</f>
        <v>3.856155829565705E-2</v>
      </c>
    </row>
    <row r="136" spans="2:20" ht="15.5" customHeight="1" thickBot="1" x14ac:dyDescent="0.3">
      <c r="B136" s="512"/>
      <c r="C136" s="51" t="s">
        <v>456</v>
      </c>
      <c r="D136" s="60">
        <f>'Sugar Content'!D40</f>
        <v>3241029.9693797356</v>
      </c>
      <c r="E136" s="50">
        <f>'Sugar Content'!E40</f>
        <v>143224.38950753538</v>
      </c>
      <c r="F136" s="262">
        <f>'Sugar Content'!F40</f>
        <v>4.6234144078675231E-2</v>
      </c>
      <c r="G136" s="367">
        <f>'Sugar Content'!G40</f>
        <v>0.13961442450162417</v>
      </c>
      <c r="H136" s="377">
        <f>'Sugar Content'!H40</f>
        <v>3.3822943363931157E-3</v>
      </c>
      <c r="I136" s="366">
        <f>'Sugar Content'!I40</f>
        <v>4.1109901011640018</v>
      </c>
      <c r="J136" s="367">
        <f>'Sugar Content'!J40</f>
        <v>-0.15361857042309257</v>
      </c>
      <c r="K136" s="291">
        <f>'Sugar Content'!K40</f>
        <v>-3.6021727256377478E-2</v>
      </c>
      <c r="L136" s="295">
        <f>'Sugar Content'!L40</f>
        <v>13323842.121695962</v>
      </c>
      <c r="M136" s="264">
        <f>'Sugar Content'!M40</f>
        <v>112913.58288208954</v>
      </c>
      <c r="N136" s="270">
        <f>'Sugar Content'!N40</f>
        <v>8.5469830943637332E-3</v>
      </c>
      <c r="O136" s="49">
        <f>'Sugar Content'!O40</f>
        <v>3379578.0836492972</v>
      </c>
      <c r="P136" s="50">
        <f>'Sugar Content'!P40</f>
        <v>33913.873549829703</v>
      </c>
      <c r="Q136" s="265">
        <f>'Sugar Content'!Q40</f>
        <v>1.0136663879015352E-2</v>
      </c>
    </row>
    <row r="137" spans="2:20" x14ac:dyDescent="0.25">
      <c r="B137" s="63"/>
      <c r="C137" s="64"/>
      <c r="D137" s="65"/>
      <c r="E137" s="65"/>
      <c r="F137" s="66"/>
      <c r="G137" s="67"/>
      <c r="H137" s="67"/>
      <c r="I137" s="68"/>
      <c r="J137" s="68"/>
      <c r="K137" s="66"/>
      <c r="L137" s="69"/>
      <c r="M137" s="69"/>
      <c r="N137" s="66"/>
      <c r="O137" s="65"/>
      <c r="P137" s="65"/>
      <c r="Q137" s="66"/>
    </row>
    <row r="138" spans="2:20" ht="23.5" x14ac:dyDescent="0.25">
      <c r="B138" s="506" t="s">
        <v>249</v>
      </c>
      <c r="C138" s="506"/>
      <c r="D138" s="506"/>
      <c r="E138" s="506"/>
      <c r="F138" s="506"/>
      <c r="G138" s="506"/>
      <c r="H138" s="506"/>
      <c r="I138" s="506"/>
      <c r="J138" s="506"/>
      <c r="K138" s="506"/>
      <c r="L138" s="506"/>
      <c r="M138" s="506"/>
      <c r="N138" s="506"/>
      <c r="O138" s="506"/>
      <c r="P138" s="506"/>
      <c r="Q138" s="506"/>
    </row>
    <row r="139" spans="2:20" x14ac:dyDescent="0.25">
      <c r="B139" s="500" t="s">
        <v>253</v>
      </c>
      <c r="C139" s="500"/>
      <c r="D139" s="500"/>
      <c r="E139" s="500"/>
      <c r="F139" s="500"/>
      <c r="G139" s="500"/>
      <c r="H139" s="500"/>
      <c r="I139" s="500"/>
      <c r="J139" s="500"/>
      <c r="K139" s="500"/>
      <c r="L139" s="500"/>
      <c r="M139" s="500"/>
      <c r="N139" s="500"/>
      <c r="O139" s="500"/>
      <c r="P139" s="500"/>
      <c r="Q139" s="500"/>
    </row>
    <row r="140" spans="2:20" ht="15" thickBot="1" x14ac:dyDescent="0.3">
      <c r="B140" s="500" t="str">
        <f>'HOME PAGE'!H7</f>
        <v>YTD ENDING 01-26-2025</v>
      </c>
      <c r="C140" s="500"/>
      <c r="D140" s="500"/>
      <c r="E140" s="500"/>
      <c r="F140" s="500"/>
      <c r="G140" s="500"/>
      <c r="H140" s="500"/>
      <c r="I140" s="500"/>
      <c r="J140" s="500"/>
      <c r="K140" s="500"/>
      <c r="L140" s="500"/>
      <c r="M140" s="500"/>
      <c r="N140" s="500"/>
      <c r="O140" s="500"/>
      <c r="P140" s="500"/>
      <c r="Q140" s="500"/>
    </row>
    <row r="141" spans="2:20" x14ac:dyDescent="0.25">
      <c r="D141" s="501" t="s">
        <v>266</v>
      </c>
      <c r="E141" s="502"/>
      <c r="F141" s="503"/>
      <c r="G141" s="504" t="s">
        <v>267</v>
      </c>
      <c r="H141" s="505"/>
      <c r="I141" s="501" t="s">
        <v>268</v>
      </c>
      <c r="J141" s="502"/>
      <c r="K141" s="503"/>
      <c r="L141" s="504" t="s">
        <v>269</v>
      </c>
      <c r="M141" s="502"/>
      <c r="N141" s="505"/>
      <c r="O141" s="501" t="s">
        <v>270</v>
      </c>
      <c r="P141" s="502"/>
      <c r="Q141" s="503"/>
    </row>
    <row r="142" spans="2:20" s="34" customFormat="1" ht="29.5" thickBot="1" x14ac:dyDescent="0.3">
      <c r="C142" s="35"/>
      <c r="D142" s="36" t="s">
        <v>271</v>
      </c>
      <c r="E142" s="37" t="s">
        <v>272</v>
      </c>
      <c r="F142" s="38" t="s">
        <v>273</v>
      </c>
      <c r="G142" s="39" t="s">
        <v>271</v>
      </c>
      <c r="H142" s="40" t="s">
        <v>272</v>
      </c>
      <c r="I142" s="41" t="s">
        <v>271</v>
      </c>
      <c r="J142" s="42" t="s">
        <v>272</v>
      </c>
      <c r="K142" s="38" t="s">
        <v>273</v>
      </c>
      <c r="L142" s="39" t="s">
        <v>271</v>
      </c>
      <c r="M142" s="42" t="s">
        <v>272</v>
      </c>
      <c r="N142" s="40" t="s">
        <v>273</v>
      </c>
      <c r="O142" s="41" t="s">
        <v>271</v>
      </c>
      <c r="P142" s="42" t="s">
        <v>272</v>
      </c>
      <c r="Q142" s="38" t="s">
        <v>273</v>
      </c>
    </row>
    <row r="143" spans="2:20" ht="15" thickBot="1" x14ac:dyDescent="0.3">
      <c r="C143" s="254" t="s">
        <v>281</v>
      </c>
      <c r="D143" s="259">
        <f>SubSegments!D105</f>
        <v>2315367880.8501911</v>
      </c>
      <c r="E143" s="260">
        <f>SubSegments!E105</f>
        <v>48758642.11819458</v>
      </c>
      <c r="F143" s="273">
        <f>SubSegments!F105</f>
        <v>2.1511710657930391E-2</v>
      </c>
      <c r="G143" s="335">
        <f>SubSegments!G105</f>
        <v>99.999999999999915</v>
      </c>
      <c r="H143" s="370">
        <f>SubSegments!H105</f>
        <v>-5.6843418860808015E-14</v>
      </c>
      <c r="I143" s="326">
        <f>SubSegments!I105</f>
        <v>2.448313386086626</v>
      </c>
      <c r="J143" s="335">
        <f>SubSegments!J105</f>
        <v>6.1284954098335565E-2</v>
      </c>
      <c r="K143" s="314">
        <f>SubSegments!K105</f>
        <v>2.5674161764084172E-2</v>
      </c>
      <c r="L143" s="315">
        <f>SubSegments!L105</f>
        <v>5668746176.400547</v>
      </c>
      <c r="M143" s="272">
        <f>SubSegments!M105</f>
        <v>258285479.33993626</v>
      </c>
      <c r="N143" s="274">
        <f>SubSegments!N105</f>
        <v>4.7738167561268363E-2</v>
      </c>
      <c r="O143" s="302">
        <f>SubSegments!O105</f>
        <v>1291865276.7394814</v>
      </c>
      <c r="P143" s="260">
        <f>SubSegments!P105</f>
        <v>36651357.318690538</v>
      </c>
      <c r="Q143" s="274">
        <f>SubSegments!Q105</f>
        <v>2.9199291651898693E-2</v>
      </c>
    </row>
    <row r="144" spans="2:20" x14ac:dyDescent="0.25">
      <c r="B144" s="494" t="s">
        <v>278</v>
      </c>
      <c r="C144" s="48" t="s">
        <v>28</v>
      </c>
      <c r="D144" s="386">
        <f>SubSegments!D106</f>
        <v>7770878.5144347651</v>
      </c>
      <c r="E144" s="387">
        <f>SubSegments!E106</f>
        <v>617284.96749055944</v>
      </c>
      <c r="F144" s="390">
        <f>SubSegments!F106</f>
        <v>8.6290192955433498E-2</v>
      </c>
      <c r="G144" s="391">
        <f>SubSegments!G106</f>
        <v>0.3356217635523791</v>
      </c>
      <c r="H144" s="392">
        <f>SubSegments!H106</f>
        <v>2.0014052055265408E-2</v>
      </c>
      <c r="I144" s="393">
        <f>SubSegments!I106</f>
        <v>4.2853525324824204</v>
      </c>
      <c r="J144" s="391">
        <f>SubSegments!J106</f>
        <v>-9.2700938231568664E-2</v>
      </c>
      <c r="K144" s="394">
        <f>SubSegments!K106</f>
        <v>-2.1174007775754886E-2</v>
      </c>
      <c r="L144" s="395">
        <f>SubSegments!L106</f>
        <v>33300953.921446253</v>
      </c>
      <c r="M144" s="396">
        <f>SubSegments!M106</f>
        <v>1982138.8651699796</v>
      </c>
      <c r="N144" s="397">
        <f>SubSegments!N106</f>
        <v>6.3289075963069041E-2</v>
      </c>
      <c r="O144" s="398">
        <f>SubSegments!O106</f>
        <v>8524461.8558090348</v>
      </c>
      <c r="P144" s="387">
        <f>SubSegments!P106</f>
        <v>663699.21295579989</v>
      </c>
      <c r="Q144" s="397">
        <f>SubSegments!Q106</f>
        <v>8.4431911140226953E-2</v>
      </c>
    </row>
    <row r="145" spans="2:17" x14ac:dyDescent="0.25">
      <c r="B145" s="495"/>
      <c r="C145" s="48" t="s">
        <v>134</v>
      </c>
      <c r="D145" s="281">
        <f>SubSegments!D107</f>
        <v>152683425.90254128</v>
      </c>
      <c r="E145" s="282">
        <f>SubSegments!E107</f>
        <v>-4200942.1215331554</v>
      </c>
      <c r="F145" s="319">
        <f>SubSegments!F107</f>
        <v>-2.6777314874917982E-2</v>
      </c>
      <c r="G145" s="337">
        <f>SubSegments!G107</f>
        <v>6.5943484474042453</v>
      </c>
      <c r="H145" s="372">
        <f>SubSegments!H107</f>
        <v>-0.32719609336714228</v>
      </c>
      <c r="I145" s="328">
        <f>SubSegments!I107</f>
        <v>2.7055237067211477</v>
      </c>
      <c r="J145" s="337">
        <f>SubSegments!J107</f>
        <v>2.4075039902609952E-2</v>
      </c>
      <c r="K145" s="344">
        <f>SubSegments!K107</f>
        <v>8.9783706100830564E-3</v>
      </c>
      <c r="L145" s="350">
        <f>SubSegments!L107</f>
        <v>413088628.40272719</v>
      </c>
      <c r="M145" s="362">
        <f>SubSegments!M107</f>
        <v>-7588751.080096066</v>
      </c>
      <c r="N145" s="356">
        <f>SubSegments!N107</f>
        <v>-1.8039360921724871E-2</v>
      </c>
      <c r="O145" s="285">
        <f>SubSegments!O107</f>
        <v>82143981.279733717</v>
      </c>
      <c r="P145" s="282">
        <f>SubSegments!P107</f>
        <v>-2174165.1359777451</v>
      </c>
      <c r="Q145" s="356">
        <f>SubSegments!Q107</f>
        <v>-2.5785257722086511E-2</v>
      </c>
    </row>
    <row r="146" spans="2:17" x14ac:dyDescent="0.25">
      <c r="B146" s="495"/>
      <c r="C146" s="48" t="s">
        <v>135</v>
      </c>
      <c r="D146" s="281">
        <f>SubSegments!D108</f>
        <v>2293647.6044314271</v>
      </c>
      <c r="E146" s="282">
        <f>SubSegments!E108</f>
        <v>219307.91530045075</v>
      </c>
      <c r="F146" s="319">
        <f>SubSegments!F108</f>
        <v>0.10572420536981944</v>
      </c>
      <c r="G146" s="337">
        <f>SubSegments!G108</f>
        <v>9.9061908191851122E-2</v>
      </c>
      <c r="H146" s="372">
        <f>SubSegments!H108</f>
        <v>7.544603237627151E-3</v>
      </c>
      <c r="I146" s="328">
        <f>SubSegments!I108</f>
        <v>3.2342213720861226</v>
      </c>
      <c r="J146" s="337">
        <f>SubSegments!J108</f>
        <v>3.6449529030668337E-2</v>
      </c>
      <c r="K146" s="344">
        <f>SubSegments!K108</f>
        <v>1.1398414527235627E-2</v>
      </c>
      <c r="L146" s="350">
        <f>SubSegments!L108</f>
        <v>7418164.1022862587</v>
      </c>
      <c r="M146" s="362">
        <f>SubSegments!M108</f>
        <v>784899.05145081878</v>
      </c>
      <c r="N146" s="356">
        <f>SubSegments!N108</f>
        <v>0.11832770821542297</v>
      </c>
      <c r="O146" s="285">
        <f>SubSegments!O108</f>
        <v>1284923.1396986933</v>
      </c>
      <c r="P146" s="282">
        <f>SubSegments!P108</f>
        <v>128621.89551313221</v>
      </c>
      <c r="Q146" s="356">
        <f>SubSegments!Q108</f>
        <v>0.11123562839692942</v>
      </c>
    </row>
    <row r="147" spans="2:17" x14ac:dyDescent="0.25">
      <c r="B147" s="495"/>
      <c r="C147" s="48" t="s">
        <v>136</v>
      </c>
      <c r="D147" s="281">
        <f>SubSegments!D109</f>
        <v>1090761031.4983995</v>
      </c>
      <c r="E147" s="282">
        <f>SubSegments!E109</f>
        <v>-2133175.3324654102</v>
      </c>
      <c r="F147" s="319">
        <f>SubSegments!F109</f>
        <v>-1.9518589440153727E-3</v>
      </c>
      <c r="G147" s="337">
        <f>SubSegments!G109</f>
        <v>47.109620916822806</v>
      </c>
      <c r="H147" s="372">
        <f>SubSegments!H109</f>
        <v>-1.1075215952345303</v>
      </c>
      <c r="I147" s="328">
        <f>SubSegments!I109</f>
        <v>1.9914061297465842</v>
      </c>
      <c r="J147" s="337">
        <f>SubSegments!J109</f>
        <v>1.0178772023723637E-2</v>
      </c>
      <c r="K147" s="344">
        <f>SubSegments!K109</f>
        <v>5.1376092622820889E-3</v>
      </c>
      <c r="L147" s="350">
        <f>SubSegments!L109</f>
        <v>2172148204.2146196</v>
      </c>
      <c r="M147" s="362">
        <f>SubSegments!M109</f>
        <v>6876302.5444836617</v>
      </c>
      <c r="N147" s="356">
        <f>SubSegments!N109</f>
        <v>3.1757224296772029E-3</v>
      </c>
      <c r="O147" s="285">
        <f>SubSegments!O109</f>
        <v>488314456.8207314</v>
      </c>
      <c r="P147" s="282">
        <f>SubSegments!P109</f>
        <v>-674276.99824392796</v>
      </c>
      <c r="Q147" s="356">
        <f>SubSegments!Q109</f>
        <v>-1.3789213362399198E-3</v>
      </c>
    </row>
    <row r="148" spans="2:17" x14ac:dyDescent="0.25">
      <c r="B148" s="495"/>
      <c r="C148" s="48" t="s">
        <v>137</v>
      </c>
      <c r="D148" s="281">
        <f>SubSegments!D110</f>
        <v>160443681.73758575</v>
      </c>
      <c r="E148" s="282">
        <f>SubSegments!E110</f>
        <v>41371600.265326023</v>
      </c>
      <c r="F148" s="319">
        <f>SubSegments!F110</f>
        <v>0.34745004667583962</v>
      </c>
      <c r="G148" s="337">
        <f>SubSegments!G110</f>
        <v>6.9295114208231796</v>
      </c>
      <c r="H148" s="372">
        <f>SubSegments!H110</f>
        <v>1.6761982586977178</v>
      </c>
      <c r="I148" s="328">
        <f>SubSegments!I110</f>
        <v>3.0925361805852205</v>
      </c>
      <c r="J148" s="337">
        <f>SubSegments!J110</f>
        <v>8.825607839497307E-2</v>
      </c>
      <c r="K148" s="344">
        <f>SubSegments!K110</f>
        <v>2.9376780923533279E-2</v>
      </c>
      <c r="L148" s="350">
        <f>SubSegments!L110</f>
        <v>496177890.71978414</v>
      </c>
      <c r="M148" s="362">
        <f>SubSegments!M110</f>
        <v>138452005.62629819</v>
      </c>
      <c r="N148" s="356">
        <f>SubSegments!N110</f>
        <v>0.38703379150244038</v>
      </c>
      <c r="O148" s="285">
        <f>SubSegments!O110</f>
        <v>95847439.943076655</v>
      </c>
      <c r="P148" s="282">
        <f>SubSegments!P110</f>
        <v>27277860.903454065</v>
      </c>
      <c r="Q148" s="356">
        <f>SubSegments!Q110</f>
        <v>0.39781286811884448</v>
      </c>
    </row>
    <row r="149" spans="2:17" x14ac:dyDescent="0.25">
      <c r="B149" s="495"/>
      <c r="C149" s="48" t="s">
        <v>138</v>
      </c>
      <c r="D149" s="281">
        <f>SubSegments!D111</f>
        <v>527534350.11748642</v>
      </c>
      <c r="E149" s="282">
        <f>SubSegments!E111</f>
        <v>-4383741.3283026218</v>
      </c>
      <c r="F149" s="319">
        <f>SubSegments!F111</f>
        <v>-8.2413841506825212E-3</v>
      </c>
      <c r="G149" s="337">
        <f>SubSegments!G111</f>
        <v>22.78404025902692</v>
      </c>
      <c r="H149" s="372">
        <f>SubSegments!H111</f>
        <v>-0.68352893447722707</v>
      </c>
      <c r="I149" s="328">
        <f>SubSegments!I111</f>
        <v>1.8629524878466919</v>
      </c>
      <c r="J149" s="337">
        <f>SubSegments!J111</f>
        <v>6.2811098755663375E-2</v>
      </c>
      <c r="K149" s="344">
        <f>SubSegments!K111</f>
        <v>3.4892314090605676E-2</v>
      </c>
      <c r="L149" s="350">
        <f>SubSegments!L111</f>
        <v>982771429.97595906</v>
      </c>
      <c r="M149" s="362">
        <f>SubSegments!M111</f>
        <v>25243657.958087683</v>
      </c>
      <c r="N149" s="356">
        <f>SubSegments!N111</f>
        <v>2.6363368975596182E-2</v>
      </c>
      <c r="O149" s="285">
        <f>SubSegments!O111</f>
        <v>271174108.37547469</v>
      </c>
      <c r="P149" s="282">
        <f>SubSegments!P111</f>
        <v>-345375.61501699686</v>
      </c>
      <c r="Q149" s="356">
        <f>SubSegments!Q111</f>
        <v>-1.2720104279112859E-3</v>
      </c>
    </row>
    <row r="150" spans="2:17" x14ac:dyDescent="0.25">
      <c r="B150" s="495"/>
      <c r="C150" s="48" t="s">
        <v>139</v>
      </c>
      <c r="D150" s="281">
        <f>SubSegments!D112</f>
        <v>37486913.448694848</v>
      </c>
      <c r="E150" s="282">
        <f>SubSegments!E112</f>
        <v>-2409661.9550708234</v>
      </c>
      <c r="F150" s="319">
        <f>SubSegments!F112</f>
        <v>-6.039771410664449E-2</v>
      </c>
      <c r="G150" s="337">
        <f>SubSegments!G112</f>
        <v>1.6190478307460072</v>
      </c>
      <c r="H150" s="372">
        <f>SubSegments!H112</f>
        <v>-0.14113979762900541</v>
      </c>
      <c r="I150" s="328">
        <f>SubSegments!I112</f>
        <v>3.2263723808636859</v>
      </c>
      <c r="J150" s="337">
        <f>SubSegments!J112</f>
        <v>9.4714293733241472E-2</v>
      </c>
      <c r="K150" s="344">
        <f>SubSegments!K112</f>
        <v>3.0244136204546104E-2</v>
      </c>
      <c r="L150" s="350">
        <f>SubSegments!L112</f>
        <v>120946742.19469652</v>
      </c>
      <c r="M150" s="362">
        <f>SubSegments!M112</f>
        <v>-3995690.8173158169</v>
      </c>
      <c r="N150" s="356">
        <f>SubSegments!N112</f>
        <v>-3.1980254593982967E-2</v>
      </c>
      <c r="O150" s="285">
        <f>SubSegments!O112</f>
        <v>26562362.969835024</v>
      </c>
      <c r="P150" s="282">
        <f>SubSegments!P112</f>
        <v>-1826301.0783025399</v>
      </c>
      <c r="Q150" s="356">
        <f>SubSegments!Q112</f>
        <v>-6.4332054344147779E-2</v>
      </c>
    </row>
    <row r="151" spans="2:17" x14ac:dyDescent="0.25">
      <c r="B151" s="495"/>
      <c r="C151" s="48" t="s">
        <v>140</v>
      </c>
      <c r="D151" s="281">
        <f>SubSegments!D113</f>
        <v>989139.98155553441</v>
      </c>
      <c r="E151" s="282">
        <f>SubSegments!E113</f>
        <v>-131050.63684212312</v>
      </c>
      <c r="F151" s="319">
        <f>SubSegments!F113</f>
        <v>-0.11698958613809898</v>
      </c>
      <c r="G151" s="337">
        <f>SubSegments!G113</f>
        <v>4.2720640194435389E-2</v>
      </c>
      <c r="H151" s="372">
        <f>SubSegments!H113</f>
        <v>-6.7007862806601898E-3</v>
      </c>
      <c r="I151" s="328">
        <f>SubSegments!I113</f>
        <v>12.223283230988287</v>
      </c>
      <c r="J151" s="337">
        <f>SubSegments!J113</f>
        <v>-0.39643713494853472</v>
      </c>
      <c r="K151" s="344">
        <f>SubSegments!K113</f>
        <v>-3.1414098209228053E-2</v>
      </c>
      <c r="L151" s="350">
        <f>SubSegments!L113</f>
        <v>12090538.149647826</v>
      </c>
      <c r="M151" s="362">
        <f>SubSegments!M113</f>
        <v>-2045954.2110764552</v>
      </c>
      <c r="N151" s="356">
        <f>SubSegments!N113</f>
        <v>-0.14472856199892792</v>
      </c>
      <c r="O151" s="285">
        <f>SubSegments!O113</f>
        <v>2568970.2142808293</v>
      </c>
      <c r="P151" s="282">
        <f>SubSegments!P113</f>
        <v>-358142.87530010659</v>
      </c>
      <c r="Q151" s="356">
        <f>SubSegments!Q113</f>
        <v>-0.1223536174857462</v>
      </c>
    </row>
    <row r="152" spans="2:17" x14ac:dyDescent="0.25">
      <c r="B152" s="495"/>
      <c r="C152" s="48" t="s">
        <v>141</v>
      </c>
      <c r="D152" s="281">
        <f>SubSegments!D114</f>
        <v>3647751.1096867397</v>
      </c>
      <c r="E152" s="282">
        <f>SubSegments!E114</f>
        <v>107523.64390372578</v>
      </c>
      <c r="F152" s="319">
        <f>SubSegments!F114</f>
        <v>3.0371959130582056E-2</v>
      </c>
      <c r="G152" s="337">
        <f>SubSegments!G114</f>
        <v>0.15754520652447251</v>
      </c>
      <c r="H152" s="372">
        <f>SubSegments!H114</f>
        <v>1.3547434624092136E-3</v>
      </c>
      <c r="I152" s="328">
        <f>SubSegments!I114</f>
        <v>4.7373559559107017</v>
      </c>
      <c r="J152" s="337">
        <f>SubSegments!J114</f>
        <v>-8.1937923320464456E-2</v>
      </c>
      <c r="K152" s="344">
        <f>SubSegments!K114</f>
        <v>-1.7002059922840027E-2</v>
      </c>
      <c r="L152" s="350">
        <f>SubSegments!L114</f>
        <v>17280695.445154347</v>
      </c>
      <c r="M152" s="362">
        <f>SubSegments!M114</f>
        <v>219298.8882202059</v>
      </c>
      <c r="N152" s="356">
        <f>SubSegments!N114</f>
        <v>1.2853513338629823E-2</v>
      </c>
      <c r="O152" s="285">
        <f>SubSegments!O114</f>
        <v>3923050.7593739065</v>
      </c>
      <c r="P152" s="282">
        <f>SubSegments!P114</f>
        <v>181447.94891970884</v>
      </c>
      <c r="Q152" s="356">
        <f>SubSegments!Q114</f>
        <v>4.8494711521152256E-2</v>
      </c>
    </row>
    <row r="153" spans="2:17" x14ac:dyDescent="0.25">
      <c r="B153" s="495"/>
      <c r="C153" s="48" t="s">
        <v>142</v>
      </c>
      <c r="D153" s="281">
        <f>SubSegments!D115</f>
        <v>74871506.336669892</v>
      </c>
      <c r="E153" s="282">
        <f>SubSegments!E115</f>
        <v>-846291.13135565817</v>
      </c>
      <c r="F153" s="319">
        <f>SubSegments!F115</f>
        <v>-1.1176911633133991E-2</v>
      </c>
      <c r="G153" s="337">
        <f>SubSegments!G115</f>
        <v>3.2336764691223667</v>
      </c>
      <c r="H153" s="372">
        <f>SubSegments!H115</f>
        <v>-0.10689923198013807</v>
      </c>
      <c r="I153" s="328">
        <f>SubSegments!I115</f>
        <v>6.4160954887757251</v>
      </c>
      <c r="J153" s="337">
        <f>SubSegments!J115</f>
        <v>-0.14966936334689773</v>
      </c>
      <c r="K153" s="344">
        <f>SubSegments!K115</f>
        <v>-2.2795419378827078E-2</v>
      </c>
      <c r="L153" s="350">
        <f>SubSegments!L115</f>
        <v>480382734.04455084</v>
      </c>
      <c r="M153" s="362">
        <f>SubSegments!M115</f>
        <v>-16762519.251150668</v>
      </c>
      <c r="N153" s="356">
        <f>SubSegments!N115</f>
        <v>-3.3717548623923677E-2</v>
      </c>
      <c r="O153" s="285">
        <f>SubSegments!O115</f>
        <v>123008096.23997268</v>
      </c>
      <c r="P153" s="282">
        <f>SubSegments!P115</f>
        <v>-1685989.7584285438</v>
      </c>
      <c r="Q153" s="356">
        <f>SubSegments!Q115</f>
        <v>-1.3521008193204615E-2</v>
      </c>
    </row>
    <row r="154" spans="2:17" ht="15" thickBot="1" x14ac:dyDescent="0.3">
      <c r="B154" s="495"/>
      <c r="C154" s="384" t="s">
        <v>143</v>
      </c>
      <c r="D154" s="388">
        <f>SubSegments!D116</f>
        <v>256529409.93754205</v>
      </c>
      <c r="E154" s="389">
        <f>SubSegments!E116</f>
        <v>20192667.719113499</v>
      </c>
      <c r="F154" s="399">
        <f>SubSegments!F116</f>
        <v>8.5440238913215241E-2</v>
      </c>
      <c r="G154" s="400">
        <f>SubSegments!G116</f>
        <v>11.079423363312165</v>
      </c>
      <c r="H154" s="401">
        <f>SubSegments!H116</f>
        <v>0.65253820905232551</v>
      </c>
      <c r="I154" s="402">
        <f>SubSegments!I116</f>
        <v>3.6328523771480081</v>
      </c>
      <c r="J154" s="400">
        <f>SubSegments!J116</f>
        <v>0.17161666431962397</v>
      </c>
      <c r="K154" s="403">
        <f>SubSegments!K116</f>
        <v>4.9582483990778442E-2</v>
      </c>
      <c r="L154" s="404">
        <f>SubSegments!L116</f>
        <v>931933476.69997549</v>
      </c>
      <c r="M154" s="405">
        <f>SubSegments!M116</f>
        <v>113916304.2800349</v>
      </c>
      <c r="N154" s="406">
        <f>SubSegments!N116</f>
        <v>0.13925906218207651</v>
      </c>
      <c r="O154" s="407">
        <f>SubSegments!O116</f>
        <v>188289082.04785845</v>
      </c>
      <c r="P154" s="389">
        <f>SubSegments!P116</f>
        <v>15240281.110381067</v>
      </c>
      <c r="Q154" s="406">
        <f>SubSegments!Q116</f>
        <v>8.8069267327009038E-2</v>
      </c>
    </row>
    <row r="155" spans="2:17" s="256" customFormat="1" x14ac:dyDescent="0.25">
      <c r="B155" s="495"/>
      <c r="C155" s="385" t="s">
        <v>282</v>
      </c>
      <c r="D155" s="434">
        <f>'RFG vs SS'!E34</f>
        <v>1074979063.076277</v>
      </c>
      <c r="E155" s="408">
        <f>'RFG vs SS'!F34</f>
        <v>-2113991.2356348038</v>
      </c>
      <c r="F155" s="413">
        <f>'RFG vs SS'!G34</f>
        <v>-1.9626820794841184E-3</v>
      </c>
      <c r="G155" s="414">
        <f>'RFG vs SS'!H34</f>
        <v>46.428002736288704</v>
      </c>
      <c r="H155" s="415">
        <f>'RFG vs SS'!I34</f>
        <v>-1.0920124434988381</v>
      </c>
      <c r="I155" s="416">
        <f>'RFG vs SS'!J34</f>
        <v>1.9694175442829593</v>
      </c>
      <c r="J155" s="414">
        <f>'RFG vs SS'!K34</f>
        <v>1.2176815801049345E-2</v>
      </c>
      <c r="K155" s="417">
        <f>'RFG vs SS'!L34</f>
        <v>6.2214195851595733E-3</v>
      </c>
      <c r="L155" s="418">
        <f>'RFG vs SS'!M34</f>
        <v>2117082626.559278</v>
      </c>
      <c r="M155" s="419">
        <f>'RFG vs SS'!N34</f>
        <v>8952232.2950263023</v>
      </c>
      <c r="N155" s="420">
        <f>'RFG vs SS'!O34</f>
        <v>4.2465268369467615E-3</v>
      </c>
      <c r="O155" s="421">
        <f>'RFG vs SS'!P34</f>
        <v>475025975.01323378</v>
      </c>
      <c r="P155" s="422">
        <f>'RFG vs SS'!Q34</f>
        <v>-26496.138414382935</v>
      </c>
      <c r="Q155" s="420">
        <f>'RFG vs SS'!R34</f>
        <v>-5.5775182792228294E-5</v>
      </c>
    </row>
    <row r="156" spans="2:17" s="256" customFormat="1" ht="15" thickBot="1" x14ac:dyDescent="0.3">
      <c r="B156" s="496"/>
      <c r="C156" s="257" t="s">
        <v>283</v>
      </c>
      <c r="D156" s="433">
        <f>'RFG vs SS'!E35</f>
        <v>15781968.422121508</v>
      </c>
      <c r="E156" s="409">
        <f>'RFG vs SS'!F35</f>
        <v>-19184.096832254902</v>
      </c>
      <c r="F156" s="423">
        <f>'RFG vs SS'!G35</f>
        <v>-1.2140947825953351E-3</v>
      </c>
      <c r="G156" s="424">
        <f>'RFG vs SS'!H35</f>
        <v>0.68161818053407752</v>
      </c>
      <c r="H156" s="425">
        <f>'RFG vs SS'!I35</f>
        <v>-1.5509151735747628E-2</v>
      </c>
      <c r="I156" s="426">
        <f>'RFG vs SS'!J35</f>
        <v>3.4891450915691209</v>
      </c>
      <c r="J156" s="424">
        <f>'RFG vs SS'!K35</f>
        <v>-0.12714222274816533</v>
      </c>
      <c r="K156" s="427">
        <f>'RFG vs SS'!L35</f>
        <v>-3.5158219382844677E-2</v>
      </c>
      <c r="L156" s="428">
        <f>'RFG vs SS'!M35</f>
        <v>55065577.655344121</v>
      </c>
      <c r="M156" s="429">
        <f>'RFG vs SS'!N35</f>
        <v>-2075929.7505410016</v>
      </c>
      <c r="N156" s="430">
        <f>'RFG vs SS'!O35</f>
        <v>-3.6329628754721954E-2</v>
      </c>
      <c r="O156" s="431">
        <f>'RFG vs SS'!P35</f>
        <v>13288481.80749771</v>
      </c>
      <c r="P156" s="432">
        <f>'RFG vs SS'!Q35</f>
        <v>-647780.85982930474</v>
      </c>
      <c r="Q156" s="430">
        <f>'RFG vs SS'!R35</f>
        <v>-4.6481676995655363E-2</v>
      </c>
    </row>
    <row r="157" spans="2:17" x14ac:dyDescent="0.25">
      <c r="B157" s="497" t="s">
        <v>274</v>
      </c>
      <c r="C157" s="43" t="s">
        <v>33</v>
      </c>
      <c r="D157" s="258">
        <f>'Fat Content'!D41</f>
        <v>19269947.981036972</v>
      </c>
      <c r="E157" s="62">
        <f>'Fat Content'!E41</f>
        <v>5888077.3481213097</v>
      </c>
      <c r="F157" s="323">
        <f>'Fat Content'!F41</f>
        <v>0.44000405545980131</v>
      </c>
      <c r="G157" s="341">
        <f>'Fat Content'!G41</f>
        <v>0.83226290475970222</v>
      </c>
      <c r="H157" s="376">
        <f>'Fat Content'!H41</f>
        <v>0.24187130111469768</v>
      </c>
      <c r="I157" s="332">
        <f>'Fat Content'!I41</f>
        <v>3.5774837223199785</v>
      </c>
      <c r="J157" s="341">
        <f>'Fat Content'!J41</f>
        <v>2.8151365301060327E-2</v>
      </c>
      <c r="K157" s="309">
        <f>'Fat Content'!K41</f>
        <v>7.9314537128060449E-3</v>
      </c>
      <c r="L157" s="310">
        <f>'Fat Content'!L41</f>
        <v>68937925.232112497</v>
      </c>
      <c r="M157" s="311">
        <f>'Fat Content'!M41</f>
        <v>21441218.797263704</v>
      </c>
      <c r="N157" s="312">
        <f>'Fat Content'!N41</f>
        <v>0.45142538097193358</v>
      </c>
      <c r="O157" s="61">
        <f>'Fat Content'!O41</f>
        <v>11028489.134035684</v>
      </c>
      <c r="P157" s="62">
        <f>'Fat Content'!P41</f>
        <v>2868095.1274956763</v>
      </c>
      <c r="Q157" s="312">
        <f>'Fat Content'!Q41</f>
        <v>0.35146527547531292</v>
      </c>
    </row>
    <row r="158" spans="2:17" x14ac:dyDescent="0.25">
      <c r="B158" s="498"/>
      <c r="C158" s="48" t="s">
        <v>162</v>
      </c>
      <c r="D158" s="57">
        <f>'Fat Content'!D42</f>
        <v>100729156.56230187</v>
      </c>
      <c r="E158" s="277">
        <f>'Fat Content'!E42</f>
        <v>-3595821.7479276657</v>
      </c>
      <c r="F158" s="279">
        <f>'Fat Content'!F42</f>
        <v>-3.4467505348861206E-2</v>
      </c>
      <c r="G158" s="333">
        <f>'Fat Content'!G42</f>
        <v>4.350460131860971</v>
      </c>
      <c r="H158" s="368">
        <f>'Fat Content'!H42</f>
        <v>-0.25222905370820925</v>
      </c>
      <c r="I158" s="324">
        <f>'Fat Content'!I42</f>
        <v>1.9108568748345454</v>
      </c>
      <c r="J158" s="333">
        <f>'Fat Content'!J42</f>
        <v>3.109369172299048E-2</v>
      </c>
      <c r="K158" s="290">
        <f>'Fat Content'!K42</f>
        <v>1.6541281371157283E-2</v>
      </c>
      <c r="L158" s="294">
        <f>'Fat Content'!L42</f>
        <v>192479001.3133598</v>
      </c>
      <c r="M158" s="280">
        <f>'Fat Content'!M42</f>
        <v>-3627251.9931212068</v>
      </c>
      <c r="N158" s="269">
        <f>'Fat Content'!N42</f>
        <v>-1.8496360681841306E-2</v>
      </c>
      <c r="O158" s="284">
        <f>'Fat Content'!O42</f>
        <v>54933506.67866423</v>
      </c>
      <c r="P158" s="277">
        <f>'Fat Content'!P42</f>
        <v>-1562311.409899801</v>
      </c>
      <c r="Q158" s="269">
        <f>'Fat Content'!Q42</f>
        <v>-2.7653576189492272E-2</v>
      </c>
    </row>
    <row r="159" spans="2:17" x14ac:dyDescent="0.25">
      <c r="B159" s="498"/>
      <c r="C159" s="48" t="s">
        <v>163</v>
      </c>
      <c r="D159" s="57">
        <f>'Fat Content'!D43</f>
        <v>244651.8366256445</v>
      </c>
      <c r="E159" s="277">
        <f>'Fat Content'!E43</f>
        <v>-658445.75255668024</v>
      </c>
      <c r="F159" s="279">
        <f>'Fat Content'!F43</f>
        <v>-0.72909701060418608</v>
      </c>
      <c r="G159" s="333">
        <f>'Fat Content'!G43</f>
        <v>1.0566434761797311E-2</v>
      </c>
      <c r="H159" s="368">
        <f>'Fat Content'!H43</f>
        <v>-2.9277115407774147E-2</v>
      </c>
      <c r="I159" s="324">
        <f>'Fat Content'!I43</f>
        <v>3.476453514084513</v>
      </c>
      <c r="J159" s="333">
        <f>'Fat Content'!J43</f>
        <v>1.9786575296398643</v>
      </c>
      <c r="K159" s="290">
        <f>'Fat Content'!K43</f>
        <v>1.3210460905151304</v>
      </c>
      <c r="L159" s="294">
        <f>'Fat Content'!L43</f>
        <v>850520.73716445197</v>
      </c>
      <c r="M159" s="280">
        <f>'Fat Content'!M43</f>
        <v>-502135.20547447703</v>
      </c>
      <c r="N159" s="269">
        <f>'Fat Content'!N43</f>
        <v>-0.37122167555398411</v>
      </c>
      <c r="O159" s="284">
        <f>'Fat Content'!O43</f>
        <v>244651.4910436506</v>
      </c>
      <c r="P159" s="277">
        <f>'Fat Content'!P43</f>
        <v>-209924.53805336467</v>
      </c>
      <c r="Q159" s="269">
        <f>'Fat Content'!Q43</f>
        <v>-0.46180292099952047</v>
      </c>
    </row>
    <row r="160" spans="2:17" ht="15" thickBot="1" x14ac:dyDescent="0.3">
      <c r="B160" s="499"/>
      <c r="C160" s="51" t="s">
        <v>164</v>
      </c>
      <c r="D160" s="296">
        <f>'Fat Content'!D44</f>
        <v>2195124124.4702268</v>
      </c>
      <c r="E160" s="297">
        <f>'Fat Content'!E44</f>
        <v>47124832.270556927</v>
      </c>
      <c r="F160" s="317">
        <f>'Fat Content'!F44</f>
        <v>2.1938942178280935E-2</v>
      </c>
      <c r="G160" s="334">
        <f>'Fat Content'!G44</f>
        <v>94.806710528617472</v>
      </c>
      <c r="H160" s="369">
        <f>'Fat Content'!H44</f>
        <v>3.9634868001201085E-2</v>
      </c>
      <c r="I160" s="325">
        <f>'Fat Content'!I44</f>
        <v>2.4629489826333661</v>
      </c>
      <c r="J160" s="334">
        <f>'Fat Content'!J44</f>
        <v>5.81506662955249E-2</v>
      </c>
      <c r="K160" s="342">
        <f>'Fat Content'!K44</f>
        <v>2.418109905535859E-2</v>
      </c>
      <c r="L160" s="348">
        <f>'Fat Content'!L44</f>
        <v>5406478729.1179037</v>
      </c>
      <c r="M160" s="360">
        <f>'Fat Content'!M44</f>
        <v>240973647.74126339</v>
      </c>
      <c r="N160" s="354">
        <f>'Fat Content'!N44</f>
        <v>4.665054896762242E-2</v>
      </c>
      <c r="O160" s="298">
        <f>'Fat Content'!O44</f>
        <v>1225658629.4357378</v>
      </c>
      <c r="P160" s="297">
        <f>'Fat Content'!P44</f>
        <v>35555498.13914752</v>
      </c>
      <c r="Q160" s="354">
        <f>'Fat Content'!Q44</f>
        <v>2.9875980664306474E-2</v>
      </c>
    </row>
    <row r="161" spans="2:17" ht="15" thickBot="1" x14ac:dyDescent="0.3">
      <c r="B161" s="497" t="s">
        <v>284</v>
      </c>
      <c r="C161" s="254" t="s">
        <v>284</v>
      </c>
      <c r="D161" s="259">
        <f>Flavors!D161</f>
        <v>1288375582.4626839</v>
      </c>
      <c r="E161" s="260">
        <f>Flavors!E161</f>
        <v>40313528.19871664</v>
      </c>
      <c r="F161" s="273">
        <f>Flavors!F161</f>
        <v>3.2300900472846408E-2</v>
      </c>
      <c r="G161" s="335">
        <f>Flavors!G161</f>
        <v>55.644530319285501</v>
      </c>
      <c r="H161" s="370">
        <f>Flavors!H161</f>
        <v>0.58157403476214142</v>
      </c>
      <c r="I161" s="326">
        <f>Flavors!I161</f>
        <v>2.203942350294084</v>
      </c>
      <c r="J161" s="335">
        <f>Flavors!J161</f>
        <v>5.0168776287905725E-2</v>
      </c>
      <c r="K161" s="314">
        <f>Flavors!K161</f>
        <v>2.3293431070652466E-2</v>
      </c>
      <c r="L161" s="315">
        <f>Flavors!L161</f>
        <v>2839505509.2743168</v>
      </c>
      <c r="M161" s="272">
        <f>Flavors!M161</f>
        <v>151462438.08071899</v>
      </c>
      <c r="N161" s="274">
        <f>Flavors!N161</f>
        <v>5.6346730342182967E-2</v>
      </c>
      <c r="O161" s="302">
        <f>Flavors!O161</f>
        <v>615348837.08693528</v>
      </c>
      <c r="P161" s="260">
        <f>Flavors!P161</f>
        <v>28803920.636647344</v>
      </c>
      <c r="Q161" s="274">
        <f>Flavors!Q161</f>
        <v>4.9107783272534067E-2</v>
      </c>
    </row>
    <row r="162" spans="2:17" x14ac:dyDescent="0.25">
      <c r="B162" s="498"/>
      <c r="C162" s="378" t="s">
        <v>33</v>
      </c>
      <c r="D162" s="299">
        <f>Flavors!D162</f>
        <v>88664785.623404071</v>
      </c>
      <c r="E162" s="300">
        <f>Flavors!E162</f>
        <v>22573369.122349091</v>
      </c>
      <c r="F162" s="318">
        <f>Flavors!F162</f>
        <v>0.34154766711633067</v>
      </c>
      <c r="G162" s="336">
        <f>Flavors!G162</f>
        <v>3.8294038004382585</v>
      </c>
      <c r="H162" s="371">
        <f>Flavors!H162</f>
        <v>0.91353213752964324</v>
      </c>
      <c r="I162" s="327">
        <f>Flavors!I162</f>
        <v>2.4855762040478591</v>
      </c>
      <c r="J162" s="336">
        <f>Flavors!J162</f>
        <v>5.3529394746902437E-2</v>
      </c>
      <c r="K162" s="343">
        <f>Flavors!K162</f>
        <v>2.2010018286732068E-2</v>
      </c>
      <c r="L162" s="349">
        <f>Flavors!L162</f>
        <v>220383081.28253788</v>
      </c>
      <c r="M162" s="361">
        <f>Flavors!M162</f>
        <v>59645662.658966511</v>
      </c>
      <c r="N162" s="355">
        <f>Flavors!N162</f>
        <v>0.37107515580208378</v>
      </c>
      <c r="O162" s="301">
        <f>Flavors!O162</f>
        <v>51117164.370079979</v>
      </c>
      <c r="P162" s="300">
        <f>Flavors!P162</f>
        <v>13170954.461955167</v>
      </c>
      <c r="Q162" s="355">
        <f>Flavors!Q162</f>
        <v>0.34709538828369479</v>
      </c>
    </row>
    <row r="163" spans="2:17" x14ac:dyDescent="0.25">
      <c r="B163" s="498"/>
      <c r="C163" s="48" t="s">
        <v>145</v>
      </c>
      <c r="D163" s="281">
        <f>Flavors!D163</f>
        <v>8564082.9286865164</v>
      </c>
      <c r="E163" s="282">
        <f>Flavors!E163</f>
        <v>1851439.4455520371</v>
      </c>
      <c r="F163" s="319">
        <f>Flavors!F163</f>
        <v>0.27581376103226396</v>
      </c>
      <c r="G163" s="337">
        <f>Flavors!G163</f>
        <v>0.36988000911292862</v>
      </c>
      <c r="H163" s="372">
        <f>Flavors!H163</f>
        <v>7.3726469789594906E-2</v>
      </c>
      <c r="I163" s="328">
        <f>Flavors!I163</f>
        <v>2.2274819527363321</v>
      </c>
      <c r="J163" s="337">
        <f>Flavors!J163</f>
        <v>-0.12046477301369052</v>
      </c>
      <c r="K163" s="344">
        <f>Flavors!K163</f>
        <v>-5.1306433699090652E-2</v>
      </c>
      <c r="L163" s="350">
        <f>Flavors!L163</f>
        <v>19076340.165386528</v>
      </c>
      <c r="M163" s="362">
        <f>Flavors!M163</f>
        <v>3315410.8780336995</v>
      </c>
      <c r="N163" s="356">
        <f>Flavors!N163</f>
        <v>0.21035630688947457</v>
      </c>
      <c r="O163" s="285">
        <f>Flavors!O163</f>
        <v>4478374.6643515527</v>
      </c>
      <c r="P163" s="282">
        <f>Flavors!P163</f>
        <v>859874.68726066593</v>
      </c>
      <c r="Q163" s="356">
        <f>Flavors!Q163</f>
        <v>0.23763291217483079</v>
      </c>
    </row>
    <row r="164" spans="2:17" x14ac:dyDescent="0.25">
      <c r="B164" s="498"/>
      <c r="C164" s="48" t="s">
        <v>146</v>
      </c>
      <c r="D164" s="281">
        <f>Flavors!D164</f>
        <v>146949307.80443078</v>
      </c>
      <c r="E164" s="282">
        <f>Flavors!E164</f>
        <v>8659780.769505322</v>
      </c>
      <c r="F164" s="319">
        <f>Flavors!F164</f>
        <v>6.2620655050170698E-2</v>
      </c>
      <c r="G164" s="337">
        <f>Flavors!G164</f>
        <v>6.3466937163554178</v>
      </c>
      <c r="H164" s="372">
        <f>Flavors!H164</f>
        <v>0.24553059252166864</v>
      </c>
      <c r="I164" s="328">
        <f>Flavors!I164</f>
        <v>2.3477412335409951</v>
      </c>
      <c r="J164" s="337">
        <f>Flavors!J164</f>
        <v>5.3039560398918439E-2</v>
      </c>
      <c r="K164" s="344">
        <f>Flavors!K164</f>
        <v>2.3113924140863471E-2</v>
      </c>
      <c r="L164" s="350">
        <f>Flavors!L164</f>
        <v>344998949.17276973</v>
      </c>
      <c r="M164" s="362">
        <f>Flavors!M164</f>
        <v>27665740.107699811</v>
      </c>
      <c r="N164" s="356">
        <f>Flavors!N164</f>
        <v>8.7181988261515006E-2</v>
      </c>
      <c r="O164" s="285">
        <f>Flavors!O164</f>
        <v>74037427.724906787</v>
      </c>
      <c r="P164" s="282">
        <f>Flavors!P164</f>
        <v>6056956.3340168595</v>
      </c>
      <c r="Q164" s="356">
        <f>Flavors!Q164</f>
        <v>8.9098475048652773E-2</v>
      </c>
    </row>
    <row r="165" spans="2:17" x14ac:dyDescent="0.25">
      <c r="B165" s="498"/>
      <c r="C165" s="48" t="s">
        <v>147</v>
      </c>
      <c r="D165" s="281">
        <f>Flavors!D165</f>
        <v>38328093.568985477</v>
      </c>
      <c r="E165" s="282">
        <f>Flavors!E165</f>
        <v>1301649.6729643941</v>
      </c>
      <c r="F165" s="319">
        <f>Flavors!F165</f>
        <v>3.5154595905016718E-2</v>
      </c>
      <c r="G165" s="337">
        <f>Flavors!G165</f>
        <v>1.6553781317425706</v>
      </c>
      <c r="H165" s="372">
        <f>Flavors!H165</f>
        <v>2.1817160433079019E-2</v>
      </c>
      <c r="I165" s="328">
        <f>Flavors!I165</f>
        <v>2.2229761636800629</v>
      </c>
      <c r="J165" s="337">
        <f>Flavors!J165</f>
        <v>-0.12582484524948301</v>
      </c>
      <c r="K165" s="344">
        <f>Flavors!K165</f>
        <v>-5.3569819142246983E-2</v>
      </c>
      <c r="L165" s="350">
        <f>Flavors!L165</f>
        <v>85202438.403153822</v>
      </c>
      <c r="M165" s="362">
        <f>Flavors!M165</f>
        <v>-1765310.376893729</v>
      </c>
      <c r="N165" s="356">
        <f>Flavors!N165</f>
        <v>-2.029844858188088E-2</v>
      </c>
      <c r="O165" s="285">
        <f>Flavors!O165</f>
        <v>19929649.778741546</v>
      </c>
      <c r="P165" s="282">
        <f>Flavors!P165</f>
        <v>113315.99871484935</v>
      </c>
      <c r="Q165" s="356">
        <f>Flavors!Q165</f>
        <v>5.7183129822461383E-3</v>
      </c>
    </row>
    <row r="166" spans="2:17" x14ac:dyDescent="0.25">
      <c r="B166" s="498"/>
      <c r="C166" s="48" t="s">
        <v>148</v>
      </c>
      <c r="D166" s="281">
        <f>Flavors!D166</f>
        <v>10365507.797214136</v>
      </c>
      <c r="E166" s="282">
        <f>Flavors!E166</f>
        <v>-6913190.113976486</v>
      </c>
      <c r="F166" s="319">
        <f>Flavors!F166</f>
        <v>-0.40009902074271053</v>
      </c>
      <c r="G166" s="337">
        <f>Flavors!G166</f>
        <v>0.44768297439662014</v>
      </c>
      <c r="H166" s="372">
        <f>Flavors!H166</f>
        <v>-0.314631835581689</v>
      </c>
      <c r="I166" s="328">
        <f>Flavors!I166</f>
        <v>2.5345496093433271</v>
      </c>
      <c r="J166" s="337">
        <f>Flavors!J166</f>
        <v>0.18254115228003798</v>
      </c>
      <c r="K166" s="344">
        <f>Flavors!K166</f>
        <v>7.7610755068439813E-2</v>
      </c>
      <c r="L166" s="350">
        <f>Flavors!L166</f>
        <v>26271893.738074299</v>
      </c>
      <c r="M166" s="362">
        <f>Flavors!M166</f>
        <v>-14367749.876087833</v>
      </c>
      <c r="N166" s="356">
        <f>Flavors!N166</f>
        <v>-0.35354025277625589</v>
      </c>
      <c r="O166" s="285">
        <f>Flavors!O166</f>
        <v>5645988.8927292787</v>
      </c>
      <c r="P166" s="282">
        <f>Flavors!P166</f>
        <v>-3461314.7485798523</v>
      </c>
      <c r="Q166" s="356">
        <f>Flavors!Q166</f>
        <v>-0.38005922333366993</v>
      </c>
    </row>
    <row r="167" spans="2:17" x14ac:dyDescent="0.25">
      <c r="B167" s="498"/>
      <c r="C167" s="48" t="s">
        <v>149</v>
      </c>
      <c r="D167" s="281">
        <f>Flavors!D167</f>
        <v>27639422.511793111</v>
      </c>
      <c r="E167" s="282">
        <f>Flavors!E167</f>
        <v>113359.45767026767</v>
      </c>
      <c r="F167" s="319">
        <f>Flavors!F167</f>
        <v>4.1182590277213191E-3</v>
      </c>
      <c r="G167" s="337">
        <f>Flavors!G167</f>
        <v>1.1937378392605169</v>
      </c>
      <c r="H167" s="372">
        <f>Flavors!H167</f>
        <v>-2.0678063743640784E-2</v>
      </c>
      <c r="I167" s="328">
        <f>Flavors!I167</f>
        <v>2.1505634136242433</v>
      </c>
      <c r="J167" s="337">
        <f>Flavors!J167</f>
        <v>-3.8501989841132733E-2</v>
      </c>
      <c r="K167" s="344">
        <f>Flavors!K167</f>
        <v>-1.7588323208700195E-2</v>
      </c>
      <c r="L167" s="350">
        <f>Flavors!L167</f>
        <v>59440330.827564545</v>
      </c>
      <c r="M167" s="362">
        <f>Flavors!M167</f>
        <v>-816021.4978222549</v>
      </c>
      <c r="N167" s="356">
        <f>Flavors!N167</f>
        <v>-1.3542497451815618E-2</v>
      </c>
      <c r="O167" s="285">
        <f>Flavors!O167</f>
        <v>14283802.933796756</v>
      </c>
      <c r="P167" s="282">
        <f>Flavors!P167</f>
        <v>61300.090978169814</v>
      </c>
      <c r="Q167" s="356">
        <f>Flavors!Q167</f>
        <v>4.3100776041765576E-3</v>
      </c>
    </row>
    <row r="168" spans="2:17" x14ac:dyDescent="0.25">
      <c r="B168" s="498"/>
      <c r="C168" s="48" t="s">
        <v>150</v>
      </c>
      <c r="D168" s="281">
        <f>Flavors!D168</f>
        <v>176569671.93332851</v>
      </c>
      <c r="E168" s="282">
        <f>Flavors!E168</f>
        <v>-8412554.4872041047</v>
      </c>
      <c r="F168" s="319">
        <f>Flavors!F168</f>
        <v>-4.5477636689696205E-2</v>
      </c>
      <c r="G168" s="337">
        <f>Flavors!G168</f>
        <v>7.6259877919915215</v>
      </c>
      <c r="H168" s="372">
        <f>Flavors!H168</f>
        <v>-0.53519955603220382</v>
      </c>
      <c r="I168" s="328">
        <f>Flavors!I168</f>
        <v>2.0216784433786978</v>
      </c>
      <c r="J168" s="337">
        <f>Flavors!J168</f>
        <v>-2.2866443065971964E-4</v>
      </c>
      <c r="K168" s="344">
        <f>Flavors!K168</f>
        <v>-1.1309344023596956E-4</v>
      </c>
      <c r="L168" s="350">
        <f>Flavors!L168</f>
        <v>356967099.50205892</v>
      </c>
      <c r="M168" s="362">
        <f>Flavors!M168</f>
        <v>-17049778.916015863</v>
      </c>
      <c r="N168" s="356">
        <f>Flavors!N168</f>
        <v>-4.5585586907545064E-2</v>
      </c>
      <c r="O168" s="285">
        <f>Flavors!O168</f>
        <v>78878680.529236391</v>
      </c>
      <c r="P168" s="282">
        <f>Flavors!P168</f>
        <v>-3668829.8666962832</v>
      </c>
      <c r="Q168" s="356">
        <f>Flavors!Q168</f>
        <v>-4.4445069864603157E-2</v>
      </c>
    </row>
    <row r="169" spans="2:17" x14ac:dyDescent="0.25">
      <c r="B169" s="498"/>
      <c r="C169" s="48" t="s">
        <v>151</v>
      </c>
      <c r="D169" s="281">
        <f>Flavors!D169</f>
        <v>5085978.1562409606</v>
      </c>
      <c r="E169" s="282">
        <f>Flavors!E169</f>
        <v>640920.50919086486</v>
      </c>
      <c r="F169" s="319">
        <f>Flavors!F169</f>
        <v>0.14418722097253414</v>
      </c>
      <c r="G169" s="337">
        <f>Flavors!G169</f>
        <v>0.21966177376415066</v>
      </c>
      <c r="H169" s="372">
        <f>Flavors!H169</f>
        <v>2.3551320709755547E-2</v>
      </c>
      <c r="I169" s="328">
        <f>Flavors!I169</f>
        <v>1.914429720549649</v>
      </c>
      <c r="J169" s="337">
        <f>Flavors!J169</f>
        <v>-2.540450458228527E-2</v>
      </c>
      <c r="K169" s="344">
        <f>Flavors!K169</f>
        <v>-1.309622453978377E-2</v>
      </c>
      <c r="L169" s="350">
        <f>Flavors!L169</f>
        <v>9736747.7403740007</v>
      </c>
      <c r="M169" s="362">
        <f>Flavors!M169</f>
        <v>1114072.7839417998</v>
      </c>
      <c r="N169" s="356">
        <f>Flavors!N169</f>
        <v>0.12920268821112665</v>
      </c>
      <c r="O169" s="285">
        <f>Flavors!O169</f>
        <v>2543050.2923268396</v>
      </c>
      <c r="P169" s="282">
        <f>Flavors!P169</f>
        <v>320385.04168810789</v>
      </c>
      <c r="Q169" s="356">
        <f>Flavors!Q169</f>
        <v>0.14414453170401534</v>
      </c>
    </row>
    <row r="170" spans="2:17" x14ac:dyDescent="0.25">
      <c r="B170" s="498"/>
      <c r="C170" s="48" t="s">
        <v>152</v>
      </c>
      <c r="D170" s="281">
        <f>Flavors!D170</f>
        <v>4200599.6789255347</v>
      </c>
      <c r="E170" s="282">
        <f>Flavors!E170</f>
        <v>60495.922134964261</v>
      </c>
      <c r="F170" s="319">
        <f>Flavors!F170</f>
        <v>1.4612175367764456E-2</v>
      </c>
      <c r="G170" s="337">
        <f>Flavors!G170</f>
        <v>0.18142255983023711</v>
      </c>
      <c r="H170" s="372">
        <f>Flavors!H170</f>
        <v>-1.2337042511118834E-3</v>
      </c>
      <c r="I170" s="328">
        <f>Flavors!I170</f>
        <v>2.0861169885459483</v>
      </c>
      <c r="J170" s="337">
        <f>Flavors!J170</f>
        <v>7.4698606979799465E-3</v>
      </c>
      <c r="K170" s="344">
        <f>Flavors!K170</f>
        <v>3.5936165392889572E-3</v>
      </c>
      <c r="L170" s="350">
        <f>Flavors!L170</f>
        <v>8762942.3522872142</v>
      </c>
      <c r="M170" s="362">
        <f>Flavors!M170</f>
        <v>157127.56924191117</v>
      </c>
      <c r="N170" s="356">
        <f>Flavors!N170</f>
        <v>1.8258302462130043E-2</v>
      </c>
      <c r="O170" s="285">
        <f>Flavors!O170</f>
        <v>2100299.8394627674</v>
      </c>
      <c r="P170" s="282">
        <f>Flavors!P170</f>
        <v>30247.961067482131</v>
      </c>
      <c r="Q170" s="356">
        <f>Flavors!Q170</f>
        <v>1.4612175367764456E-2</v>
      </c>
    </row>
    <row r="171" spans="2:17" x14ac:dyDescent="0.25">
      <c r="B171" s="498"/>
      <c r="C171" s="48" t="s">
        <v>153</v>
      </c>
      <c r="D171" s="281">
        <f>Flavors!D171</f>
        <v>358964.90688921063</v>
      </c>
      <c r="E171" s="282">
        <f>Flavors!E171</f>
        <v>174121.87128091443</v>
      </c>
      <c r="F171" s="319">
        <f>Flavors!F171</f>
        <v>0.94199854870322974</v>
      </c>
      <c r="G171" s="337">
        <f>Flavors!G171</f>
        <v>1.5503579792140862E-2</v>
      </c>
      <c r="H171" s="372">
        <f>Flavors!H171</f>
        <v>7.3485333708308322E-3</v>
      </c>
      <c r="I171" s="328">
        <f>Flavors!I171</f>
        <v>2.9105813524026658</v>
      </c>
      <c r="J171" s="337">
        <f>Flavors!J171</f>
        <v>0.46889184367487369</v>
      </c>
      <c r="K171" s="344">
        <f>Flavors!K171</f>
        <v>0.19203581864066868</v>
      </c>
      <c r="L171" s="350">
        <f>Flavors!L171</f>
        <v>1044796.5641586957</v>
      </c>
      <c r="M171" s="362">
        <f>Flavors!M171</f>
        <v>593467.26335252123</v>
      </c>
      <c r="N171" s="356">
        <f>Flavors!N171</f>
        <v>1.3149318298024451</v>
      </c>
      <c r="O171" s="285">
        <f>Flavors!O171</f>
        <v>226119.62638690433</v>
      </c>
      <c r="P171" s="282">
        <f>Flavors!P171</f>
        <v>109683.06852341071</v>
      </c>
      <c r="Q171" s="356">
        <f>Flavors!Q171</f>
        <v>0.94199854870323041</v>
      </c>
    </row>
    <row r="172" spans="2:17" x14ac:dyDescent="0.25">
      <c r="B172" s="498"/>
      <c r="C172" s="48" t="s">
        <v>154</v>
      </c>
      <c r="D172" s="281">
        <f>Flavors!D172</f>
        <v>32089209.800523881</v>
      </c>
      <c r="E172" s="282">
        <f>Flavors!E172</f>
        <v>-705180.47228289396</v>
      </c>
      <c r="F172" s="319">
        <f>Flavors!F172</f>
        <v>-2.1503082277691623E-2</v>
      </c>
      <c r="G172" s="337">
        <f>Flavors!G172</f>
        <v>1.3859227324489301</v>
      </c>
      <c r="H172" s="372">
        <f>Flavors!H172</f>
        <v>-6.092526024489886E-2</v>
      </c>
      <c r="I172" s="328">
        <f>Flavors!I172</f>
        <v>2.2497726016914101</v>
      </c>
      <c r="J172" s="337">
        <f>Flavors!J172</f>
        <v>0.13870606567122046</v>
      </c>
      <c r="K172" s="344">
        <f>Flavors!K172</f>
        <v>6.5704260526392957E-2</v>
      </c>
      <c r="L172" s="350">
        <f>Flavors!L172</f>
        <v>72193425.019146115</v>
      </c>
      <c r="M172" s="362">
        <f>Flavors!M172</f>
        <v>2962285.1450377107</v>
      </c>
      <c r="N172" s="356">
        <f>Flavors!N172</f>
        <v>4.2788334128607476E-2</v>
      </c>
      <c r="O172" s="285">
        <f>Flavors!O172</f>
        <v>16838156.408504382</v>
      </c>
      <c r="P172" s="282">
        <f>Flavors!P172</f>
        <v>525054.32660336606</v>
      </c>
      <c r="Q172" s="356">
        <f>Flavors!Q172</f>
        <v>3.2186050449957086E-2</v>
      </c>
    </row>
    <row r="173" spans="2:17" x14ac:dyDescent="0.25">
      <c r="B173" s="498"/>
      <c r="C173" s="48" t="s">
        <v>155</v>
      </c>
      <c r="D173" s="281">
        <f>Flavors!D173</f>
        <v>988664204.81851578</v>
      </c>
      <c r="E173" s="282">
        <f>Flavors!E173</f>
        <v>7143464.2465097904</v>
      </c>
      <c r="F173" s="319">
        <f>Flavors!F173</f>
        <v>7.2779554738158217E-3</v>
      </c>
      <c r="G173" s="337">
        <f>Flavors!G173</f>
        <v>42.700091548971585</v>
      </c>
      <c r="H173" s="372">
        <f>Flavors!H173</f>
        <v>-0.60339119519544226</v>
      </c>
      <c r="I173" s="328">
        <f>Flavors!I173</f>
        <v>2.7755007365992159</v>
      </c>
      <c r="J173" s="337">
        <f>Flavors!J173</f>
        <v>9.0432792389413041E-2</v>
      </c>
      <c r="K173" s="344">
        <f>Flavors!K173</f>
        <v>3.367988977129098E-2</v>
      </c>
      <c r="L173" s="350">
        <f>Flavors!L173</f>
        <v>2744038228.7230687</v>
      </c>
      <c r="M173" s="362">
        <f>Flavors!M173</f>
        <v>108588351.63610935</v>
      </c>
      <c r="N173" s="356">
        <f>Flavors!N173</f>
        <v>4.1202965983225329E-2</v>
      </c>
      <c r="O173" s="285">
        <f>Flavors!O173</f>
        <v>656586789.87380528</v>
      </c>
      <c r="P173" s="282">
        <f>Flavors!P173</f>
        <v>7734120.6833283901</v>
      </c>
      <c r="Q173" s="356">
        <f>Flavors!Q173</f>
        <v>1.1919686934443303E-2</v>
      </c>
    </row>
    <row r="174" spans="2:17" x14ac:dyDescent="0.25">
      <c r="B174" s="498"/>
      <c r="C174" s="48" t="s">
        <v>156</v>
      </c>
      <c r="D174" s="281">
        <f>Flavors!D174</f>
        <v>33241332.849822849</v>
      </c>
      <c r="E174" s="282">
        <f>Flavors!E174</f>
        <v>-1740238.0108065754</v>
      </c>
      <c r="F174" s="319">
        <f>Flavors!F174</f>
        <v>-4.9747280296241772E-2</v>
      </c>
      <c r="G174" s="337">
        <f>Flavors!G174</f>
        <v>1.4356825593355289</v>
      </c>
      <c r="H174" s="372">
        <f>Flavors!H174</f>
        <v>-0.10766113938684407</v>
      </c>
      <c r="I174" s="328">
        <f>Flavors!I174</f>
        <v>2.3516194368764269</v>
      </c>
      <c r="J174" s="337">
        <f>Flavors!J174</f>
        <v>0.1613108628067681</v>
      </c>
      <c r="K174" s="344">
        <f>Flavors!K174</f>
        <v>7.3647551179077786E-2</v>
      </c>
      <c r="L174" s="350">
        <f>Flavors!L174</f>
        <v>78170964.437322274</v>
      </c>
      <c r="M174" s="362">
        <f>Flavors!M174</f>
        <v>1550529.8468603045</v>
      </c>
      <c r="N174" s="356">
        <f>Flavors!N174</f>
        <v>2.0236505511198457E-2</v>
      </c>
      <c r="O174" s="285">
        <f>Flavors!O174</f>
        <v>18065550.751602981</v>
      </c>
      <c r="P174" s="282">
        <f>Flavors!P174</f>
        <v>25832.533201895654</v>
      </c>
      <c r="Q174" s="356">
        <f>Flavors!Q174</f>
        <v>1.4319809704979565E-3</v>
      </c>
    </row>
    <row r="175" spans="2:17" x14ac:dyDescent="0.25">
      <c r="B175" s="498"/>
      <c r="C175" s="48" t="s">
        <v>157</v>
      </c>
      <c r="D175" s="281">
        <f>Flavors!D175</f>
        <v>2253033.844598012</v>
      </c>
      <c r="E175" s="282">
        <f>Flavors!E175</f>
        <v>-1060587.8857513117</v>
      </c>
      <c r="F175" s="319">
        <f>Flavors!F175</f>
        <v>-0.32006908816339275</v>
      </c>
      <c r="G175" s="337">
        <f>Flavors!G175</f>
        <v>9.730781286344474E-2</v>
      </c>
      <c r="H175" s="372">
        <f>Flavors!H175</f>
        <v>-4.8885085044403462E-2</v>
      </c>
      <c r="I175" s="328">
        <f>Flavors!I175</f>
        <v>2.11552809817751</v>
      </c>
      <c r="J175" s="337">
        <f>Flavors!J175</f>
        <v>-1.6869484154877323E-2</v>
      </c>
      <c r="K175" s="344">
        <f>Flavors!K175</f>
        <v>-7.9110407433616164E-3</v>
      </c>
      <c r="L175" s="350">
        <f>Flavors!L175</f>
        <v>4766356.4043919956</v>
      </c>
      <c r="M175" s="362">
        <f>Flavors!M175</f>
        <v>-2299602.5621689642</v>
      </c>
      <c r="N175" s="356">
        <f>Flavors!N175</f>
        <v>-0.32544804930960319</v>
      </c>
      <c r="O175" s="285">
        <f>Flavors!O175</f>
        <v>1126516.922299006</v>
      </c>
      <c r="P175" s="282">
        <f>Flavors!P175</f>
        <v>-530293.94287565583</v>
      </c>
      <c r="Q175" s="356">
        <f>Flavors!Q175</f>
        <v>-0.32006908816339275</v>
      </c>
    </row>
    <row r="176" spans="2:17" x14ac:dyDescent="0.25">
      <c r="B176" s="498"/>
      <c r="C176" s="48" t="s">
        <v>158</v>
      </c>
      <c r="D176" s="281">
        <f>Flavors!D176</f>
        <v>245847657.99830639</v>
      </c>
      <c r="E176" s="282">
        <f>Flavors!E176</f>
        <v>19358245.357440829</v>
      </c>
      <c r="F176" s="319">
        <f>Flavors!F176</f>
        <v>8.5470862111053106E-2</v>
      </c>
      <c r="G176" s="337">
        <f>Flavors!G176</f>
        <v>10.61808190532695</v>
      </c>
      <c r="H176" s="372">
        <f>Flavors!H176</f>
        <v>0.62564876905464217</v>
      </c>
      <c r="I176" s="328">
        <f>Flavors!I176</f>
        <v>2.2536107247354016</v>
      </c>
      <c r="J176" s="337">
        <f>Flavors!J176</f>
        <v>6.8369327430749749E-2</v>
      </c>
      <c r="K176" s="344">
        <f>Flavors!K176</f>
        <v>3.1286853486794969E-2</v>
      </c>
      <c r="L176" s="350">
        <f>Flavors!L176</f>
        <v>554044918.71606445</v>
      </c>
      <c r="M176" s="362">
        <f>Flavors!M176</f>
        <v>59110878.162029505</v>
      </c>
      <c r="N176" s="356">
        <f>Flavors!N176</f>
        <v>0.11943182993810669</v>
      </c>
      <c r="O176" s="285">
        <f>Flavors!O176</f>
        <v>114089667.50496393</v>
      </c>
      <c r="P176" s="282">
        <f>Flavors!P176</f>
        <v>10626586.95537591</v>
      </c>
      <c r="Q176" s="356">
        <f>Flavors!Q176</f>
        <v>0.1027089750172553</v>
      </c>
    </row>
    <row r="177" spans="2:17" x14ac:dyDescent="0.25">
      <c r="B177" s="498"/>
      <c r="C177" s="48" t="s">
        <v>159</v>
      </c>
      <c r="D177" s="281">
        <f>Flavors!D177</f>
        <v>2330776.7385693761</v>
      </c>
      <c r="E177" s="282">
        <f>Flavors!E177</f>
        <v>806194.34985584533</v>
      </c>
      <c r="F177" s="319">
        <f>Flavors!F177</f>
        <v>0.52879684025218621</v>
      </c>
      <c r="G177" s="337">
        <f>Flavors!G177</f>
        <v>0.10066550364832413</v>
      </c>
      <c r="H177" s="372">
        <f>Flavors!H177</f>
        <v>3.3402811753252548E-2</v>
      </c>
      <c r="I177" s="328">
        <f>Flavors!I177</f>
        <v>2.0537390594744545</v>
      </c>
      <c r="J177" s="337">
        <f>Flavors!J177</f>
        <v>-3.5186799161339266E-2</v>
      </c>
      <c r="K177" s="344">
        <f>Flavors!K177</f>
        <v>-1.6844446161587832E-2</v>
      </c>
      <c r="L177" s="350">
        <f>Flavors!L177</f>
        <v>4786807.2269144068</v>
      </c>
      <c r="M177" s="362">
        <f>Flavors!M177</f>
        <v>1602067.6515099849</v>
      </c>
      <c r="N177" s="356">
        <f>Flavors!N177</f>
        <v>0.50304510418455251</v>
      </c>
      <c r="O177" s="285">
        <f>Flavors!O177</f>
        <v>1165388.369284688</v>
      </c>
      <c r="P177" s="282">
        <f>Flavors!P177</f>
        <v>403097.17492792266</v>
      </c>
      <c r="Q177" s="356">
        <f>Flavors!Q177</f>
        <v>0.52879684025218621</v>
      </c>
    </row>
    <row r="178" spans="2:17" x14ac:dyDescent="0.25">
      <c r="B178" s="498"/>
      <c r="C178" s="48" t="s">
        <v>160</v>
      </c>
      <c r="D178" s="281">
        <f>Flavors!D178</f>
        <v>491323413.83360636</v>
      </c>
      <c r="E178" s="282">
        <f>Flavors!E178</f>
        <v>-2004499.6818820238</v>
      </c>
      <c r="F178" s="319">
        <f>Flavors!F178</f>
        <v>-4.0632196698496591E-3</v>
      </c>
      <c r="G178" s="337">
        <f>Flavors!G178</f>
        <v>21.220101474897998</v>
      </c>
      <c r="H178" s="372">
        <f>Flavors!H178</f>
        <v>-0.54491673315754952</v>
      </c>
      <c r="I178" s="328">
        <f>Flavors!I178</f>
        <v>2.1284385099541536</v>
      </c>
      <c r="J178" s="337">
        <f>Flavors!J178</f>
        <v>2.1302502853660421E-2</v>
      </c>
      <c r="K178" s="344">
        <f>Flavors!K178</f>
        <v>1.0109695236508986E-2</v>
      </c>
      <c r="L178" s="350">
        <f>Flavors!L178</f>
        <v>1045751674.845589</v>
      </c>
      <c r="M178" s="362">
        <f>Flavors!M178</f>
        <v>6242664.9693453312</v>
      </c>
      <c r="N178" s="356">
        <f>Flavors!N178</f>
        <v>6.0053976541180115E-3</v>
      </c>
      <c r="O178" s="285">
        <f>Flavors!O178</f>
        <v>223113344.324393</v>
      </c>
      <c r="P178" s="282">
        <f>Flavors!P178</f>
        <v>-362906.59315270185</v>
      </c>
      <c r="Q178" s="356">
        <f>Flavors!Q178</f>
        <v>-1.6239157031795771E-3</v>
      </c>
    </row>
    <row r="179" spans="2:17" ht="15" thickBot="1" x14ac:dyDescent="0.3">
      <c r="B179" s="498"/>
      <c r="C179" s="51" t="s">
        <v>161</v>
      </c>
      <c r="D179" s="303">
        <f>Flavors!D179</f>
        <v>12891836.056336001</v>
      </c>
      <c r="E179" s="304">
        <f>Flavors!E179</f>
        <v>6911852.0456346385</v>
      </c>
      <c r="F179" s="320">
        <f>Flavors!F179</f>
        <v>1.1558311917332338</v>
      </c>
      <c r="G179" s="338">
        <f>Flavors!G179</f>
        <v>0.55679428582218105</v>
      </c>
      <c r="H179" s="373">
        <f>Flavors!H179</f>
        <v>0.29296477747486982</v>
      </c>
      <c r="I179" s="329">
        <f>Flavors!I179</f>
        <v>2.568228538975605</v>
      </c>
      <c r="J179" s="338">
        <f>Flavors!J179</f>
        <v>0.71646817254891304</v>
      </c>
      <c r="K179" s="345">
        <f>Flavors!K179</f>
        <v>0.38691192744959141</v>
      </c>
      <c r="L179" s="351">
        <f>Flavors!L179</f>
        <v>33109181.279676832</v>
      </c>
      <c r="M179" s="363">
        <f>Flavors!M179</f>
        <v>22035683.896794721</v>
      </c>
      <c r="N179" s="357">
        <f>Flavors!N179</f>
        <v>1.9899479933826894</v>
      </c>
      <c r="O179" s="305">
        <f>Flavors!O179</f>
        <v>7639303.9326100713</v>
      </c>
      <c r="P179" s="304">
        <f>Flavors!P179</f>
        <v>4637293.152352877</v>
      </c>
      <c r="Q179" s="357">
        <f>Flavors!Q179</f>
        <v>1.5447290139163263</v>
      </c>
    </row>
    <row r="180" spans="2:17" x14ac:dyDescent="0.25">
      <c r="B180" s="497" t="s">
        <v>275</v>
      </c>
      <c r="C180" s="54" t="s">
        <v>276</v>
      </c>
      <c r="D180" s="306">
        <f>'NB vs PL'!D25</f>
        <v>1484102742.9216051</v>
      </c>
      <c r="E180" s="53">
        <f>'NB vs PL'!E25</f>
        <v>21257121.31999898</v>
      </c>
      <c r="F180" s="321">
        <f>'NB vs PL'!F25</f>
        <v>1.4531349724194054E-2</v>
      </c>
      <c r="G180" s="339">
        <f>'NB vs PL'!G25</f>
        <v>64.097923928039023</v>
      </c>
      <c r="H180" s="374">
        <f>'NB vs PL'!H25</f>
        <v>-0.44101805650713288</v>
      </c>
      <c r="I180" s="330">
        <f>'NB vs PL'!I25</f>
        <v>2.6100480576571004</v>
      </c>
      <c r="J180" s="339">
        <f>'NB vs PL'!J25</f>
        <v>6.3098566016014601E-2</v>
      </c>
      <c r="K180" s="346">
        <f>'NB vs PL'!K25</f>
        <v>2.4774172484809686E-2</v>
      </c>
      <c r="L180" s="352">
        <f>'NB vs PL'!L25</f>
        <v>3873579481.5261102</v>
      </c>
      <c r="M180" s="364">
        <f>'NB vs PL'!M25</f>
        <v>147785569.23851109</v>
      </c>
      <c r="N180" s="358">
        <f>'NB vs PL'!N25</f>
        <v>3.9665524373507892E-2</v>
      </c>
      <c r="O180" s="52">
        <f>'NB vs PL'!O25</f>
        <v>806194980.79288065</v>
      </c>
      <c r="P180" s="53">
        <f>'NB vs PL'!P25</f>
        <v>18024954.501223922</v>
      </c>
      <c r="Q180" s="358">
        <f>'NB vs PL'!Q25</f>
        <v>2.286937323160005E-2</v>
      </c>
    </row>
    <row r="181" spans="2:17" ht="15" thickBot="1" x14ac:dyDescent="0.3">
      <c r="B181" s="499"/>
      <c r="C181" s="55" t="s">
        <v>144</v>
      </c>
      <c r="D181" s="307">
        <f>'NB vs PL'!D26</f>
        <v>828943474.92411828</v>
      </c>
      <c r="E181" s="47">
        <f>'NB vs PL'!E26</f>
        <v>27544160.154421329</v>
      </c>
      <c r="F181" s="322">
        <f>'NB vs PL'!F26</f>
        <v>3.4370081988823339E-2</v>
      </c>
      <c r="G181" s="340">
        <f>'NB vs PL'!G26</f>
        <v>35.801804187580515</v>
      </c>
      <c r="H181" s="375">
        <f>'NB vs PL'!H26</f>
        <v>0.44505627200147302</v>
      </c>
      <c r="I181" s="331">
        <f>'NB vs PL'!I26</f>
        <v>2.1564416066411662</v>
      </c>
      <c r="J181" s="340">
        <f>'NB vs PL'!J26</f>
        <v>6.3405235610955568E-2</v>
      </c>
      <c r="K181" s="347">
        <f>'NB vs PL'!K26</f>
        <v>3.0293422746278872E-2</v>
      </c>
      <c r="L181" s="353">
        <f>'NB vs PL'!L26</f>
        <v>1787568198.8800769</v>
      </c>
      <c r="M181" s="365">
        <f>'NB vs PL'!M26</f>
        <v>110210285.34841299</v>
      </c>
      <c r="N181" s="359">
        <f>'NB vs PL'!N26</f>
        <v>6.5704692158613964E-2</v>
      </c>
      <c r="O181" s="46">
        <f>'NB vs PL'!O26</f>
        <v>484083189.44006091</v>
      </c>
      <c r="P181" s="47">
        <f>'NB vs PL'!P26</f>
        <v>18578773.96778506</v>
      </c>
      <c r="Q181" s="359">
        <f>'NB vs PL'!Q26</f>
        <v>3.9911058521187238E-2</v>
      </c>
    </row>
    <row r="182" spans="2:17" x14ac:dyDescent="0.25">
      <c r="B182" s="498" t="s">
        <v>457</v>
      </c>
      <c r="C182" s="43" t="s">
        <v>39</v>
      </c>
      <c r="D182" s="258">
        <f>Size!D65</f>
        <v>108482825.28008799</v>
      </c>
      <c r="E182" s="62">
        <f>Size!E65</f>
        <v>24537583.727832064</v>
      </c>
      <c r="F182" s="323">
        <f>Size!F65</f>
        <v>0.29230464138407908</v>
      </c>
      <c r="G182" s="341">
        <f>Size!G65</f>
        <v>4.685338609787296</v>
      </c>
      <c r="H182" s="376">
        <f>Size!H65</f>
        <v>0.98177823785405316</v>
      </c>
      <c r="I182" s="332">
        <f>Size!I65</f>
        <v>3.2747176101668436</v>
      </c>
      <c r="J182" s="341">
        <f>Size!J65</f>
        <v>7.80635752260741E-2</v>
      </c>
      <c r="K182" s="309">
        <f>Size!K65</f>
        <v>2.4420401573897733E-2</v>
      </c>
      <c r="L182" s="310">
        <f>Size!L65</f>
        <v>355250618.345357</v>
      </c>
      <c r="M182" s="311">
        <f>Size!M65</f>
        <v>86906723.223260552</v>
      </c>
      <c r="N182" s="312">
        <f>Size!N65</f>
        <v>0.32386323968249026</v>
      </c>
      <c r="O182" s="61">
        <f>Size!O65</f>
        <v>71383403.700609624</v>
      </c>
      <c r="P182" s="62">
        <f>Size!P65</f>
        <v>16355292.446628802</v>
      </c>
      <c r="Q182" s="312">
        <f>Size!Q65</f>
        <v>0.2972170418704973</v>
      </c>
    </row>
    <row r="183" spans="2:17" x14ac:dyDescent="0.25">
      <c r="B183" s="498"/>
      <c r="C183" s="48" t="s">
        <v>173</v>
      </c>
      <c r="D183" s="57">
        <f>Size!D66</f>
        <v>1441194541.0766273</v>
      </c>
      <c r="E183" s="277">
        <f>Size!E66</f>
        <v>7750551.3156032562</v>
      </c>
      <c r="F183" s="279">
        <f>Size!F66</f>
        <v>5.4069439552328694E-3</v>
      </c>
      <c r="G183" s="333">
        <f>Size!G66</f>
        <v>62.244732381250238</v>
      </c>
      <c r="H183" s="368">
        <f>Size!H66</f>
        <v>-0.99704592205063136</v>
      </c>
      <c r="I183" s="324">
        <f>Size!I66</f>
        <v>2.1557527287035372</v>
      </c>
      <c r="J183" s="333">
        <f>Size!J66</f>
        <v>3.8314776669418737E-2</v>
      </c>
      <c r="K183" s="290">
        <f>Size!K66</f>
        <v>1.8094875758985815E-2</v>
      </c>
      <c r="L183" s="294">
        <f>Size!L66</f>
        <v>3106859064.5185814</v>
      </c>
      <c r="M183" s="280">
        <f>Size!M66</f>
        <v>71630358.483383179</v>
      </c>
      <c r="N183" s="269">
        <f>Size!N66</f>
        <v>2.3599657693324581E-2</v>
      </c>
      <c r="O183" s="284">
        <f>Size!O66</f>
        <v>723716252.7790705</v>
      </c>
      <c r="P183" s="277">
        <f>Size!P66</f>
        <v>4057794.6494349241</v>
      </c>
      <c r="Q183" s="269">
        <f>Size!Q66</f>
        <v>5.6385006020508331E-3</v>
      </c>
    </row>
    <row r="184" spans="2:17" x14ac:dyDescent="0.25">
      <c r="B184" s="498"/>
      <c r="C184" s="48" t="s">
        <v>174</v>
      </c>
      <c r="D184" s="57">
        <f>Size!D67</f>
        <v>26670063.938460596</v>
      </c>
      <c r="E184" s="277">
        <f>Size!E67</f>
        <v>-6223887.5286440663</v>
      </c>
      <c r="F184" s="279">
        <f>Size!F67</f>
        <v>-0.1892106983518905</v>
      </c>
      <c r="G184" s="333">
        <f>Size!G67</f>
        <v>1.1518715517754989</v>
      </c>
      <c r="H184" s="368">
        <f>Size!H67</f>
        <v>-0.29936895783728579</v>
      </c>
      <c r="I184" s="324">
        <f>Size!I67</f>
        <v>2.1930865030160103</v>
      </c>
      <c r="J184" s="333">
        <f>Size!J67</f>
        <v>8.3932425278955503E-2</v>
      </c>
      <c r="K184" s="290">
        <f>Size!K67</f>
        <v>3.9794354601636286E-2</v>
      </c>
      <c r="L184" s="294">
        <f>Size!L67</f>
        <v>58489757.258011952</v>
      </c>
      <c r="M184" s="280">
        <f>Size!M67</f>
        <v>-10888654.611716628</v>
      </c>
      <c r="N184" s="269">
        <f>Size!N67</f>
        <v>-0.15694586137489264</v>
      </c>
      <c r="O184" s="284">
        <f>Size!O67</f>
        <v>8992442.5308456607</v>
      </c>
      <c r="P184" s="277">
        <f>Size!P67</f>
        <v>-2072161.1904433388</v>
      </c>
      <c r="Q184" s="269">
        <f>Size!Q67</f>
        <v>-0.18727839176529831</v>
      </c>
    </row>
    <row r="185" spans="2:17" x14ac:dyDescent="0.25">
      <c r="B185" s="498"/>
      <c r="C185" s="48" t="s">
        <v>175</v>
      </c>
      <c r="D185" s="57">
        <f>Size!D68</f>
        <v>107848.59109851718</v>
      </c>
      <c r="E185" s="277">
        <f>Size!E68</f>
        <v>35726.727508015931</v>
      </c>
      <c r="F185" s="279">
        <f>Size!F68</f>
        <v>0.49536611686669296</v>
      </c>
      <c r="G185" s="333">
        <f>Size!G68</f>
        <v>4.6579462378529531E-3</v>
      </c>
      <c r="H185" s="368">
        <f>Size!H68</f>
        <v>1.4760186978925033E-3</v>
      </c>
      <c r="I185" s="324">
        <f>Size!I68</f>
        <v>1.878324080447983</v>
      </c>
      <c r="J185" s="333">
        <f>Size!J68</f>
        <v>-8.9214527778301633E-2</v>
      </c>
      <c r="K185" s="290">
        <f>Size!K68</f>
        <v>-4.5343215835915711E-2</v>
      </c>
      <c r="L185" s="294">
        <f>Size!L68</f>
        <v>202574.60570273281</v>
      </c>
      <c r="M185" s="280">
        <f>Size!M68</f>
        <v>60672.05459119202</v>
      </c>
      <c r="N185" s="269">
        <f>Size!N68</f>
        <v>0.42756140827589129</v>
      </c>
      <c r="O185" s="284">
        <f>Size!O68</f>
        <v>29697.718363285065</v>
      </c>
      <c r="P185" s="277">
        <f>Size!P68</f>
        <v>9668.0299323797226</v>
      </c>
      <c r="Q185" s="269">
        <f>Size!Q68</f>
        <v>0.48268498862229819</v>
      </c>
    </row>
    <row r="186" spans="2:17" x14ac:dyDescent="0.25">
      <c r="B186" s="498"/>
      <c r="C186" s="48" t="s">
        <v>176</v>
      </c>
      <c r="D186" s="57">
        <f>Size!D69</f>
        <v>414899329.65275162</v>
      </c>
      <c r="E186" s="277">
        <f>Size!E69</f>
        <v>4327016.498100996</v>
      </c>
      <c r="F186" s="279">
        <f>Size!F69</f>
        <v>1.0538987553384135E-2</v>
      </c>
      <c r="G186" s="333">
        <f>Size!G69</f>
        <v>17.919369664072669</v>
      </c>
      <c r="H186" s="368">
        <f>Size!H69</f>
        <v>-0.19457367202421949</v>
      </c>
      <c r="I186" s="324">
        <f>Size!I69</f>
        <v>1.735284385617673</v>
      </c>
      <c r="J186" s="333">
        <f>Size!J69</f>
        <v>2.2707322935605845E-2</v>
      </c>
      <c r="K186" s="290">
        <f>Size!K69</f>
        <v>1.3259153955994193E-2</v>
      </c>
      <c r="L186" s="294">
        <f>Size!L69</f>
        <v>719968328.34965944</v>
      </c>
      <c r="M186" s="280">
        <f>Size!M69</f>
        <v>16831602.268686056</v>
      </c>
      <c r="N186" s="269">
        <f>Size!N69</f>
        <v>2.3937879567888943E-2</v>
      </c>
      <c r="O186" s="284">
        <f>Size!O69</f>
        <v>103724642.60451631</v>
      </c>
      <c r="P186" s="277">
        <f>Size!P69</f>
        <v>1082153.229221791</v>
      </c>
      <c r="Q186" s="269">
        <f>Size!Q69</f>
        <v>1.0542936320114809E-2</v>
      </c>
    </row>
    <row r="187" spans="2:17" x14ac:dyDescent="0.25">
      <c r="B187" s="498"/>
      <c r="C187" s="48" t="s">
        <v>177</v>
      </c>
      <c r="D187" s="57">
        <f>Size!D70</f>
        <v>323916684.42928362</v>
      </c>
      <c r="E187" s="277">
        <f>Size!E70</f>
        <v>18350269.126272619</v>
      </c>
      <c r="F187" s="279">
        <f>Size!F70</f>
        <v>6.005329187789113E-2</v>
      </c>
      <c r="G187" s="333">
        <f>Size!G70</f>
        <v>13.98985824707661</v>
      </c>
      <c r="H187" s="368">
        <f>Size!H70</f>
        <v>0.50864542567500592</v>
      </c>
      <c r="I187" s="324">
        <f>Size!I70</f>
        <v>4.4075783726336688</v>
      </c>
      <c r="J187" s="333">
        <f>Size!J70</f>
        <v>4.2202975665381004E-2</v>
      </c>
      <c r="K187" s="290">
        <f>Size!K70</f>
        <v>9.6676624179195623E-3</v>
      </c>
      <c r="L187" s="294">
        <f>Size!L70</f>
        <v>1427688172.8257155</v>
      </c>
      <c r="M187" s="280">
        <f>Size!M70</f>
        <v>93776061.322157145</v>
      </c>
      <c r="N187" s="269">
        <f>Size!N70</f>
        <v>7.0301529248770894E-2</v>
      </c>
      <c r="O187" s="284">
        <f>Size!O70</f>
        <v>384000485.15650743</v>
      </c>
      <c r="P187" s="277">
        <f>Size!P70</f>
        <v>17222042.315330327</v>
      </c>
      <c r="Q187" s="269">
        <f>Size!Q70</f>
        <v>4.6954892392047802E-2</v>
      </c>
    </row>
    <row r="188" spans="2:17" ht="15" thickBot="1" x14ac:dyDescent="0.3">
      <c r="B188" s="498"/>
      <c r="C188" s="51" t="s">
        <v>178</v>
      </c>
      <c r="D188" s="296">
        <f>Size!D71</f>
        <v>96587.88186952463</v>
      </c>
      <c r="E188" s="297">
        <f>Size!E71</f>
        <v>-18617.748486723664</v>
      </c>
      <c r="F188" s="317">
        <f>Size!F71</f>
        <v>-0.16160450169972018</v>
      </c>
      <c r="G188" s="334">
        <f>Size!G71</f>
        <v>4.1715997992534124E-3</v>
      </c>
      <c r="H188" s="369">
        <f>Size!H71</f>
        <v>-9.1113031529855854E-4</v>
      </c>
      <c r="I188" s="325">
        <f>Size!I71</f>
        <v>2.9782255490111629</v>
      </c>
      <c r="J188" s="334">
        <f>Size!J71</f>
        <v>0.20975063199791721</v>
      </c>
      <c r="K188" s="342">
        <f>Size!K71</f>
        <v>7.5763963295793754E-2</v>
      </c>
      <c r="L188" s="348">
        <f>Size!L71</f>
        <v>287660.49750869034</v>
      </c>
      <c r="M188" s="360">
        <f>Size!M71</f>
        <v>-31283.400431282818</v>
      </c>
      <c r="N188" s="354">
        <f>Size!N71</f>
        <v>-9.8084335939139081E-2</v>
      </c>
      <c r="O188" s="298">
        <f>Size!O71</f>
        <v>18352.249569177628</v>
      </c>
      <c r="P188" s="297">
        <f>Size!P71</f>
        <v>-3432.1614146792854</v>
      </c>
      <c r="Q188" s="354">
        <f>Size!Q71</f>
        <v>-0.15755126072596817</v>
      </c>
    </row>
    <row r="189" spans="2:17" x14ac:dyDescent="0.25">
      <c r="B189" s="497" t="s">
        <v>24</v>
      </c>
      <c r="C189" s="54" t="s">
        <v>453</v>
      </c>
      <c r="D189" s="306">
        <f>Organic!D25</f>
        <v>96784596.825495496</v>
      </c>
      <c r="E189" s="53">
        <f>Organic!E25</f>
        <v>5013187.6139447838</v>
      </c>
      <c r="F189" s="321">
        <f>Organic!F25</f>
        <v>5.4626900218873439E-2</v>
      </c>
      <c r="G189" s="339">
        <f>Organic!G25</f>
        <v>4.1800958554351464</v>
      </c>
      <c r="H189" s="374">
        <f>Organic!H25</f>
        <v>0.13125463290090078</v>
      </c>
      <c r="I189" s="330">
        <f>Organic!I25</f>
        <v>3.412891230424012</v>
      </c>
      <c r="J189" s="339">
        <f>Organic!J25</f>
        <v>4.1733452722878095E-2</v>
      </c>
      <c r="K189" s="346">
        <f>Organic!K25</f>
        <v>1.2379560814070543E-2</v>
      </c>
      <c r="L189" s="352">
        <f>Organic!L25</f>
        <v>330315301.74585724</v>
      </c>
      <c r="M189" s="364">
        <f>Organic!M25</f>
        <v>20939401.811744571</v>
      </c>
      <c r="N189" s="358">
        <f>Organic!N25</f>
        <v>6.7682718066287659E-2</v>
      </c>
      <c r="O189" s="52">
        <f>Organic!O25</f>
        <v>65134288.379332706</v>
      </c>
      <c r="P189" s="53">
        <f>Organic!P25</f>
        <v>3227281.2959264666</v>
      </c>
      <c r="Q189" s="358">
        <f>Organic!Q25</f>
        <v>5.2131114844211519E-2</v>
      </c>
    </row>
    <row r="190" spans="2:17" ht="15" thickBot="1" x14ac:dyDescent="0.3">
      <c r="B190" s="499"/>
      <c r="C190" s="55" t="s">
        <v>454</v>
      </c>
      <c r="D190" s="307">
        <f>Organic!D26</f>
        <v>2218583284.0246964</v>
      </c>
      <c r="E190" s="47">
        <f>Organic!E26</f>
        <v>43745454.504249573</v>
      </c>
      <c r="F190" s="322">
        <f>Organic!F26</f>
        <v>2.011435239467739E-2</v>
      </c>
      <c r="G190" s="340">
        <f>Organic!G26</f>
        <v>95.819904144564802</v>
      </c>
      <c r="H190" s="375">
        <f>Organic!H26</f>
        <v>-0.13125463290101891</v>
      </c>
      <c r="I190" s="331">
        <f>Organic!I26</f>
        <v>2.4062341554157585</v>
      </c>
      <c r="J190" s="340">
        <f>Organic!J26</f>
        <v>6.0732928663929542E-2</v>
      </c>
      <c r="K190" s="347">
        <f>Organic!K26</f>
        <v>2.5893368961497253E-2</v>
      </c>
      <c r="L190" s="353">
        <f>Organic!L26</f>
        <v>5338430874.654685</v>
      </c>
      <c r="M190" s="365">
        <f>Organic!M26</f>
        <v>237346077.52819252</v>
      </c>
      <c r="N190" s="359">
        <f>Organic!N26</f>
        <v>4.6528549704151684E-2</v>
      </c>
      <c r="O190" s="46">
        <f>Organic!O26</f>
        <v>1226730988.3601489</v>
      </c>
      <c r="P190" s="47">
        <f>Organic!P26</f>
        <v>33424076.022763491</v>
      </c>
      <c r="Q190" s="359">
        <f>Organic!Q26</f>
        <v>2.8009622400740317E-2</v>
      </c>
    </row>
    <row r="191" spans="2:17" x14ac:dyDescent="0.25">
      <c r="B191" s="497" t="s">
        <v>277</v>
      </c>
      <c r="C191" s="43" t="s">
        <v>459</v>
      </c>
      <c r="D191" s="56">
        <f>Form!D25</f>
        <v>364349988.41343147</v>
      </c>
      <c r="E191" s="45">
        <f>Form!E25</f>
        <v>12852634.295713902</v>
      </c>
      <c r="F191" s="267">
        <f>Form!F25</f>
        <v>3.6565379924337962E-2</v>
      </c>
      <c r="G191" s="379">
        <f>Form!G25</f>
        <v>15.736159744931928</v>
      </c>
      <c r="H191" s="380">
        <f>Form!H25</f>
        <v>0.22853063483641378</v>
      </c>
      <c r="I191" s="381">
        <f>Form!I25</f>
        <v>2.4944410563476662</v>
      </c>
      <c r="J191" s="379">
        <f>Form!J25</f>
        <v>3.5195760370779983E-2</v>
      </c>
      <c r="K191" s="382">
        <f>Form!K25</f>
        <v>1.4311610325475552E-2</v>
      </c>
      <c r="L191" s="383">
        <f>Form!L25</f>
        <v>908849569.97825992</v>
      </c>
      <c r="M191" s="266">
        <f>Form!M25</f>
        <v>44431355.315941215</v>
      </c>
      <c r="N191" s="268">
        <f>Form!N25</f>
        <v>5.1400299718693615E-2</v>
      </c>
      <c r="O191" s="44">
        <f>Form!O25</f>
        <v>200014588.55055967</v>
      </c>
      <c r="P191" s="45">
        <f>Form!P25</f>
        <v>9103053.4669044912</v>
      </c>
      <c r="Q191" s="268">
        <f>Form!Q25</f>
        <v>4.7682050552449021E-2</v>
      </c>
    </row>
    <row r="192" spans="2:17" ht="15" thickBot="1" x14ac:dyDescent="0.3">
      <c r="B192" s="499"/>
      <c r="C192" s="51" t="s">
        <v>165</v>
      </c>
      <c r="D192" s="60">
        <f>Form!D26</f>
        <v>1951017892.4367471</v>
      </c>
      <c r="E192" s="50">
        <f>Form!E26</f>
        <v>35906007.822472572</v>
      </c>
      <c r="F192" s="263">
        <f>Form!F26</f>
        <v>1.8748778131938988E-2</v>
      </c>
      <c r="G192" s="367">
        <f>Form!G26</f>
        <v>84.263840255067464</v>
      </c>
      <c r="H192" s="377">
        <f>Form!H26</f>
        <v>-0.22853063483678682</v>
      </c>
      <c r="I192" s="366">
        <f>Form!I26</f>
        <v>2.4396991052077666</v>
      </c>
      <c r="J192" s="367">
        <f>Form!J26</f>
        <v>6.5925270414870063E-2</v>
      </c>
      <c r="K192" s="291">
        <f>Form!K26</f>
        <v>2.777234690541688E-2</v>
      </c>
      <c r="L192" s="295">
        <f>Form!L26</f>
        <v>4759896606.4222746</v>
      </c>
      <c r="M192" s="264">
        <f>Form!M26</f>
        <v>213854124.02399731</v>
      </c>
      <c r="N192" s="270">
        <f>Form!N26</f>
        <v>4.7041822607688868E-2</v>
      </c>
      <c r="O192" s="49">
        <f>Form!O26</f>
        <v>1091850688.1889222</v>
      </c>
      <c r="P192" s="50">
        <f>Form!P26</f>
        <v>27548303.851785421</v>
      </c>
      <c r="Q192" s="270">
        <f>Form!Q26</f>
        <v>2.5883906920816411E-2</v>
      </c>
    </row>
    <row r="193" spans="1:20" x14ac:dyDescent="0.25">
      <c r="B193" s="498" t="s">
        <v>279</v>
      </c>
      <c r="C193" s="43" t="s">
        <v>37</v>
      </c>
      <c r="D193" s="258">
        <f>'Package Type'!D73</f>
        <v>83418995.862937063</v>
      </c>
      <c r="E193" s="62">
        <f>'Package Type'!E73</f>
        <v>7540293.6747928411</v>
      </c>
      <c r="F193" s="323">
        <f>'Package Type'!F73</f>
        <v>9.9372992122300496E-2</v>
      </c>
      <c r="G193" s="341">
        <f>'Package Type'!G73</f>
        <v>3.6028398144793301</v>
      </c>
      <c r="H193" s="376">
        <f>'Package Type'!H73</f>
        <v>0.25516519586739594</v>
      </c>
      <c r="I193" s="332">
        <f>'Package Type'!I73</f>
        <v>6.4189745868781731</v>
      </c>
      <c r="J193" s="341">
        <f>'Package Type'!J73</f>
        <v>-0.26550870944201321</v>
      </c>
      <c r="K193" s="309">
        <f>'Package Type'!K73</f>
        <v>-3.9720154523862149E-2</v>
      </c>
      <c r="L193" s="310">
        <f>'Package Type'!L73</f>
        <v>535464414.50708848</v>
      </c>
      <c r="M193" s="311">
        <f>'Package Type'!M73</f>
        <v>28254497.183984458</v>
      </c>
      <c r="N193" s="312">
        <f>'Package Type'!N73</f>
        <v>5.5705726995842066E-2</v>
      </c>
      <c r="O193" s="61">
        <f>'Package Type'!O73</f>
        <v>134378033.63558844</v>
      </c>
      <c r="P193" s="62">
        <f>'Package Type'!P73</f>
        <v>7858861.7922810614</v>
      </c>
      <c r="Q193" s="312">
        <f>'Package Type'!Q73</f>
        <v>6.2115975608931243E-2</v>
      </c>
    </row>
    <row r="194" spans="1:20" x14ac:dyDescent="0.25">
      <c r="B194" s="498"/>
      <c r="C194" s="48" t="s">
        <v>166</v>
      </c>
      <c r="D194" s="57">
        <f>'Package Type'!D74</f>
        <v>28997141.394304756</v>
      </c>
      <c r="E194" s="277">
        <f>'Package Type'!E74</f>
        <v>333925.89062817767</v>
      </c>
      <c r="F194" s="279">
        <f>'Package Type'!F74</f>
        <v>1.1649980114245926E-2</v>
      </c>
      <c r="G194" s="333">
        <f>'Package Type'!G74</f>
        <v>1.2523772845832666</v>
      </c>
      <c r="H194" s="368">
        <f>'Package Type'!H74</f>
        <v>-1.2208379936109015E-2</v>
      </c>
      <c r="I194" s="324">
        <f>'Package Type'!I74</f>
        <v>1.8800546030848591</v>
      </c>
      <c r="J194" s="333">
        <f>'Package Type'!J74</f>
        <v>4.6029597044829673E-2</v>
      </c>
      <c r="K194" s="290">
        <f>'Package Type'!K74</f>
        <v>2.5097584216812491E-2</v>
      </c>
      <c r="L194" s="294">
        <f>'Package Type'!L74</f>
        <v>54516209.154665165</v>
      </c>
      <c r="M194" s="280">
        <f>'Package Type'!M74</f>
        <v>1947155.167408064</v>
      </c>
      <c r="N194" s="269">
        <f>'Package Type'!N74</f>
        <v>3.7039950688099892E-2</v>
      </c>
      <c r="O194" s="284">
        <f>'Package Type'!O74</f>
        <v>12232992.717541974</v>
      </c>
      <c r="P194" s="277">
        <f>'Package Type'!P74</f>
        <v>546938.5045510605</v>
      </c>
      <c r="Q194" s="269">
        <f>'Package Type'!Q74</f>
        <v>4.6802667057889491E-2</v>
      </c>
    </row>
    <row r="195" spans="1:20" x14ac:dyDescent="0.25">
      <c r="B195" s="498"/>
      <c r="C195" s="48" t="s">
        <v>167</v>
      </c>
      <c r="D195" s="57">
        <f>'Package Type'!D75</f>
        <v>795462871.03929293</v>
      </c>
      <c r="E195" s="277">
        <f>'Package Type'!E75</f>
        <v>14212588.621982574</v>
      </c>
      <c r="F195" s="279">
        <f>'Package Type'!F75</f>
        <v>1.8192106859797358E-2</v>
      </c>
      <c r="G195" s="333">
        <f>'Package Type'!G75</f>
        <v>34.355787588588413</v>
      </c>
      <c r="H195" s="368">
        <f>'Package Type'!H75</f>
        <v>-0.11200990677356515</v>
      </c>
      <c r="I195" s="324">
        <f>'Package Type'!I75</f>
        <v>2.4653532744168469</v>
      </c>
      <c r="J195" s="333">
        <f>'Package Type'!J75</f>
        <v>0.10166261346149286</v>
      </c>
      <c r="K195" s="290">
        <f>'Package Type'!K75</f>
        <v>4.3010117669290519E-2</v>
      </c>
      <c r="L195" s="294">
        <f>'Package Type'!L75</f>
        <v>1961096993.7937469</v>
      </c>
      <c r="M195" s="280">
        <f>'Package Type'!M75</f>
        <v>114462997.37521768</v>
      </c>
      <c r="N195" s="269">
        <f>'Package Type'!N75</f>
        <v>6.1984669185780154E-2</v>
      </c>
      <c r="O195" s="284">
        <f>'Package Type'!O75</f>
        <v>454464562.01026285</v>
      </c>
      <c r="P195" s="277">
        <f>'Package Type'!P75</f>
        <v>11412533.505645037</v>
      </c>
      <c r="Q195" s="269">
        <f>'Package Type'!Q75</f>
        <v>2.5758901373647784E-2</v>
      </c>
    </row>
    <row r="196" spans="1:20" ht="15" customHeight="1" x14ac:dyDescent="0.25">
      <c r="B196" s="498"/>
      <c r="C196" s="48" t="s">
        <v>168</v>
      </c>
      <c r="D196" s="57">
        <f>'Package Type'!D76</f>
        <v>12574302.587793851</v>
      </c>
      <c r="E196" s="277">
        <f>'Package Type'!E76</f>
        <v>7125035.0683051879</v>
      </c>
      <c r="F196" s="279">
        <f>'Package Type'!F76</f>
        <v>1.3075216151204432</v>
      </c>
      <c r="G196" s="333">
        <f>'Package Type'!G76</f>
        <v>0.54308011663255118</v>
      </c>
      <c r="H196" s="368">
        <f>'Package Type'!H76</f>
        <v>0.30266516436062213</v>
      </c>
      <c r="I196" s="324">
        <f>'Package Type'!I76</f>
        <v>3.3182984731326899</v>
      </c>
      <c r="J196" s="333">
        <f>'Package Type'!J76</f>
        <v>-0.44797267786182404</v>
      </c>
      <c r="K196" s="290">
        <f>'Package Type'!K76</f>
        <v>-0.1189432889725779</v>
      </c>
      <c r="L196" s="294">
        <f>'Package Type'!L76</f>
        <v>41725289.077784769</v>
      </c>
      <c r="M196" s="280">
        <f>'Package Type'!M76</f>
        <v>21201870.025083181</v>
      </c>
      <c r="N196" s="269">
        <f>'Package Type'!N76</f>
        <v>1.0330574048427026</v>
      </c>
      <c r="O196" s="284">
        <f>'Package Type'!O76</f>
        <v>8712251.2254388705</v>
      </c>
      <c r="P196" s="277">
        <f>'Package Type'!P76</f>
        <v>3893326.5916302726</v>
      </c>
      <c r="Q196" s="269">
        <f>'Package Type'!Q76</f>
        <v>0.80792435812660002</v>
      </c>
    </row>
    <row r="197" spans="1:20" x14ac:dyDescent="0.25">
      <c r="B197" s="498"/>
      <c r="C197" s="48" t="s">
        <v>169</v>
      </c>
      <c r="D197" s="57">
        <f>'Package Type'!D77</f>
        <v>1032245.3287333923</v>
      </c>
      <c r="E197" s="277">
        <f>'Package Type'!E77</f>
        <v>79172.311152927927</v>
      </c>
      <c r="F197" s="279">
        <f>'Package Type'!F77</f>
        <v>8.3070561953290961E-2</v>
      </c>
      <c r="G197" s="333">
        <f>'Package Type'!G77</f>
        <v>4.4582346385247287E-2</v>
      </c>
      <c r="H197" s="368">
        <f>'Package Type'!H77</f>
        <v>2.5339420421308032E-3</v>
      </c>
      <c r="I197" s="324">
        <f>'Package Type'!I77</f>
        <v>3.2644679621649817</v>
      </c>
      <c r="J197" s="333">
        <f>'Package Type'!J77</f>
        <v>-7.5632751102805873E-2</v>
      </c>
      <c r="K197" s="290">
        <f>'Package Type'!K77</f>
        <v>-2.2643853462972548E-2</v>
      </c>
      <c r="L197" s="294">
        <f>'Package Type'!L77</f>
        <v>3369731.8047446189</v>
      </c>
      <c r="M197" s="280">
        <f>'Package Type'!M77</f>
        <v>186371.9389278274</v>
      </c>
      <c r="N197" s="269">
        <f>'Package Type'!N77</f>
        <v>5.8545670858361404E-2</v>
      </c>
      <c r="O197" s="284">
        <f>'Package Type'!O77</f>
        <v>945985.98633739969</v>
      </c>
      <c r="P197" s="277">
        <f>'Package Type'!P77</f>
        <v>39441.003520843107</v>
      </c>
      <c r="Q197" s="269">
        <f>'Package Type'!Q77</f>
        <v>4.3506945897271783E-2</v>
      </c>
    </row>
    <row r="198" spans="1:20" x14ac:dyDescent="0.25">
      <c r="B198" s="498"/>
      <c r="C198" s="48" t="s">
        <v>170</v>
      </c>
      <c r="D198" s="57">
        <f>'Package Type'!D78</f>
        <v>1387727388.0688162</v>
      </c>
      <c r="E198" s="277">
        <f>'Package Type'!E78</f>
        <v>20171092.800327063</v>
      </c>
      <c r="F198" s="279">
        <f>'Package Type'!F78</f>
        <v>1.4749734888512885E-2</v>
      </c>
      <c r="G198" s="333">
        <f>'Package Type'!G78</f>
        <v>59.935503102826551</v>
      </c>
      <c r="H198" s="368">
        <f>'Package Type'!H78</f>
        <v>-0.39939150095339215</v>
      </c>
      <c r="I198" s="324">
        <f>'Package Type'!I78</f>
        <v>2.1876524451858952</v>
      </c>
      <c r="J198" s="333">
        <f>'Package Type'!J78</f>
        <v>3.6961219943791868E-2</v>
      </c>
      <c r="K198" s="290">
        <f>'Package Type'!K78</f>
        <v>1.7185739872831417E-2</v>
      </c>
      <c r="L198" s="294">
        <f>'Package Type'!L78</f>
        <v>3035865213.7601814</v>
      </c>
      <c r="M198" s="280">
        <f>'Package Type'!M78</f>
        <v>94673889.501643181</v>
      </c>
      <c r="N198" s="269">
        <f>'Package Type'!N78</f>
        <v>3.2188959868331604E-2</v>
      </c>
      <c r="O198" s="284">
        <f>'Package Type'!O78</f>
        <v>671788158.40747321</v>
      </c>
      <c r="P198" s="277">
        <f>'Package Type'!P78</f>
        <v>14096140.991522074</v>
      </c>
      <c r="Q198" s="269">
        <f>'Package Type'!Q78</f>
        <v>2.1432738452422332E-2</v>
      </c>
    </row>
    <row r="199" spans="1:20" x14ac:dyDescent="0.25">
      <c r="B199" s="498"/>
      <c r="C199" s="48" t="s">
        <v>171</v>
      </c>
      <c r="D199" s="57">
        <f>'Package Type'!D79</f>
        <v>5796355.5587278558</v>
      </c>
      <c r="E199" s="277">
        <f>'Package Type'!E79</f>
        <v>-533299.58506893273</v>
      </c>
      <c r="F199" s="279">
        <f>'Package Type'!F79</f>
        <v>-8.4254129641103584E-2</v>
      </c>
      <c r="G199" s="333">
        <f>'Package Type'!G79</f>
        <v>0.25034274711453031</v>
      </c>
      <c r="H199" s="368">
        <f>'Package Type'!H79</f>
        <v>-2.8913819727038326E-2</v>
      </c>
      <c r="I199" s="324">
        <f>'Package Type'!I79</f>
        <v>6.103856369116051</v>
      </c>
      <c r="J199" s="333">
        <f>'Package Type'!J79</f>
        <v>0.21292049765012333</v>
      </c>
      <c r="K199" s="290">
        <f>'Package Type'!K79</f>
        <v>3.6143747325692616E-2</v>
      </c>
      <c r="L199" s="294">
        <f>'Package Type'!L79</f>
        <v>35380121.794802248</v>
      </c>
      <c r="M199" s="280">
        <f>'Package Type'!M79</f>
        <v>-1907470.7457990795</v>
      </c>
      <c r="N199" s="269">
        <f>'Package Type'!N79</f>
        <v>-5.1155642288305221E-2</v>
      </c>
      <c r="O199" s="284">
        <f>'Package Type'!O79</f>
        <v>8900397.686222719</v>
      </c>
      <c r="P199" s="277">
        <f>'Package Type'!P79</f>
        <v>-852211.16916442104</v>
      </c>
      <c r="Q199" s="269">
        <f>'Package Type'!Q79</f>
        <v>-8.7382892290781986E-2</v>
      </c>
      <c r="T199" s="59"/>
    </row>
    <row r="200" spans="1:20" ht="15" thickBot="1" x14ac:dyDescent="0.3">
      <c r="B200" s="498"/>
      <c r="C200" s="51" t="s">
        <v>172</v>
      </c>
      <c r="D200" s="296">
        <f>'Package Type'!D80</f>
        <v>224186.54810225964</v>
      </c>
      <c r="E200" s="297">
        <f>'Package Type'!E80</f>
        <v>-191724.2702904591</v>
      </c>
      <c r="F200" s="317">
        <f>'Package Type'!F80</f>
        <v>-0.46097447292036003</v>
      </c>
      <c r="G200" s="334">
        <f>'Package Type'!G80</f>
        <v>9.682545480415812E-3</v>
      </c>
      <c r="H200" s="369">
        <f>'Package Type'!H80</f>
        <v>-8.6669261129052599E-3</v>
      </c>
      <c r="I200" s="325">
        <f>'Package Type'!I80</f>
        <v>3.0256448879291593</v>
      </c>
      <c r="J200" s="334">
        <f>'Package Type'!J80</f>
        <v>0.16002472189436512</v>
      </c>
      <c r="K200" s="342">
        <f>'Package Type'!K80</f>
        <v>5.58429633456251E-2</v>
      </c>
      <c r="L200" s="348">
        <f>'Package Type'!L80</f>
        <v>678308.88320808648</v>
      </c>
      <c r="M200" s="360">
        <f>'Package Type'!M80</f>
        <v>-513533.54525012337</v>
      </c>
      <c r="N200" s="354">
        <f>'Package Type'!N80</f>
        <v>-0.43087369016929544</v>
      </c>
      <c r="O200" s="298">
        <f>'Package Type'!O80</f>
        <v>321181.86907494068</v>
      </c>
      <c r="P200" s="297">
        <f>'Package Type'!P80</f>
        <v>-326194.92009915062</v>
      </c>
      <c r="Q200" s="354">
        <f>'Package Type'!Q80</f>
        <v>-0.50387181862868879</v>
      </c>
    </row>
    <row r="201" spans="1:20" ht="15.5" customHeight="1" thickBot="1" x14ac:dyDescent="0.3">
      <c r="B201" s="497" t="s">
        <v>280</v>
      </c>
      <c r="C201" s="254" t="s">
        <v>44</v>
      </c>
      <c r="D201" s="259">
        <f>'Sugar Content'!D41</f>
        <v>2315367880.850193</v>
      </c>
      <c r="E201" s="260">
        <f>'Sugar Content'!E41</f>
        <v>48758642.118196487</v>
      </c>
      <c r="F201" s="271">
        <f>'Sugar Content'!F41</f>
        <v>2.1511710657931234E-2</v>
      </c>
      <c r="G201" s="335">
        <f>'Sugar Content'!G41</f>
        <v>100</v>
      </c>
      <c r="H201" s="370">
        <f>'Sugar Content'!H41</f>
        <v>0</v>
      </c>
      <c r="I201" s="326">
        <f>'Sugar Content'!I41</f>
        <v>2.4483133860866229</v>
      </c>
      <c r="J201" s="335">
        <f>'Sugar Content'!J41</f>
        <v>6.1284954098333344E-2</v>
      </c>
      <c r="K201" s="314">
        <f>'Sugar Content'!K41</f>
        <v>2.5674161764083252E-2</v>
      </c>
      <c r="L201" s="315">
        <f>'Sugar Content'!L41</f>
        <v>5668746176.4005442</v>
      </c>
      <c r="M201" s="272">
        <f>'Sugar Content'!M41</f>
        <v>258285479.33993626</v>
      </c>
      <c r="N201" s="274">
        <f>'Sugar Content'!N41</f>
        <v>4.7738167561268384E-2</v>
      </c>
      <c r="O201" s="302">
        <f>'Sugar Content'!O41</f>
        <v>1291865276.7394817</v>
      </c>
      <c r="P201" s="260">
        <f>'Sugar Content'!P41</f>
        <v>36651357.318689585</v>
      </c>
      <c r="Q201" s="316">
        <f>'Sugar Content'!Q41</f>
        <v>2.9199291651897906E-2</v>
      </c>
    </row>
    <row r="202" spans="1:20" ht="15.5" customHeight="1" x14ac:dyDescent="0.25">
      <c r="B202" s="511"/>
      <c r="C202" s="43" t="s">
        <v>33</v>
      </c>
      <c r="D202" s="258">
        <f>'Sugar Content'!D42</f>
        <v>2068760320.5511246</v>
      </c>
      <c r="E202" s="62">
        <f>'Sugar Content'!E42</f>
        <v>37536565.957581758</v>
      </c>
      <c r="F202" s="308">
        <f>'Sugar Content'!F42</f>
        <v>1.8479778937546442E-2</v>
      </c>
      <c r="G202" s="341">
        <f>'Sugar Content'!G42</f>
        <v>89.349098156768278</v>
      </c>
      <c r="H202" s="376">
        <f>'Sugar Content'!H42</f>
        <v>-0.26598502050956085</v>
      </c>
      <c r="I202" s="332">
        <f>'Sugar Content'!I42</f>
        <v>2.4744083740960918</v>
      </c>
      <c r="J202" s="341">
        <f>'Sugar Content'!J42</f>
        <v>7.0320517884232547E-2</v>
      </c>
      <c r="K202" s="309">
        <f>'Sugar Content'!K42</f>
        <v>2.9250394365802072E-2</v>
      </c>
      <c r="L202" s="310">
        <f>'Sugar Content'!L42</f>
        <v>5118957861.1694183</v>
      </c>
      <c r="M202" s="311">
        <f>'Sugar Content'!M42</f>
        <v>235717499.50202465</v>
      </c>
      <c r="N202" s="312">
        <f>'Sugar Content'!N42</f>
        <v>4.827071412506477E-2</v>
      </c>
      <c r="O202" s="61">
        <f>'Sugar Content'!O42</f>
        <v>1169958415.444468</v>
      </c>
      <c r="P202" s="62">
        <f>'Sugar Content'!P42</f>
        <v>32203203.070637703</v>
      </c>
      <c r="Q202" s="313">
        <f>'Sugar Content'!Q42</f>
        <v>2.8304157801613966E-2</v>
      </c>
    </row>
    <row r="203" spans="1:20" ht="15.5" customHeight="1" x14ac:dyDescent="0.25">
      <c r="B203" s="511"/>
      <c r="C203" s="48" t="s">
        <v>455</v>
      </c>
      <c r="D203" s="57">
        <f>'Sugar Content'!D43</f>
        <v>243342341.29552847</v>
      </c>
      <c r="E203" s="277">
        <f>'Sugar Content'!E43</f>
        <v>11111504.150202543</v>
      </c>
      <c r="F203" s="278">
        <f>'Sugar Content'!F43</f>
        <v>4.7846807455846879E-2</v>
      </c>
      <c r="G203" s="333">
        <f>'Sugar Content'!G43</f>
        <v>10.509878076315641</v>
      </c>
      <c r="H203" s="368">
        <f>'Sugar Content'!H43</f>
        <v>0.26414038245349758</v>
      </c>
      <c r="I203" s="324">
        <f>'Sugar Content'!I43</f>
        <v>2.2039228294565385</v>
      </c>
      <c r="J203" s="333">
        <f>'Sugar Content'!J43</f>
        <v>-8.9520567277667773E-3</v>
      </c>
      <c r="K203" s="290">
        <f>'Sugar Content'!K43</f>
        <v>-4.0454418745756336E-3</v>
      </c>
      <c r="L203" s="294">
        <f>'Sugar Content'!L43</f>
        <v>536307741.35461974</v>
      </c>
      <c r="M203" s="280">
        <f>'Sugar Content'!M43</f>
        <v>22409954.038170695</v>
      </c>
      <c r="N203" s="269">
        <f>'Sugar Content'!N43</f>
        <v>4.3607804102824534E-2</v>
      </c>
      <c r="O203" s="284">
        <f>'Sugar Content'!O43</f>
        <v>118481492.30058508</v>
      </c>
      <c r="P203" s="277">
        <f>'Sugar Content'!P43</f>
        <v>4433058.3932675868</v>
      </c>
      <c r="Q203" s="261">
        <f>'Sugar Content'!Q43</f>
        <v>3.886996288673418E-2</v>
      </c>
    </row>
    <row r="204" spans="1:20" ht="15.5" customHeight="1" thickBot="1" x14ac:dyDescent="0.3">
      <c r="B204" s="512"/>
      <c r="C204" s="51" t="s">
        <v>456</v>
      </c>
      <c r="D204" s="60">
        <f>'Sugar Content'!D44</f>
        <v>3265219.0035342304</v>
      </c>
      <c r="E204" s="50">
        <f>'Sugar Content'!E44</f>
        <v>110572.01040731231</v>
      </c>
      <c r="F204" s="262">
        <f>'Sugar Content'!F44</f>
        <v>3.5050517743575552E-2</v>
      </c>
      <c r="G204" s="367">
        <f>'Sugar Content'!G44</f>
        <v>0.14102376691583268</v>
      </c>
      <c r="H204" s="377">
        <f>'Sugar Content'!H44</f>
        <v>1.8446380558570508E-3</v>
      </c>
      <c r="I204" s="366">
        <f>'Sugar Content'!I44</f>
        <v>4.128535899709858</v>
      </c>
      <c r="J204" s="367">
        <f>'Sugar Content'!J44</f>
        <v>-9.4614299279379921E-2</v>
      </c>
      <c r="K204" s="291">
        <f>'Sugar Content'!K44</f>
        <v>-2.2403725849491397E-2</v>
      </c>
      <c r="L204" s="295">
        <f>'Sugar Content'!L44</f>
        <v>13480573.876505921</v>
      </c>
      <c r="M204" s="264">
        <f>'Sugar Content'!M44</f>
        <v>158025.79974117503</v>
      </c>
      <c r="N204" s="270">
        <f>'Sugar Content'!N44</f>
        <v>1.186152970367438E-2</v>
      </c>
      <c r="O204" s="49">
        <f>'Sugar Content'!O44</f>
        <v>3425368.9944286384</v>
      </c>
      <c r="P204" s="50">
        <f>'Sugar Content'!P44</f>
        <v>15095.854784389492</v>
      </c>
      <c r="Q204" s="265">
        <f>'Sugar Content'!Q44</f>
        <v>4.4265823194338779E-3</v>
      </c>
    </row>
    <row r="205" spans="1:20" x14ac:dyDescent="0.25">
      <c r="A205" s="70"/>
      <c r="B205" s="71"/>
      <c r="C205" s="76"/>
      <c r="D205" s="72"/>
      <c r="E205" s="72"/>
      <c r="F205" s="73"/>
      <c r="G205" s="74"/>
      <c r="H205" s="74"/>
      <c r="I205" s="75"/>
      <c r="J205" s="75"/>
      <c r="K205" s="73"/>
      <c r="L205" s="72"/>
      <c r="M205" s="72"/>
      <c r="N205" s="73"/>
      <c r="O205" s="72"/>
      <c r="P205" s="72"/>
      <c r="Q205" s="73"/>
    </row>
    <row r="206" spans="1:20" x14ac:dyDescent="0.25">
      <c r="A206" s="70"/>
      <c r="B206" s="71"/>
      <c r="C206" s="76"/>
      <c r="D206" s="72"/>
      <c r="E206" s="72"/>
      <c r="F206" s="73"/>
      <c r="G206" s="74"/>
      <c r="H206" s="74"/>
      <c r="I206" s="75"/>
      <c r="J206" s="75"/>
      <c r="K206" s="73"/>
      <c r="L206" s="72"/>
      <c r="M206" s="72"/>
      <c r="N206" s="73"/>
      <c r="O206" s="72"/>
      <c r="P206" s="72"/>
      <c r="Q206" s="73"/>
    </row>
    <row r="207" spans="1:20" x14ac:dyDescent="0.25">
      <c r="A207" s="70"/>
      <c r="B207" s="71"/>
      <c r="C207" s="76"/>
      <c r="D207" s="72"/>
      <c r="E207" s="72"/>
      <c r="F207" s="73"/>
      <c r="G207" s="74"/>
      <c r="H207" s="74"/>
      <c r="I207" s="75"/>
      <c r="J207" s="75"/>
      <c r="K207" s="73"/>
      <c r="L207" s="72"/>
      <c r="M207" s="72"/>
      <c r="N207" s="73"/>
      <c r="O207" s="72"/>
      <c r="P207" s="72"/>
      <c r="Q207" s="73"/>
    </row>
    <row r="208" spans="1:20" x14ac:dyDescent="0.25">
      <c r="A208" s="70"/>
      <c r="B208" s="71"/>
      <c r="C208" s="76"/>
      <c r="D208" s="72"/>
      <c r="E208" s="72"/>
      <c r="F208" s="73"/>
      <c r="G208" s="74"/>
      <c r="H208" s="74"/>
      <c r="I208" s="75"/>
      <c r="J208" s="75"/>
      <c r="K208" s="73"/>
      <c r="L208" s="72"/>
      <c r="M208" s="72"/>
      <c r="N208" s="73"/>
      <c r="O208" s="72"/>
      <c r="P208" s="72"/>
      <c r="Q208" s="73"/>
    </row>
    <row r="209" spans="1:17" x14ac:dyDescent="0.25">
      <c r="A209" s="70"/>
      <c r="B209" s="71"/>
      <c r="C209" s="76"/>
      <c r="D209" s="72"/>
      <c r="E209" s="72"/>
      <c r="F209" s="73"/>
      <c r="G209" s="74"/>
      <c r="H209" s="74"/>
      <c r="I209" s="75"/>
      <c r="J209" s="75"/>
      <c r="K209" s="73"/>
      <c r="L209" s="72"/>
      <c r="M209" s="72"/>
      <c r="N209" s="73"/>
      <c r="O209" s="72"/>
      <c r="P209" s="72"/>
      <c r="Q209" s="73"/>
    </row>
    <row r="210" spans="1:17" x14ac:dyDescent="0.25">
      <c r="A210" s="70"/>
      <c r="B210" s="71"/>
      <c r="C210" s="76"/>
      <c r="D210" s="72"/>
      <c r="E210" s="72"/>
      <c r="F210" s="73"/>
      <c r="G210" s="74"/>
      <c r="H210" s="74"/>
      <c r="I210" s="75"/>
      <c r="J210" s="75"/>
      <c r="K210" s="73"/>
      <c r="L210" s="72"/>
      <c r="M210" s="72"/>
      <c r="N210" s="73"/>
      <c r="O210" s="72"/>
      <c r="P210" s="72"/>
      <c r="Q210" s="73"/>
    </row>
    <row r="211" spans="1:17" x14ac:dyDescent="0.25">
      <c r="A211" s="70"/>
      <c r="B211" s="71"/>
      <c r="C211" s="76"/>
      <c r="D211" s="72"/>
      <c r="E211" s="72"/>
      <c r="F211" s="73"/>
      <c r="G211" s="74"/>
      <c r="H211" s="74"/>
      <c r="I211" s="75"/>
      <c r="J211" s="75"/>
      <c r="K211" s="73"/>
      <c r="L211" s="72"/>
      <c r="M211" s="72"/>
      <c r="N211" s="73"/>
      <c r="O211" s="72"/>
      <c r="P211" s="72"/>
      <c r="Q211" s="73"/>
    </row>
    <row r="212" spans="1:17" x14ac:dyDescent="0.25">
      <c r="A212" s="70"/>
      <c r="B212" s="71"/>
      <c r="C212" s="76"/>
      <c r="D212" s="72"/>
      <c r="E212" s="72"/>
      <c r="F212" s="73"/>
      <c r="G212" s="74"/>
      <c r="H212" s="74"/>
      <c r="I212" s="75"/>
      <c r="J212" s="75"/>
      <c r="K212" s="73"/>
      <c r="L212" s="72"/>
      <c r="M212" s="72"/>
      <c r="N212" s="73"/>
      <c r="O212" s="72"/>
      <c r="P212" s="72"/>
      <c r="Q212" s="73"/>
    </row>
    <row r="213" spans="1:17" x14ac:dyDescent="0.25">
      <c r="A213" s="70"/>
      <c r="B213" s="71"/>
      <c r="C213" s="76"/>
      <c r="D213" s="72"/>
      <c r="E213" s="72"/>
      <c r="F213" s="73"/>
      <c r="G213" s="74"/>
      <c r="H213" s="74"/>
      <c r="I213" s="75"/>
      <c r="J213" s="75"/>
      <c r="K213" s="73"/>
      <c r="L213" s="72"/>
      <c r="M213" s="72"/>
      <c r="N213" s="73"/>
      <c r="O213" s="72"/>
      <c r="P213" s="72"/>
      <c r="Q213" s="73"/>
    </row>
    <row r="214" spans="1:17" x14ac:dyDescent="0.25">
      <c r="A214" s="70"/>
      <c r="B214" s="71"/>
      <c r="C214" s="76"/>
      <c r="D214" s="72"/>
      <c r="E214" s="72"/>
      <c r="F214" s="73"/>
      <c r="G214" s="74"/>
      <c r="H214" s="74"/>
      <c r="I214" s="75"/>
      <c r="J214" s="75"/>
      <c r="K214" s="73"/>
      <c r="L214" s="72"/>
      <c r="M214" s="72"/>
      <c r="N214" s="73"/>
      <c r="O214" s="72"/>
      <c r="P214" s="72"/>
      <c r="Q214" s="73"/>
    </row>
    <row r="215" spans="1:17" x14ac:dyDescent="0.25">
      <c r="A215" s="70"/>
      <c r="B215" s="71"/>
      <c r="C215" s="76"/>
      <c r="D215" s="72"/>
      <c r="E215" s="72"/>
      <c r="F215" s="73"/>
      <c r="G215" s="74"/>
      <c r="H215" s="74"/>
      <c r="I215" s="75"/>
      <c r="J215" s="75"/>
      <c r="K215" s="73"/>
      <c r="L215" s="72"/>
      <c r="M215" s="72"/>
      <c r="N215" s="73"/>
      <c r="O215" s="72"/>
      <c r="P215" s="72"/>
      <c r="Q215" s="73"/>
    </row>
    <row r="216" spans="1:17" x14ac:dyDescent="0.25">
      <c r="A216" s="70"/>
      <c r="B216" s="71"/>
      <c r="C216" s="76"/>
      <c r="D216" s="72"/>
      <c r="E216" s="72"/>
      <c r="F216" s="73"/>
      <c r="G216" s="74"/>
      <c r="H216" s="74"/>
      <c r="I216" s="75"/>
      <c r="J216" s="75"/>
      <c r="K216" s="73"/>
      <c r="L216" s="72"/>
      <c r="M216" s="72"/>
      <c r="N216" s="73"/>
      <c r="O216" s="72"/>
      <c r="P216" s="72"/>
      <c r="Q216" s="73"/>
    </row>
    <row r="217" spans="1:17" x14ac:dyDescent="0.25">
      <c r="A217" s="70"/>
      <c r="B217" s="71"/>
      <c r="C217" s="76"/>
      <c r="D217" s="72"/>
      <c r="E217" s="72"/>
      <c r="F217" s="73"/>
      <c r="G217" s="74"/>
      <c r="H217" s="74"/>
      <c r="I217" s="75"/>
      <c r="J217" s="75"/>
      <c r="K217" s="73"/>
      <c r="L217" s="72"/>
      <c r="M217" s="72"/>
      <c r="N217" s="73"/>
      <c r="O217" s="72"/>
      <c r="P217" s="72"/>
      <c r="Q217" s="73"/>
    </row>
    <row r="218" spans="1:17" x14ac:dyDescent="0.25">
      <c r="A218" s="70"/>
      <c r="B218" s="513"/>
      <c r="C218" s="76"/>
      <c r="D218" s="72"/>
      <c r="E218" s="72"/>
      <c r="F218" s="73"/>
      <c r="G218" s="74"/>
      <c r="H218" s="74"/>
      <c r="I218" s="75"/>
      <c r="J218" s="75"/>
      <c r="K218" s="73"/>
      <c r="L218" s="72"/>
      <c r="M218" s="72"/>
      <c r="N218" s="73"/>
      <c r="O218" s="72"/>
      <c r="P218" s="72"/>
      <c r="Q218" s="73"/>
    </row>
    <row r="219" spans="1:17" x14ac:dyDescent="0.25">
      <c r="A219" s="70"/>
      <c r="B219" s="513"/>
      <c r="C219" s="76"/>
      <c r="D219" s="72"/>
      <c r="E219" s="72"/>
      <c r="F219" s="73"/>
      <c r="G219" s="74"/>
      <c r="H219" s="74"/>
      <c r="I219" s="75"/>
      <c r="J219" s="75"/>
      <c r="K219" s="73"/>
      <c r="L219" s="72"/>
      <c r="M219" s="72"/>
      <c r="N219" s="73"/>
      <c r="O219" s="72"/>
      <c r="P219" s="72"/>
      <c r="Q219" s="73"/>
    </row>
    <row r="220" spans="1:17" x14ac:dyDescent="0.25">
      <c r="A220" s="70"/>
      <c r="B220" s="513"/>
      <c r="C220" s="76"/>
      <c r="D220" s="72"/>
      <c r="E220" s="72"/>
      <c r="F220" s="73"/>
      <c r="G220" s="74"/>
      <c r="H220" s="74"/>
      <c r="I220" s="75"/>
      <c r="J220" s="75"/>
      <c r="K220" s="73"/>
      <c r="L220" s="72"/>
      <c r="M220" s="72"/>
      <c r="N220" s="73"/>
      <c r="O220" s="72"/>
      <c r="P220" s="72"/>
      <c r="Q220" s="73"/>
    </row>
    <row r="221" spans="1:17" x14ac:dyDescent="0.25">
      <c r="A221" s="70"/>
      <c r="B221" s="513"/>
      <c r="C221" s="76"/>
      <c r="D221" s="72"/>
      <c r="E221" s="72"/>
      <c r="F221" s="73"/>
      <c r="G221" s="74"/>
      <c r="H221" s="74"/>
      <c r="I221" s="75"/>
      <c r="J221" s="75"/>
      <c r="K221" s="73"/>
      <c r="L221" s="72"/>
      <c r="M221" s="72"/>
      <c r="N221" s="73"/>
      <c r="O221" s="72"/>
      <c r="P221" s="72"/>
      <c r="Q221" s="73"/>
    </row>
    <row r="222" spans="1:17" x14ac:dyDescent="0.25">
      <c r="A222" s="70"/>
      <c r="B222" s="513"/>
      <c r="C222" s="76"/>
      <c r="D222" s="72"/>
      <c r="E222" s="72"/>
      <c r="F222" s="73"/>
      <c r="G222" s="74"/>
      <c r="H222" s="74"/>
      <c r="I222" s="75"/>
      <c r="J222" s="75"/>
      <c r="K222" s="73"/>
      <c r="L222" s="72"/>
      <c r="M222" s="72"/>
      <c r="N222" s="73"/>
      <c r="O222" s="72"/>
      <c r="P222" s="72"/>
      <c r="Q222" s="73"/>
    </row>
    <row r="223" spans="1:17" x14ac:dyDescent="0.25">
      <c r="A223" s="70"/>
      <c r="B223" s="513"/>
      <c r="C223" s="76"/>
      <c r="D223" s="72"/>
      <c r="E223" s="72"/>
      <c r="F223" s="73"/>
      <c r="G223" s="74"/>
      <c r="H223" s="74"/>
      <c r="I223" s="75"/>
      <c r="J223" s="75"/>
      <c r="K223" s="73"/>
      <c r="L223" s="72"/>
      <c r="M223" s="72"/>
      <c r="N223" s="73"/>
      <c r="O223" s="72"/>
      <c r="P223" s="72"/>
      <c r="Q223" s="73"/>
    </row>
    <row r="224" spans="1:17" x14ac:dyDescent="0.25">
      <c r="A224" s="70"/>
      <c r="B224" s="513"/>
      <c r="C224" s="76"/>
      <c r="D224" s="72"/>
      <c r="E224" s="72"/>
      <c r="F224" s="73"/>
      <c r="G224" s="74"/>
      <c r="H224" s="74"/>
      <c r="I224" s="75"/>
      <c r="J224" s="75"/>
      <c r="K224" s="73"/>
      <c r="L224" s="72"/>
      <c r="M224" s="72"/>
      <c r="N224" s="73"/>
      <c r="O224" s="72"/>
      <c r="P224" s="72"/>
      <c r="Q224" s="73"/>
    </row>
    <row r="225" spans="1:17" x14ac:dyDescent="0.25">
      <c r="A225" s="70"/>
      <c r="B225" s="513"/>
      <c r="C225" s="76"/>
      <c r="D225" s="72"/>
      <c r="E225" s="72"/>
      <c r="F225" s="73"/>
      <c r="G225" s="74"/>
      <c r="H225" s="74"/>
      <c r="I225" s="75"/>
      <c r="J225" s="75"/>
      <c r="K225" s="73"/>
      <c r="L225" s="72"/>
      <c r="M225" s="72"/>
      <c r="N225" s="73"/>
      <c r="O225" s="72"/>
      <c r="P225" s="72"/>
      <c r="Q225" s="73"/>
    </row>
    <row r="226" spans="1:17" x14ac:dyDescent="0.25">
      <c r="A226" s="70"/>
      <c r="B226" s="513"/>
      <c r="C226" s="76"/>
      <c r="D226" s="72"/>
      <c r="E226" s="72"/>
      <c r="F226" s="73"/>
      <c r="G226" s="74"/>
      <c r="H226" s="74"/>
      <c r="I226" s="75"/>
      <c r="J226" s="75"/>
      <c r="K226" s="73"/>
      <c r="L226" s="72"/>
      <c r="M226" s="72"/>
      <c r="N226" s="73"/>
      <c r="O226" s="72"/>
      <c r="P226" s="72"/>
      <c r="Q226" s="73"/>
    </row>
    <row r="227" spans="1:17" x14ac:dyDescent="0.25">
      <c r="A227" s="70"/>
      <c r="B227" s="513"/>
      <c r="C227" s="76"/>
      <c r="D227" s="72"/>
      <c r="E227" s="72"/>
      <c r="F227" s="73"/>
      <c r="G227" s="74"/>
      <c r="H227" s="74"/>
      <c r="I227" s="75"/>
      <c r="J227" s="75"/>
      <c r="K227" s="73"/>
      <c r="L227" s="72"/>
      <c r="M227" s="72"/>
      <c r="N227" s="73"/>
      <c r="O227" s="72"/>
      <c r="P227" s="72"/>
      <c r="Q227" s="73"/>
    </row>
    <row r="228" spans="1:17" x14ac:dyDescent="0.25">
      <c r="A228" s="70"/>
      <c r="B228" s="513"/>
      <c r="C228" s="76"/>
      <c r="D228" s="72"/>
      <c r="E228" s="72"/>
      <c r="F228" s="73"/>
      <c r="G228" s="74"/>
      <c r="H228" s="74"/>
      <c r="I228" s="75"/>
      <c r="J228" s="75"/>
      <c r="K228" s="73"/>
      <c r="L228" s="72"/>
      <c r="M228" s="72"/>
      <c r="N228" s="73"/>
      <c r="O228" s="72"/>
      <c r="P228" s="72"/>
      <c r="Q228" s="73"/>
    </row>
    <row r="229" spans="1:17" x14ac:dyDescent="0.25">
      <c r="A229" s="70"/>
      <c r="B229" s="513"/>
      <c r="C229" s="76"/>
      <c r="D229" s="72"/>
      <c r="E229" s="72"/>
      <c r="F229" s="73"/>
      <c r="G229" s="74"/>
      <c r="H229" s="74"/>
      <c r="I229" s="75"/>
      <c r="J229" s="75"/>
      <c r="K229" s="73"/>
      <c r="L229" s="72"/>
      <c r="M229" s="72"/>
      <c r="N229" s="73"/>
      <c r="O229" s="72"/>
      <c r="P229" s="72"/>
      <c r="Q229" s="73"/>
    </row>
    <row r="230" spans="1:17" x14ac:dyDescent="0.25">
      <c r="A230" s="70"/>
      <c r="B230" s="513"/>
      <c r="C230" s="77"/>
      <c r="D230" s="72"/>
      <c r="E230" s="72"/>
      <c r="F230" s="73"/>
      <c r="G230" s="74"/>
      <c r="H230" s="74"/>
      <c r="I230" s="75"/>
      <c r="J230" s="75"/>
      <c r="K230" s="73"/>
      <c r="L230" s="72"/>
      <c r="M230" s="72"/>
      <c r="N230" s="73"/>
      <c r="O230" s="72"/>
      <c r="P230" s="72"/>
      <c r="Q230" s="73"/>
    </row>
    <row r="231" spans="1:17" x14ac:dyDescent="0.25">
      <c r="A231" s="70"/>
      <c r="B231" s="514"/>
      <c r="C231" s="76"/>
      <c r="D231" s="72"/>
      <c r="E231" s="72"/>
      <c r="F231" s="73"/>
      <c r="G231" s="74"/>
      <c r="H231" s="74"/>
      <c r="I231" s="75"/>
      <c r="J231" s="75"/>
      <c r="K231" s="73"/>
      <c r="L231" s="72"/>
      <c r="M231" s="72"/>
      <c r="N231" s="73"/>
      <c r="O231" s="72"/>
      <c r="P231" s="72"/>
      <c r="Q231" s="73"/>
    </row>
    <row r="232" spans="1:17" x14ac:dyDescent="0.25">
      <c r="A232" s="70"/>
      <c r="B232" s="514"/>
      <c r="C232" s="76"/>
      <c r="D232" s="72"/>
      <c r="E232" s="72"/>
      <c r="F232" s="73"/>
      <c r="G232" s="74"/>
      <c r="H232" s="74"/>
      <c r="I232" s="75"/>
      <c r="J232" s="75"/>
      <c r="K232" s="73"/>
      <c r="L232" s="72"/>
      <c r="M232" s="72"/>
      <c r="N232" s="73"/>
      <c r="O232" s="72"/>
      <c r="P232" s="72"/>
      <c r="Q232" s="73"/>
    </row>
    <row r="233" spans="1:17" x14ac:dyDescent="0.25">
      <c r="A233" s="70"/>
      <c r="B233" s="514"/>
      <c r="C233" s="76"/>
      <c r="D233" s="72"/>
      <c r="E233" s="72"/>
      <c r="F233" s="73"/>
      <c r="G233" s="74"/>
      <c r="H233" s="74"/>
      <c r="I233" s="75"/>
      <c r="J233" s="75"/>
      <c r="K233" s="73"/>
      <c r="L233" s="72"/>
      <c r="M233" s="72"/>
      <c r="N233" s="73"/>
      <c r="O233" s="72"/>
      <c r="P233" s="72"/>
      <c r="Q233" s="73"/>
    </row>
    <row r="234" spans="1:17" x14ac:dyDescent="0.25">
      <c r="A234" s="70"/>
      <c r="B234" s="514"/>
      <c r="C234" s="76"/>
      <c r="D234" s="72"/>
      <c r="E234" s="72"/>
      <c r="F234" s="73"/>
      <c r="G234" s="74"/>
      <c r="H234" s="74"/>
      <c r="I234" s="75"/>
      <c r="J234" s="75"/>
      <c r="K234" s="73"/>
      <c r="L234" s="72"/>
      <c r="M234" s="72"/>
      <c r="N234" s="73"/>
      <c r="O234" s="72"/>
      <c r="P234" s="72"/>
      <c r="Q234" s="73"/>
    </row>
    <row r="235" spans="1:17" x14ac:dyDescent="0.25">
      <c r="A235" s="70"/>
      <c r="B235" s="514"/>
      <c r="C235" s="76"/>
      <c r="D235" s="72"/>
      <c r="E235" s="72"/>
      <c r="F235" s="73"/>
      <c r="G235" s="74"/>
      <c r="H235" s="74"/>
      <c r="I235" s="75"/>
      <c r="J235" s="75"/>
      <c r="K235" s="73"/>
      <c r="L235" s="72"/>
      <c r="M235" s="72"/>
      <c r="N235" s="73"/>
      <c r="O235" s="72"/>
      <c r="P235" s="72"/>
      <c r="Q235" s="73"/>
    </row>
    <row r="236" spans="1:17" x14ac:dyDescent="0.25">
      <c r="A236" s="70"/>
      <c r="B236" s="514"/>
      <c r="C236" s="76"/>
      <c r="D236" s="72"/>
      <c r="E236" s="72"/>
      <c r="F236" s="73"/>
      <c r="G236" s="74"/>
      <c r="H236" s="74"/>
      <c r="I236" s="75"/>
      <c r="J236" s="75"/>
      <c r="K236" s="73"/>
      <c r="L236" s="72"/>
      <c r="M236" s="72"/>
      <c r="N236" s="73"/>
      <c r="O236" s="72"/>
      <c r="P236" s="72"/>
      <c r="Q236" s="73"/>
    </row>
    <row r="237" spans="1:17" x14ac:dyDescent="0.25">
      <c r="A237" s="70"/>
      <c r="B237" s="514"/>
      <c r="C237" s="76"/>
      <c r="D237" s="72"/>
      <c r="E237" s="72"/>
      <c r="F237" s="73"/>
      <c r="G237" s="74"/>
      <c r="H237" s="74"/>
      <c r="I237" s="75"/>
      <c r="J237" s="75"/>
      <c r="K237" s="73"/>
      <c r="L237" s="72"/>
      <c r="M237" s="72"/>
      <c r="N237" s="73"/>
      <c r="O237" s="72"/>
      <c r="P237" s="72"/>
      <c r="Q237" s="73"/>
    </row>
    <row r="238" spans="1:17" x14ac:dyDescent="0.25">
      <c r="A238" s="70"/>
      <c r="B238" s="514"/>
      <c r="C238" s="76"/>
      <c r="D238" s="72"/>
      <c r="E238" s="72"/>
      <c r="F238" s="73"/>
      <c r="G238" s="74"/>
      <c r="H238" s="74"/>
      <c r="I238" s="75"/>
      <c r="J238" s="75"/>
      <c r="K238" s="73"/>
      <c r="L238" s="72"/>
      <c r="M238" s="72"/>
      <c r="N238" s="73"/>
      <c r="O238" s="72"/>
      <c r="P238" s="72"/>
      <c r="Q238" s="73"/>
    </row>
    <row r="239" spans="1:17" x14ac:dyDescent="0.25">
      <c r="A239" s="70"/>
      <c r="B239" s="514"/>
      <c r="C239" s="76"/>
      <c r="D239" s="72"/>
      <c r="E239" s="72"/>
      <c r="F239" s="73"/>
      <c r="G239" s="74"/>
      <c r="H239" s="74"/>
      <c r="I239" s="75"/>
      <c r="J239" s="75"/>
      <c r="K239" s="73"/>
      <c r="L239" s="72"/>
      <c r="M239" s="72"/>
      <c r="N239" s="73"/>
      <c r="O239" s="72"/>
      <c r="P239" s="72"/>
      <c r="Q239" s="73"/>
    </row>
    <row r="240" spans="1:17" x14ac:dyDescent="0.25">
      <c r="A240" s="70"/>
      <c r="B240" s="514"/>
      <c r="C240" s="76"/>
      <c r="D240" s="72"/>
      <c r="E240" s="72"/>
      <c r="F240" s="73"/>
      <c r="G240" s="74"/>
      <c r="H240" s="74"/>
      <c r="I240" s="75"/>
      <c r="J240" s="75"/>
      <c r="K240" s="73"/>
      <c r="L240" s="72"/>
      <c r="M240" s="72"/>
      <c r="N240" s="73"/>
      <c r="O240" s="72"/>
      <c r="P240" s="72"/>
      <c r="Q240" s="73"/>
    </row>
    <row r="241" spans="1:17" x14ac:dyDescent="0.25">
      <c r="A241" s="70"/>
      <c r="B241" s="514"/>
      <c r="C241" s="76"/>
      <c r="D241" s="72"/>
      <c r="E241" s="72"/>
      <c r="F241" s="73"/>
      <c r="G241" s="74"/>
      <c r="H241" s="74"/>
      <c r="I241" s="75"/>
      <c r="J241" s="75"/>
      <c r="K241" s="73"/>
      <c r="L241" s="72"/>
      <c r="M241" s="72"/>
      <c r="N241" s="73"/>
      <c r="O241" s="72"/>
      <c r="P241" s="72"/>
      <c r="Q241" s="73"/>
    </row>
    <row r="242" spans="1:17" x14ac:dyDescent="0.25">
      <c r="A242" s="70"/>
      <c r="B242" s="514"/>
      <c r="C242" s="76"/>
      <c r="D242" s="72"/>
      <c r="E242" s="72"/>
      <c r="F242" s="73"/>
      <c r="G242" s="74"/>
      <c r="H242" s="74"/>
      <c r="I242" s="75"/>
      <c r="J242" s="75"/>
      <c r="K242" s="73"/>
      <c r="L242" s="72"/>
      <c r="M242" s="72"/>
      <c r="N242" s="73"/>
      <c r="O242" s="72"/>
      <c r="P242" s="72"/>
      <c r="Q242" s="73"/>
    </row>
    <row r="243" spans="1:17" x14ac:dyDescent="0.25">
      <c r="A243" s="70"/>
      <c r="B243" s="514"/>
      <c r="C243" s="76"/>
      <c r="D243" s="72"/>
      <c r="E243" s="72"/>
      <c r="F243" s="73"/>
      <c r="G243" s="74"/>
      <c r="H243" s="74"/>
      <c r="I243" s="75"/>
      <c r="J243" s="75"/>
      <c r="K243" s="73"/>
      <c r="L243" s="72"/>
      <c r="M243" s="72"/>
      <c r="N243" s="73"/>
      <c r="O243" s="72"/>
      <c r="P243" s="72"/>
      <c r="Q243" s="73"/>
    </row>
    <row r="244" spans="1:17" x14ac:dyDescent="0.25">
      <c r="A244" s="70"/>
      <c r="B244" s="514"/>
      <c r="C244" s="76"/>
      <c r="D244" s="72"/>
      <c r="E244" s="72"/>
      <c r="F244" s="73"/>
      <c r="G244" s="74"/>
      <c r="H244" s="74"/>
      <c r="I244" s="75"/>
      <c r="J244" s="75"/>
      <c r="K244" s="73"/>
      <c r="L244" s="72"/>
      <c r="M244" s="72"/>
      <c r="N244" s="73"/>
      <c r="O244" s="72"/>
      <c r="P244" s="72"/>
      <c r="Q244" s="73"/>
    </row>
    <row r="245" spans="1:17" x14ac:dyDescent="0.25">
      <c r="A245" s="70"/>
      <c r="B245" s="514"/>
      <c r="C245" s="78"/>
      <c r="D245" s="72"/>
      <c r="E245" s="72"/>
      <c r="F245" s="73"/>
      <c r="G245" s="74"/>
      <c r="H245" s="74"/>
      <c r="I245" s="75"/>
      <c r="J245" s="75"/>
      <c r="K245" s="73"/>
      <c r="L245" s="72"/>
      <c r="M245" s="72"/>
      <c r="N245" s="73"/>
      <c r="O245" s="72"/>
      <c r="P245" s="72"/>
      <c r="Q245" s="73"/>
    </row>
    <row r="246" spans="1:17" x14ac:dyDescent="0.25">
      <c r="A246" s="70"/>
      <c r="B246" s="514"/>
      <c r="C246" s="78"/>
      <c r="D246" s="72"/>
      <c r="E246" s="72"/>
      <c r="F246" s="73"/>
      <c r="G246" s="74"/>
      <c r="H246" s="74"/>
      <c r="I246" s="75"/>
      <c r="J246" s="75"/>
      <c r="K246" s="73"/>
      <c r="L246" s="72"/>
      <c r="M246" s="72"/>
      <c r="N246" s="73"/>
      <c r="O246" s="72"/>
      <c r="P246" s="72"/>
      <c r="Q246" s="73"/>
    </row>
    <row r="247" spans="1:17" x14ac:dyDescent="0.25">
      <c r="A247" s="70"/>
      <c r="B247" s="514"/>
      <c r="C247" s="78"/>
      <c r="D247" s="72"/>
      <c r="E247" s="72"/>
      <c r="F247" s="73"/>
      <c r="G247" s="74"/>
      <c r="H247" s="74"/>
      <c r="I247" s="75"/>
      <c r="J247" s="75"/>
      <c r="K247" s="73"/>
      <c r="L247" s="72"/>
      <c r="M247" s="72"/>
      <c r="N247" s="73"/>
      <c r="O247" s="72"/>
      <c r="P247" s="72"/>
      <c r="Q247" s="73"/>
    </row>
    <row r="248" spans="1:17" x14ac:dyDescent="0.25">
      <c r="A248" s="70"/>
      <c r="B248" s="514"/>
      <c r="C248" s="78"/>
      <c r="D248" s="72"/>
      <c r="E248" s="72"/>
      <c r="F248" s="73"/>
      <c r="G248" s="74"/>
      <c r="H248" s="74"/>
      <c r="I248" s="75"/>
      <c r="J248" s="75"/>
      <c r="K248" s="73"/>
      <c r="L248" s="72"/>
      <c r="M248" s="72"/>
      <c r="N248" s="73"/>
      <c r="O248" s="72"/>
      <c r="P248" s="72"/>
      <c r="Q248" s="73"/>
    </row>
    <row r="249" spans="1:17" x14ac:dyDescent="0.25">
      <c r="A249" s="70"/>
      <c r="B249" s="513"/>
      <c r="C249" s="76"/>
      <c r="D249" s="72"/>
      <c r="E249" s="72"/>
      <c r="F249" s="73"/>
      <c r="G249" s="74"/>
      <c r="H249" s="74"/>
      <c r="I249" s="75"/>
      <c r="J249" s="75"/>
      <c r="K249" s="73"/>
      <c r="L249" s="72"/>
      <c r="M249" s="72"/>
      <c r="N249" s="73"/>
      <c r="O249" s="72"/>
      <c r="P249" s="72"/>
      <c r="Q249" s="73"/>
    </row>
    <row r="250" spans="1:17" x14ac:dyDescent="0.25">
      <c r="A250" s="70"/>
      <c r="B250" s="513"/>
      <c r="C250" s="76"/>
      <c r="D250" s="72"/>
      <c r="E250" s="72"/>
      <c r="F250" s="73"/>
      <c r="G250" s="74"/>
      <c r="H250" s="74"/>
      <c r="I250" s="75"/>
      <c r="J250" s="75"/>
      <c r="K250" s="73"/>
      <c r="L250" s="72"/>
      <c r="M250" s="72"/>
      <c r="N250" s="73"/>
      <c r="O250" s="72"/>
      <c r="P250" s="72"/>
      <c r="Q250" s="73"/>
    </row>
    <row r="251" spans="1:17" x14ac:dyDescent="0.25">
      <c r="A251" s="70"/>
      <c r="B251" s="513"/>
      <c r="C251" s="76"/>
      <c r="D251" s="72"/>
      <c r="E251" s="72"/>
      <c r="F251" s="73"/>
      <c r="G251" s="74"/>
      <c r="H251" s="74"/>
      <c r="I251" s="75"/>
      <c r="J251" s="75"/>
      <c r="K251" s="73"/>
      <c r="L251" s="72"/>
      <c r="M251" s="72"/>
      <c r="N251" s="73"/>
      <c r="O251" s="72"/>
      <c r="P251" s="72"/>
      <c r="Q251" s="73"/>
    </row>
    <row r="252" spans="1:17" x14ac:dyDescent="0.25">
      <c r="A252" s="70"/>
      <c r="B252" s="513"/>
      <c r="C252" s="76"/>
      <c r="D252" s="72"/>
      <c r="E252" s="72"/>
      <c r="F252" s="73"/>
      <c r="G252" s="74"/>
      <c r="H252" s="74"/>
      <c r="I252" s="75"/>
      <c r="J252" s="75"/>
      <c r="K252" s="73"/>
      <c r="L252" s="72"/>
      <c r="M252" s="72"/>
      <c r="N252" s="73"/>
      <c r="O252" s="72"/>
      <c r="P252" s="72"/>
      <c r="Q252" s="73"/>
    </row>
    <row r="253" spans="1:17" x14ac:dyDescent="0.25">
      <c r="A253" s="70"/>
      <c r="B253" s="513"/>
      <c r="C253" s="76"/>
      <c r="D253" s="72"/>
      <c r="E253" s="72"/>
      <c r="F253" s="73"/>
      <c r="G253" s="74"/>
      <c r="H253" s="74"/>
      <c r="I253" s="75"/>
      <c r="J253" s="75"/>
      <c r="K253" s="73"/>
      <c r="L253" s="72"/>
      <c r="M253" s="72"/>
      <c r="N253" s="73"/>
      <c r="O253" s="72"/>
      <c r="P253" s="72"/>
      <c r="Q253" s="73"/>
    </row>
    <row r="254" spans="1:17" x14ac:dyDescent="0.25">
      <c r="A254" s="70"/>
      <c r="B254" s="513"/>
      <c r="C254" s="77"/>
      <c r="D254" s="79"/>
      <c r="E254" s="79"/>
      <c r="F254" s="80"/>
      <c r="G254" s="81"/>
      <c r="H254" s="81"/>
      <c r="I254" s="82"/>
      <c r="J254" s="82"/>
      <c r="K254" s="80"/>
      <c r="L254" s="83"/>
      <c r="M254" s="83"/>
      <c r="N254" s="80"/>
      <c r="O254" s="79"/>
      <c r="P254" s="79"/>
      <c r="Q254" s="80"/>
    </row>
    <row r="255" spans="1:17" x14ac:dyDescent="0.25">
      <c r="A255" s="70"/>
      <c r="B255" s="513"/>
      <c r="C255" s="77"/>
      <c r="D255" s="79"/>
      <c r="E255" s="79"/>
      <c r="F255" s="80"/>
      <c r="G255" s="81"/>
      <c r="H255" s="81"/>
      <c r="I255" s="82"/>
      <c r="J255" s="82"/>
      <c r="K255" s="80"/>
      <c r="L255" s="83"/>
      <c r="M255" s="83"/>
      <c r="N255" s="80"/>
      <c r="O255" s="79"/>
      <c r="P255" s="79"/>
      <c r="Q255" s="80"/>
    </row>
    <row r="256" spans="1:17" x14ac:dyDescent="0.25">
      <c r="A256" s="70"/>
      <c r="B256" s="513"/>
      <c r="C256" s="77"/>
      <c r="D256" s="79"/>
      <c r="E256" s="79"/>
      <c r="F256" s="80"/>
      <c r="G256" s="81"/>
      <c r="H256" s="81"/>
      <c r="I256" s="82"/>
      <c r="J256" s="82"/>
      <c r="K256" s="80"/>
      <c r="L256" s="83"/>
      <c r="M256" s="83"/>
      <c r="N256" s="80"/>
      <c r="O256" s="79"/>
      <c r="P256" s="79"/>
      <c r="Q256" s="80"/>
    </row>
    <row r="257" spans="1:17" x14ac:dyDescent="0.25">
      <c r="A257" s="70"/>
      <c r="B257" s="513"/>
      <c r="C257" s="77"/>
      <c r="D257" s="79"/>
      <c r="E257" s="79"/>
      <c r="F257" s="80"/>
      <c r="G257" s="81"/>
      <c r="H257" s="81"/>
      <c r="I257" s="82"/>
      <c r="J257" s="82"/>
      <c r="K257" s="80"/>
      <c r="L257" s="83"/>
      <c r="M257" s="83"/>
      <c r="N257" s="80"/>
      <c r="O257" s="79"/>
      <c r="P257" s="79"/>
      <c r="Q257" s="80"/>
    </row>
    <row r="258" spans="1:17" x14ac:dyDescent="0.25">
      <c r="A258" s="70"/>
      <c r="B258" s="513"/>
      <c r="C258" s="77"/>
      <c r="D258" s="79"/>
      <c r="E258" s="79"/>
      <c r="F258" s="80"/>
      <c r="G258" s="81"/>
      <c r="H258" s="81"/>
      <c r="I258" s="82"/>
      <c r="J258" s="82"/>
      <c r="K258" s="80"/>
      <c r="L258" s="83"/>
      <c r="M258" s="83"/>
      <c r="N258" s="80"/>
      <c r="O258" s="79"/>
      <c r="P258" s="79"/>
      <c r="Q258" s="80"/>
    </row>
    <row r="259" spans="1:17" x14ac:dyDescent="0.25">
      <c r="A259" s="70"/>
      <c r="B259" s="513"/>
      <c r="C259" s="77"/>
      <c r="D259" s="79"/>
      <c r="E259" s="79"/>
      <c r="F259" s="80"/>
      <c r="G259" s="81"/>
      <c r="H259" s="81"/>
      <c r="I259" s="82"/>
      <c r="J259" s="82"/>
      <c r="K259" s="80"/>
      <c r="L259" s="83"/>
      <c r="M259" s="83"/>
      <c r="N259" s="80"/>
      <c r="O259" s="79"/>
      <c r="P259" s="79"/>
      <c r="Q259" s="80"/>
    </row>
    <row r="260" spans="1:17" x14ac:dyDescent="0.25">
      <c r="A260" s="70"/>
      <c r="B260" s="513"/>
      <c r="C260" s="77"/>
      <c r="D260" s="79"/>
      <c r="E260" s="79"/>
      <c r="F260" s="80"/>
      <c r="G260" s="81"/>
      <c r="H260" s="81"/>
      <c r="I260" s="82"/>
      <c r="J260" s="82"/>
      <c r="K260" s="80"/>
      <c r="L260" s="83"/>
      <c r="M260" s="83"/>
      <c r="N260" s="80"/>
      <c r="O260" s="79"/>
      <c r="P260" s="79"/>
      <c r="Q260" s="80"/>
    </row>
    <row r="261" spans="1:17" x14ac:dyDescent="0.25">
      <c r="A261" s="70"/>
      <c r="B261" s="513"/>
      <c r="C261" s="77"/>
      <c r="D261" s="79"/>
      <c r="E261" s="79"/>
      <c r="F261" s="80"/>
      <c r="G261" s="81"/>
      <c r="H261" s="81"/>
      <c r="I261" s="82"/>
      <c r="J261" s="82"/>
      <c r="K261" s="80"/>
      <c r="L261" s="83"/>
      <c r="M261" s="83"/>
      <c r="N261" s="80"/>
      <c r="O261" s="79"/>
      <c r="P261" s="79"/>
      <c r="Q261" s="80"/>
    </row>
    <row r="262" spans="1:17" x14ac:dyDescent="0.25">
      <c r="A262" s="70"/>
      <c r="B262" s="513"/>
      <c r="C262" s="77"/>
      <c r="D262" s="79"/>
      <c r="E262" s="79"/>
      <c r="F262" s="80"/>
      <c r="G262" s="81"/>
      <c r="H262" s="81"/>
      <c r="I262" s="82"/>
      <c r="J262" s="82"/>
      <c r="K262" s="80"/>
      <c r="L262" s="83"/>
      <c r="M262" s="83"/>
      <c r="N262" s="80"/>
      <c r="O262" s="79"/>
      <c r="P262" s="79"/>
      <c r="Q262" s="80"/>
    </row>
    <row r="263" spans="1:17" x14ac:dyDescent="0.25">
      <c r="A263" s="70"/>
      <c r="B263" s="513"/>
      <c r="C263" s="77"/>
      <c r="D263" s="79"/>
      <c r="E263" s="79"/>
      <c r="F263" s="80"/>
      <c r="G263" s="81"/>
      <c r="H263" s="81"/>
      <c r="I263" s="82"/>
      <c r="J263" s="82"/>
      <c r="K263" s="80"/>
      <c r="L263" s="83"/>
      <c r="M263" s="83"/>
      <c r="N263" s="80"/>
      <c r="O263" s="79"/>
      <c r="P263" s="79"/>
      <c r="Q263" s="80"/>
    </row>
    <row r="264" spans="1:17" x14ac:dyDescent="0.25">
      <c r="A264" s="70"/>
      <c r="B264" s="513"/>
      <c r="C264" s="77"/>
      <c r="D264" s="79"/>
      <c r="E264" s="79"/>
      <c r="F264" s="80"/>
      <c r="G264" s="81"/>
      <c r="H264" s="81"/>
      <c r="I264" s="82"/>
      <c r="J264" s="82"/>
      <c r="K264" s="80"/>
      <c r="L264" s="83"/>
      <c r="M264" s="83"/>
      <c r="N264" s="80"/>
      <c r="O264" s="79"/>
      <c r="P264" s="79"/>
      <c r="Q264" s="80"/>
    </row>
    <row r="265" spans="1:17" x14ac:dyDescent="0.25">
      <c r="A265" s="70"/>
      <c r="B265" s="513"/>
      <c r="C265" s="77"/>
      <c r="D265" s="79"/>
      <c r="E265" s="79"/>
      <c r="F265" s="80"/>
      <c r="G265" s="81"/>
      <c r="H265" s="81"/>
      <c r="I265" s="82"/>
      <c r="J265" s="82"/>
      <c r="K265" s="80"/>
      <c r="L265" s="83"/>
      <c r="M265" s="83"/>
      <c r="N265" s="80"/>
      <c r="O265" s="79"/>
      <c r="P265" s="79"/>
      <c r="Q265" s="80"/>
    </row>
    <row r="266" spans="1:17" x14ac:dyDescent="0.25">
      <c r="A266" s="70"/>
      <c r="B266" s="513"/>
      <c r="C266" s="77"/>
      <c r="D266" s="79"/>
      <c r="E266" s="79"/>
      <c r="F266" s="80"/>
      <c r="G266" s="81"/>
      <c r="H266" s="81"/>
      <c r="I266" s="82"/>
      <c r="J266" s="82"/>
      <c r="K266" s="80"/>
      <c r="L266" s="83"/>
      <c r="M266" s="83"/>
      <c r="N266" s="80"/>
      <c r="O266" s="79"/>
      <c r="P266" s="79"/>
      <c r="Q266" s="80"/>
    </row>
    <row r="267" spans="1:17" x14ac:dyDescent="0.25">
      <c r="A267" s="70"/>
      <c r="B267" s="513"/>
      <c r="C267" s="77"/>
      <c r="D267" s="79"/>
      <c r="E267" s="79"/>
      <c r="F267" s="80"/>
      <c r="G267" s="81"/>
      <c r="H267" s="81"/>
      <c r="I267" s="82"/>
      <c r="J267" s="82"/>
      <c r="K267" s="80"/>
      <c r="L267" s="83"/>
      <c r="M267" s="83"/>
      <c r="N267" s="80"/>
      <c r="O267" s="79"/>
      <c r="P267" s="79"/>
      <c r="Q267" s="80"/>
    </row>
    <row r="268" spans="1:17" x14ac:dyDescent="0.25">
      <c r="A268" s="70"/>
      <c r="B268" s="513"/>
      <c r="C268" s="77"/>
      <c r="D268" s="79"/>
      <c r="E268" s="79"/>
      <c r="F268" s="80"/>
      <c r="G268" s="81"/>
      <c r="H268" s="81"/>
      <c r="I268" s="82"/>
      <c r="J268" s="82"/>
      <c r="K268" s="80"/>
      <c r="L268" s="83"/>
      <c r="M268" s="83"/>
      <c r="N268" s="80"/>
      <c r="O268" s="79"/>
      <c r="P268" s="79"/>
      <c r="Q268" s="80"/>
    </row>
    <row r="269" spans="1:17" x14ac:dyDescent="0.25">
      <c r="A269" s="70"/>
      <c r="B269" s="513"/>
      <c r="C269" s="77"/>
      <c r="D269" s="79"/>
      <c r="E269" s="79"/>
      <c r="F269" s="80"/>
      <c r="G269" s="81"/>
      <c r="H269" s="81"/>
      <c r="I269" s="82"/>
      <c r="J269" s="82"/>
      <c r="K269" s="80"/>
      <c r="L269" s="83"/>
      <c r="M269" s="83"/>
      <c r="N269" s="80"/>
      <c r="O269" s="79"/>
      <c r="P269" s="79"/>
      <c r="Q269" s="80"/>
    </row>
    <row r="270" spans="1:17" x14ac:dyDescent="0.25">
      <c r="A270" s="70"/>
      <c r="B270" s="513"/>
      <c r="C270" s="77"/>
      <c r="D270" s="79"/>
      <c r="E270" s="79"/>
      <c r="F270" s="80"/>
      <c r="G270" s="81"/>
      <c r="H270" s="81"/>
      <c r="I270" s="82"/>
      <c r="J270" s="82"/>
      <c r="K270" s="80"/>
      <c r="L270" s="83"/>
      <c r="M270" s="83"/>
      <c r="N270" s="80"/>
      <c r="O270" s="79"/>
      <c r="P270" s="79"/>
      <c r="Q270" s="80"/>
    </row>
    <row r="271" spans="1:17" x14ac:dyDescent="0.25">
      <c r="A271" s="70"/>
      <c r="B271" s="513"/>
      <c r="C271" s="77"/>
      <c r="D271" s="79"/>
      <c r="E271" s="79"/>
      <c r="F271" s="80"/>
      <c r="G271" s="81"/>
      <c r="H271" s="81"/>
      <c r="I271" s="82"/>
      <c r="J271" s="82"/>
      <c r="K271" s="80"/>
      <c r="L271" s="83"/>
      <c r="M271" s="83"/>
      <c r="N271" s="80"/>
      <c r="O271" s="79"/>
      <c r="P271" s="79"/>
      <c r="Q271" s="80"/>
    </row>
    <row r="272" spans="1:17" x14ac:dyDescent="0.25">
      <c r="A272" s="70"/>
      <c r="B272" s="513"/>
      <c r="C272" s="77"/>
      <c r="D272" s="79"/>
      <c r="E272" s="79"/>
      <c r="F272" s="80"/>
      <c r="G272" s="81"/>
      <c r="H272" s="81"/>
      <c r="I272" s="82"/>
      <c r="J272" s="82"/>
      <c r="K272" s="80"/>
      <c r="L272" s="83"/>
      <c r="M272" s="83"/>
      <c r="N272" s="80"/>
      <c r="O272" s="79"/>
      <c r="P272" s="79"/>
      <c r="Q272" s="80"/>
    </row>
    <row r="273" spans="1:17" x14ac:dyDescent="0.25">
      <c r="A273" s="70"/>
      <c r="B273" s="513"/>
      <c r="C273" s="77"/>
      <c r="D273" s="79"/>
      <c r="E273" s="79"/>
      <c r="F273" s="80"/>
      <c r="G273" s="81"/>
      <c r="H273" s="81"/>
      <c r="I273" s="82"/>
      <c r="J273" s="82"/>
      <c r="K273" s="80"/>
      <c r="L273" s="83"/>
      <c r="M273" s="83"/>
      <c r="N273" s="80"/>
      <c r="O273" s="79"/>
      <c r="P273" s="79"/>
      <c r="Q273" s="80"/>
    </row>
    <row r="274" spans="1:17" x14ac:dyDescent="0.25">
      <c r="A274" s="70"/>
      <c r="B274" s="513"/>
      <c r="C274" s="77"/>
      <c r="D274" s="79"/>
      <c r="E274" s="79"/>
      <c r="F274" s="80"/>
      <c r="G274" s="81"/>
      <c r="H274" s="81"/>
      <c r="I274" s="82"/>
      <c r="J274" s="82"/>
      <c r="K274" s="80"/>
      <c r="L274" s="83"/>
      <c r="M274" s="83"/>
      <c r="N274" s="80"/>
      <c r="O274" s="79"/>
      <c r="P274" s="79"/>
      <c r="Q274" s="80"/>
    </row>
    <row r="275" spans="1:17" x14ac:dyDescent="0.25">
      <c r="A275" s="70"/>
      <c r="B275" s="513"/>
      <c r="C275" s="77"/>
      <c r="D275" s="79"/>
      <c r="E275" s="79"/>
      <c r="F275" s="80"/>
      <c r="G275" s="81"/>
      <c r="H275" s="81"/>
      <c r="I275" s="82"/>
      <c r="J275" s="82"/>
      <c r="K275" s="80"/>
      <c r="L275" s="83"/>
      <c r="M275" s="83"/>
      <c r="N275" s="80"/>
      <c r="O275" s="79"/>
      <c r="P275" s="79"/>
      <c r="Q275" s="80"/>
    </row>
    <row r="276" spans="1:17" x14ac:dyDescent="0.25">
      <c r="A276" s="70"/>
      <c r="B276" s="513"/>
      <c r="C276" s="77"/>
      <c r="D276" s="79"/>
      <c r="E276" s="79"/>
      <c r="F276" s="80"/>
      <c r="G276" s="81"/>
      <c r="H276" s="81"/>
      <c r="I276" s="82"/>
      <c r="J276" s="82"/>
      <c r="K276" s="80"/>
      <c r="L276" s="83"/>
      <c r="M276" s="83"/>
      <c r="N276" s="80"/>
      <c r="O276" s="79"/>
      <c r="P276" s="79"/>
      <c r="Q276" s="80"/>
    </row>
    <row r="277" spans="1:17" x14ac:dyDescent="0.25">
      <c r="A277" s="70"/>
      <c r="B277" s="513"/>
      <c r="C277" s="77"/>
      <c r="D277" s="79"/>
      <c r="E277" s="79"/>
      <c r="F277" s="80"/>
      <c r="G277" s="81"/>
      <c r="H277" s="81"/>
      <c r="I277" s="82"/>
      <c r="J277" s="82"/>
      <c r="K277" s="80"/>
      <c r="L277" s="83"/>
      <c r="M277" s="83"/>
      <c r="N277" s="80"/>
      <c r="O277" s="79"/>
      <c r="P277" s="79"/>
      <c r="Q277" s="80"/>
    </row>
    <row r="278" spans="1:17" x14ac:dyDescent="0.25">
      <c r="A278" s="70"/>
      <c r="B278" s="513"/>
      <c r="C278" s="77"/>
      <c r="D278" s="79"/>
      <c r="E278" s="79"/>
      <c r="F278" s="80"/>
      <c r="G278" s="81"/>
      <c r="H278" s="81"/>
      <c r="I278" s="82"/>
      <c r="J278" s="82"/>
      <c r="K278" s="80"/>
      <c r="L278" s="83"/>
      <c r="M278" s="83"/>
      <c r="N278" s="80"/>
      <c r="O278" s="79"/>
      <c r="P278" s="79"/>
      <c r="Q278" s="80"/>
    </row>
    <row r="279" spans="1:17" x14ac:dyDescent="0.25">
      <c r="A279" s="70"/>
      <c r="B279" s="513"/>
      <c r="C279" s="77"/>
      <c r="D279" s="79"/>
      <c r="E279" s="79"/>
      <c r="F279" s="80"/>
      <c r="G279" s="81"/>
      <c r="H279" s="81"/>
      <c r="I279" s="82"/>
      <c r="J279" s="82"/>
      <c r="K279" s="80"/>
      <c r="L279" s="83"/>
      <c r="M279" s="83"/>
      <c r="N279" s="80"/>
      <c r="O279" s="79"/>
      <c r="P279" s="79"/>
      <c r="Q279" s="80"/>
    </row>
    <row r="280" spans="1:17" x14ac:dyDescent="0.25">
      <c r="A280" s="70"/>
      <c r="B280" s="513"/>
      <c r="C280" s="77"/>
      <c r="D280" s="79"/>
      <c r="E280" s="79"/>
      <c r="F280" s="80"/>
      <c r="G280" s="81"/>
      <c r="H280" s="81"/>
      <c r="I280" s="82"/>
      <c r="J280" s="82"/>
      <c r="K280" s="80"/>
      <c r="L280" s="83"/>
      <c r="M280" s="83"/>
      <c r="N280" s="80"/>
      <c r="O280" s="79"/>
      <c r="P280" s="79"/>
      <c r="Q280" s="80"/>
    </row>
    <row r="281" spans="1:17" x14ac:dyDescent="0.25">
      <c r="A281" s="70"/>
      <c r="B281" s="513"/>
      <c r="C281" s="77"/>
      <c r="D281" s="79"/>
      <c r="E281" s="79"/>
      <c r="F281" s="80"/>
      <c r="G281" s="81"/>
      <c r="H281" s="81"/>
      <c r="I281" s="82"/>
      <c r="J281" s="82"/>
      <c r="K281" s="80"/>
      <c r="L281" s="83"/>
      <c r="M281" s="83"/>
      <c r="N281" s="80"/>
      <c r="O281" s="79"/>
      <c r="P281" s="79"/>
      <c r="Q281" s="80"/>
    </row>
    <row r="282" spans="1:17" x14ac:dyDescent="0.25">
      <c r="A282" s="70"/>
      <c r="B282" s="513"/>
      <c r="C282" s="77"/>
      <c r="D282" s="79"/>
      <c r="E282" s="79"/>
      <c r="F282" s="80"/>
      <c r="G282" s="81"/>
      <c r="H282" s="81"/>
      <c r="I282" s="82"/>
      <c r="J282" s="82"/>
      <c r="K282" s="80"/>
      <c r="L282" s="83"/>
      <c r="M282" s="83"/>
      <c r="N282" s="80"/>
      <c r="O282" s="79"/>
      <c r="P282" s="79"/>
      <c r="Q282" s="80"/>
    </row>
    <row r="283" spans="1:17" x14ac:dyDescent="0.25">
      <c r="A283" s="70"/>
      <c r="B283" s="513"/>
      <c r="C283" s="77"/>
      <c r="D283" s="79"/>
      <c r="E283" s="79"/>
      <c r="F283" s="80"/>
      <c r="G283" s="81"/>
      <c r="H283" s="81"/>
      <c r="I283" s="82"/>
      <c r="J283" s="82"/>
      <c r="K283" s="80"/>
      <c r="L283" s="83"/>
      <c r="M283" s="83"/>
      <c r="N283" s="80"/>
      <c r="O283" s="79"/>
      <c r="P283" s="79"/>
      <c r="Q283" s="80"/>
    </row>
    <row r="284" spans="1:17" x14ac:dyDescent="0.25">
      <c r="A284" s="70"/>
      <c r="B284" s="513"/>
      <c r="C284" s="77"/>
      <c r="D284" s="79"/>
      <c r="E284" s="79"/>
      <c r="F284" s="80"/>
      <c r="G284" s="81"/>
      <c r="H284" s="81"/>
      <c r="I284" s="82"/>
      <c r="J284" s="82"/>
      <c r="K284" s="80"/>
      <c r="L284" s="83"/>
      <c r="M284" s="83"/>
      <c r="N284" s="80"/>
      <c r="O284" s="79"/>
      <c r="P284" s="79"/>
      <c r="Q284" s="80"/>
    </row>
    <row r="285" spans="1:17" x14ac:dyDescent="0.25">
      <c r="A285" s="70"/>
      <c r="B285" s="513"/>
      <c r="C285" s="77"/>
      <c r="D285" s="79"/>
      <c r="E285" s="79"/>
      <c r="F285" s="80"/>
      <c r="G285" s="81"/>
      <c r="H285" s="81"/>
      <c r="I285" s="82"/>
      <c r="J285" s="82"/>
      <c r="K285" s="80"/>
      <c r="L285" s="83"/>
      <c r="M285" s="83"/>
      <c r="N285" s="80"/>
      <c r="O285" s="79"/>
      <c r="P285" s="79"/>
      <c r="Q285" s="80"/>
    </row>
    <row r="286" spans="1:17" x14ac:dyDescent="0.25">
      <c r="A286" s="70"/>
      <c r="B286" s="513"/>
      <c r="C286" s="77"/>
      <c r="D286" s="79"/>
      <c r="E286" s="79"/>
      <c r="F286" s="80"/>
      <c r="G286" s="81"/>
      <c r="H286" s="81"/>
      <c r="I286" s="82"/>
      <c r="J286" s="82"/>
      <c r="K286" s="80"/>
      <c r="L286" s="83"/>
      <c r="M286" s="83"/>
      <c r="N286" s="80"/>
      <c r="O286" s="79"/>
      <c r="P286" s="79"/>
      <c r="Q286" s="80"/>
    </row>
    <row r="287" spans="1:17" x14ac:dyDescent="0.25">
      <c r="A287" s="70"/>
      <c r="B287" s="513"/>
      <c r="C287" s="77"/>
      <c r="D287" s="79"/>
      <c r="E287" s="79"/>
      <c r="F287" s="80"/>
      <c r="G287" s="81"/>
      <c r="H287" s="81"/>
      <c r="I287" s="82"/>
      <c r="J287" s="82"/>
      <c r="K287" s="80"/>
      <c r="L287" s="83"/>
      <c r="M287" s="83"/>
      <c r="N287" s="80"/>
      <c r="O287" s="79"/>
      <c r="P287" s="79"/>
      <c r="Q287" s="80"/>
    </row>
    <row r="288" spans="1:17" x14ac:dyDescent="0.25">
      <c r="A288" s="70"/>
      <c r="B288" s="513"/>
      <c r="C288" s="77"/>
      <c r="D288" s="79"/>
      <c r="E288" s="79"/>
      <c r="F288" s="80"/>
      <c r="G288" s="81"/>
      <c r="H288" s="81"/>
      <c r="I288" s="82"/>
      <c r="J288" s="82"/>
      <c r="K288" s="80"/>
      <c r="L288" s="83"/>
      <c r="M288" s="83"/>
      <c r="N288" s="80"/>
      <c r="O288" s="79"/>
      <c r="P288" s="79"/>
      <c r="Q288" s="80"/>
    </row>
    <row r="289" spans="1:17" x14ac:dyDescent="0.25">
      <c r="A289" s="70"/>
      <c r="B289" s="513"/>
      <c r="C289" s="77"/>
      <c r="D289" s="79"/>
      <c r="E289" s="79"/>
      <c r="F289" s="80"/>
      <c r="G289" s="81"/>
      <c r="H289" s="81"/>
      <c r="I289" s="82"/>
      <c r="J289" s="82"/>
      <c r="K289" s="80"/>
      <c r="L289" s="83"/>
      <c r="M289" s="83"/>
      <c r="N289" s="80"/>
      <c r="O289" s="79"/>
      <c r="P289" s="79"/>
      <c r="Q289" s="80"/>
    </row>
    <row r="290" spans="1:17" x14ac:dyDescent="0.25">
      <c r="A290" s="70"/>
      <c r="B290" s="513"/>
      <c r="C290" s="77"/>
      <c r="D290" s="79"/>
      <c r="E290" s="79"/>
      <c r="F290" s="80"/>
      <c r="G290" s="81"/>
      <c r="H290" s="81"/>
      <c r="I290" s="82"/>
      <c r="J290" s="82"/>
      <c r="K290" s="80"/>
      <c r="L290" s="83"/>
      <c r="M290" s="83"/>
      <c r="N290" s="80"/>
      <c r="O290" s="79"/>
      <c r="P290" s="79"/>
      <c r="Q290" s="80"/>
    </row>
    <row r="291" spans="1:17" x14ac:dyDescent="0.25">
      <c r="A291" s="70"/>
      <c r="B291" s="513"/>
      <c r="C291" s="77"/>
      <c r="D291" s="79"/>
      <c r="E291" s="79"/>
      <c r="F291" s="80"/>
      <c r="G291" s="81"/>
      <c r="H291" s="81"/>
      <c r="I291" s="82"/>
      <c r="J291" s="82"/>
      <c r="K291" s="80"/>
      <c r="L291" s="83"/>
      <c r="M291" s="83"/>
      <c r="N291" s="80"/>
      <c r="O291" s="79"/>
      <c r="P291" s="79"/>
      <c r="Q291" s="80"/>
    </row>
    <row r="292" spans="1:17" x14ac:dyDescent="0.25">
      <c r="A292" s="70"/>
      <c r="B292" s="513"/>
      <c r="C292" s="77"/>
      <c r="D292" s="79"/>
      <c r="E292" s="79"/>
      <c r="F292" s="80"/>
      <c r="G292" s="81"/>
      <c r="H292" s="81"/>
      <c r="I292" s="82"/>
      <c r="J292" s="82"/>
      <c r="K292" s="80"/>
      <c r="L292" s="83"/>
      <c r="M292" s="83"/>
      <c r="N292" s="80"/>
      <c r="O292" s="79"/>
      <c r="P292" s="79"/>
      <c r="Q292" s="80"/>
    </row>
    <row r="293" spans="1:17" x14ac:dyDescent="0.25">
      <c r="A293" s="70"/>
      <c r="B293" s="513"/>
      <c r="C293" s="77"/>
      <c r="D293" s="79"/>
      <c r="E293" s="79"/>
      <c r="F293" s="80"/>
      <c r="G293" s="81"/>
      <c r="H293" s="81"/>
      <c r="I293" s="82"/>
      <c r="J293" s="82"/>
      <c r="K293" s="80"/>
      <c r="L293" s="83"/>
      <c r="M293" s="83"/>
      <c r="N293" s="80"/>
      <c r="O293" s="79"/>
      <c r="P293" s="79"/>
      <c r="Q293" s="80"/>
    </row>
    <row r="294" spans="1:17" x14ac:dyDescent="0.25">
      <c r="A294" s="70"/>
      <c r="B294" s="513"/>
      <c r="C294" s="77"/>
      <c r="D294" s="79"/>
      <c r="E294" s="79"/>
      <c r="F294" s="80"/>
      <c r="G294" s="81"/>
      <c r="H294" s="81"/>
      <c r="I294" s="82"/>
      <c r="J294" s="82"/>
      <c r="K294" s="80"/>
      <c r="L294" s="83"/>
      <c r="M294" s="83"/>
      <c r="N294" s="80"/>
      <c r="O294" s="79"/>
      <c r="P294" s="79"/>
      <c r="Q294" s="80"/>
    </row>
    <row r="295" spans="1:17" x14ac:dyDescent="0.25">
      <c r="A295" s="70"/>
      <c r="B295" s="513"/>
      <c r="C295" s="77"/>
      <c r="D295" s="79"/>
      <c r="E295" s="79"/>
      <c r="F295" s="80"/>
      <c r="G295" s="81"/>
      <c r="H295" s="81"/>
      <c r="I295" s="82"/>
      <c r="J295" s="82"/>
      <c r="K295" s="80"/>
      <c r="L295" s="83"/>
      <c r="M295" s="83"/>
      <c r="N295" s="80"/>
      <c r="O295" s="79"/>
      <c r="P295" s="79"/>
      <c r="Q295" s="80"/>
    </row>
    <row r="296" spans="1:17" x14ac:dyDescent="0.25">
      <c r="A296" s="70"/>
      <c r="B296" s="513"/>
      <c r="C296" s="77"/>
      <c r="D296" s="79"/>
      <c r="E296" s="79"/>
      <c r="F296" s="80"/>
      <c r="G296" s="81"/>
      <c r="H296" s="81"/>
      <c r="I296" s="82"/>
      <c r="J296" s="82"/>
      <c r="K296" s="80"/>
      <c r="L296" s="83"/>
      <c r="M296" s="83"/>
      <c r="N296" s="80"/>
      <c r="O296" s="79"/>
      <c r="P296" s="79"/>
      <c r="Q296" s="80"/>
    </row>
    <row r="297" spans="1:17" x14ac:dyDescent="0.25">
      <c r="A297" s="70"/>
      <c r="B297" s="513"/>
      <c r="C297" s="77"/>
      <c r="D297" s="79"/>
      <c r="E297" s="79"/>
      <c r="F297" s="80"/>
      <c r="G297" s="81"/>
      <c r="H297" s="81"/>
      <c r="I297" s="82"/>
      <c r="J297" s="82"/>
      <c r="K297" s="80"/>
      <c r="L297" s="83"/>
      <c r="M297" s="83"/>
      <c r="N297" s="80"/>
      <c r="O297" s="79"/>
      <c r="P297" s="79"/>
      <c r="Q297" s="80"/>
    </row>
    <row r="298" spans="1:17" x14ac:dyDescent="0.25">
      <c r="A298" s="70"/>
      <c r="B298" s="513"/>
      <c r="C298" s="77"/>
      <c r="D298" s="79"/>
      <c r="E298" s="79"/>
      <c r="F298" s="80"/>
      <c r="G298" s="81"/>
      <c r="H298" s="81"/>
      <c r="I298" s="82"/>
      <c r="J298" s="82"/>
      <c r="K298" s="80"/>
      <c r="L298" s="83"/>
      <c r="M298" s="83"/>
      <c r="N298" s="80"/>
      <c r="O298" s="79"/>
      <c r="P298" s="79"/>
      <c r="Q298" s="80"/>
    </row>
    <row r="299" spans="1:17" x14ac:dyDescent="0.25">
      <c r="A299" s="70"/>
      <c r="B299" s="513"/>
      <c r="C299" s="77"/>
      <c r="D299" s="79"/>
      <c r="E299" s="79"/>
      <c r="F299" s="80"/>
      <c r="G299" s="81"/>
      <c r="H299" s="81"/>
      <c r="I299" s="82"/>
      <c r="J299" s="82"/>
      <c r="K299" s="80"/>
      <c r="L299" s="83"/>
      <c r="M299" s="83"/>
      <c r="N299" s="80"/>
      <c r="O299" s="79"/>
      <c r="P299" s="79"/>
      <c r="Q299" s="80"/>
    </row>
    <row r="300" spans="1:17" x14ac:dyDescent="0.25">
      <c r="A300" s="70"/>
      <c r="B300" s="513"/>
      <c r="C300" s="77"/>
      <c r="D300" s="79"/>
      <c r="E300" s="79"/>
      <c r="F300" s="80"/>
      <c r="G300" s="81"/>
      <c r="H300" s="81"/>
      <c r="I300" s="82"/>
      <c r="J300" s="82"/>
      <c r="K300" s="80"/>
      <c r="L300" s="83"/>
      <c r="M300" s="83"/>
      <c r="N300" s="80"/>
      <c r="O300" s="79"/>
      <c r="P300" s="79"/>
      <c r="Q300" s="80"/>
    </row>
    <row r="301" spans="1:17" x14ac:dyDescent="0.25">
      <c r="A301" s="70"/>
      <c r="B301" s="513"/>
      <c r="C301" s="77"/>
      <c r="D301" s="79"/>
      <c r="E301" s="79"/>
      <c r="F301" s="80"/>
      <c r="G301" s="81"/>
      <c r="H301" s="81"/>
      <c r="I301" s="82"/>
      <c r="J301" s="82"/>
      <c r="K301" s="80"/>
      <c r="L301" s="83"/>
      <c r="M301" s="83"/>
      <c r="N301" s="80"/>
      <c r="O301" s="79"/>
      <c r="P301" s="79"/>
      <c r="Q301" s="80"/>
    </row>
    <row r="302" spans="1:17" x14ac:dyDescent="0.25">
      <c r="A302" s="70"/>
      <c r="B302" s="513"/>
      <c r="C302" s="77"/>
      <c r="D302" s="79"/>
      <c r="E302" s="79"/>
      <c r="F302" s="80"/>
      <c r="G302" s="81"/>
      <c r="H302" s="81"/>
      <c r="I302" s="82"/>
      <c r="J302" s="82"/>
      <c r="K302" s="80"/>
      <c r="L302" s="83"/>
      <c r="M302" s="83"/>
      <c r="N302" s="80"/>
      <c r="O302" s="79"/>
      <c r="P302" s="79"/>
      <c r="Q302" s="80"/>
    </row>
    <row r="303" spans="1:17" x14ac:dyDescent="0.25">
      <c r="A303" s="70"/>
      <c r="B303" s="513"/>
      <c r="C303" s="77"/>
      <c r="D303" s="79"/>
      <c r="E303" s="79"/>
      <c r="F303" s="80"/>
      <c r="G303" s="81"/>
      <c r="H303" s="81"/>
      <c r="I303" s="82"/>
      <c r="J303" s="82"/>
      <c r="K303" s="80"/>
      <c r="L303" s="83"/>
      <c r="M303" s="83"/>
      <c r="N303" s="80"/>
      <c r="O303" s="79"/>
      <c r="P303" s="79"/>
      <c r="Q303" s="80"/>
    </row>
    <row r="304" spans="1:17" x14ac:dyDescent="0.25">
      <c r="A304" s="70"/>
      <c r="B304" s="513"/>
      <c r="C304" s="77"/>
      <c r="D304" s="79"/>
      <c r="E304" s="79"/>
      <c r="F304" s="80"/>
      <c r="G304" s="81"/>
      <c r="H304" s="81"/>
      <c r="I304" s="82"/>
      <c r="J304" s="82"/>
      <c r="K304" s="80"/>
      <c r="L304" s="83"/>
      <c r="M304" s="83"/>
      <c r="N304" s="80"/>
      <c r="O304" s="79"/>
      <c r="P304" s="79"/>
      <c r="Q304" s="80"/>
    </row>
    <row r="305" spans="1:17" x14ac:dyDescent="0.25">
      <c r="A305" s="70"/>
      <c r="B305" s="513"/>
      <c r="C305" s="77"/>
      <c r="D305" s="79"/>
      <c r="E305" s="79"/>
      <c r="F305" s="80"/>
      <c r="G305" s="81"/>
      <c r="H305" s="81"/>
      <c r="I305" s="82"/>
      <c r="J305" s="82"/>
      <c r="K305" s="80"/>
      <c r="L305" s="83"/>
      <c r="M305" s="83"/>
      <c r="N305" s="80"/>
      <c r="O305" s="79"/>
      <c r="P305" s="79"/>
      <c r="Q305" s="80"/>
    </row>
    <row r="306" spans="1:17" x14ac:dyDescent="0.25">
      <c r="A306" s="70"/>
      <c r="B306" s="513"/>
      <c r="C306" s="77"/>
      <c r="D306" s="79"/>
      <c r="E306" s="79"/>
      <c r="F306" s="80"/>
      <c r="G306" s="81"/>
      <c r="H306" s="81"/>
      <c r="I306" s="82"/>
      <c r="J306" s="82"/>
      <c r="K306" s="80"/>
      <c r="L306" s="83"/>
      <c r="M306" s="83"/>
      <c r="N306" s="80"/>
      <c r="O306" s="79"/>
      <c r="P306" s="79"/>
      <c r="Q306" s="80"/>
    </row>
    <row r="307" spans="1:17" x14ac:dyDescent="0.25">
      <c r="A307" s="70"/>
      <c r="B307" s="513"/>
      <c r="C307" s="77"/>
      <c r="D307" s="79"/>
      <c r="E307" s="79"/>
      <c r="F307" s="80"/>
      <c r="G307" s="81"/>
      <c r="H307" s="81"/>
      <c r="I307" s="82"/>
      <c r="J307" s="82"/>
      <c r="K307" s="80"/>
      <c r="L307" s="83"/>
      <c r="M307" s="83"/>
      <c r="N307" s="80"/>
      <c r="O307" s="79"/>
      <c r="P307" s="79"/>
      <c r="Q307" s="80"/>
    </row>
    <row r="308" spans="1:17" x14ac:dyDescent="0.25">
      <c r="A308" s="70"/>
      <c r="B308" s="513"/>
      <c r="C308" s="77"/>
      <c r="D308" s="79"/>
      <c r="E308" s="79"/>
      <c r="F308" s="80"/>
      <c r="G308" s="81"/>
      <c r="H308" s="81"/>
      <c r="I308" s="82"/>
      <c r="J308" s="82"/>
      <c r="K308" s="80"/>
      <c r="L308" s="83"/>
      <c r="M308" s="83"/>
      <c r="N308" s="80"/>
      <c r="O308" s="79"/>
      <c r="P308" s="79"/>
      <c r="Q308" s="80"/>
    </row>
    <row r="309" spans="1:17" x14ac:dyDescent="0.25">
      <c r="A309" s="70"/>
      <c r="B309" s="513"/>
      <c r="C309" s="77"/>
      <c r="D309" s="79"/>
      <c r="E309" s="79"/>
      <c r="F309" s="80"/>
      <c r="G309" s="81"/>
      <c r="H309" s="81"/>
      <c r="I309" s="82"/>
      <c r="J309" s="82"/>
      <c r="K309" s="80"/>
      <c r="L309" s="83"/>
      <c r="M309" s="83"/>
      <c r="N309" s="80"/>
      <c r="O309" s="79"/>
      <c r="P309" s="79"/>
      <c r="Q309" s="80"/>
    </row>
    <row r="310" spans="1:17" x14ac:dyDescent="0.25">
      <c r="A310" s="70"/>
      <c r="B310" s="513"/>
      <c r="C310" s="77"/>
      <c r="D310" s="79"/>
      <c r="E310" s="79"/>
      <c r="F310" s="80"/>
      <c r="G310" s="81"/>
      <c r="H310" s="81"/>
      <c r="I310" s="82"/>
      <c r="J310" s="82"/>
      <c r="K310" s="80"/>
      <c r="L310" s="83"/>
      <c r="M310" s="83"/>
      <c r="N310" s="80"/>
      <c r="O310" s="79"/>
      <c r="P310" s="79"/>
      <c r="Q310" s="80"/>
    </row>
    <row r="311" spans="1:17" x14ac:dyDescent="0.25">
      <c r="A311" s="70"/>
      <c r="B311" s="513"/>
      <c r="C311" s="77"/>
      <c r="D311" s="79"/>
      <c r="E311" s="79"/>
      <c r="F311" s="80"/>
      <c r="G311" s="81"/>
      <c r="H311" s="81"/>
      <c r="I311" s="82"/>
      <c r="J311" s="82"/>
      <c r="K311" s="80"/>
      <c r="L311" s="83"/>
      <c r="M311" s="83"/>
      <c r="N311" s="80"/>
      <c r="O311" s="79"/>
      <c r="P311" s="79"/>
      <c r="Q311" s="80"/>
    </row>
    <row r="312" spans="1:17" x14ac:dyDescent="0.25">
      <c r="A312" s="70"/>
      <c r="B312" s="513"/>
      <c r="C312" s="77"/>
      <c r="D312" s="79"/>
      <c r="E312" s="79"/>
      <c r="F312" s="80"/>
      <c r="G312" s="81"/>
      <c r="H312" s="81"/>
      <c r="I312" s="82"/>
      <c r="J312" s="82"/>
      <c r="K312" s="80"/>
      <c r="L312" s="83"/>
      <c r="M312" s="83"/>
      <c r="N312" s="80"/>
      <c r="O312" s="79"/>
      <c r="P312" s="79"/>
      <c r="Q312" s="80"/>
    </row>
    <row r="313" spans="1:17" x14ac:dyDescent="0.25">
      <c r="A313" s="70"/>
      <c r="B313" s="513"/>
      <c r="C313" s="77"/>
      <c r="D313" s="79"/>
      <c r="E313" s="79"/>
      <c r="F313" s="80"/>
      <c r="G313" s="81"/>
      <c r="H313" s="81"/>
      <c r="I313" s="82"/>
      <c r="J313" s="82"/>
      <c r="K313" s="80"/>
      <c r="L313" s="83"/>
      <c r="M313" s="83"/>
      <c r="N313" s="80"/>
      <c r="O313" s="79"/>
      <c r="P313" s="79"/>
      <c r="Q313" s="80"/>
    </row>
    <row r="314" spans="1:17" x14ac:dyDescent="0.25">
      <c r="A314" s="70"/>
      <c r="B314" s="513"/>
      <c r="C314" s="77"/>
      <c r="D314" s="79"/>
      <c r="E314" s="79"/>
      <c r="F314" s="80"/>
      <c r="G314" s="81"/>
      <c r="H314" s="81"/>
      <c r="I314" s="82"/>
      <c r="J314" s="82"/>
      <c r="K314" s="80"/>
      <c r="L314" s="83"/>
      <c r="M314" s="83"/>
      <c r="N314" s="80"/>
      <c r="O314" s="79"/>
      <c r="P314" s="79"/>
      <c r="Q314" s="80"/>
    </row>
    <row r="315" spans="1:17" x14ac:dyDescent="0.25">
      <c r="A315" s="70"/>
      <c r="B315" s="513"/>
      <c r="C315" s="77"/>
      <c r="D315" s="79"/>
      <c r="E315" s="79"/>
      <c r="F315" s="80"/>
      <c r="G315" s="81"/>
      <c r="H315" s="81"/>
      <c r="I315" s="82"/>
      <c r="J315" s="82"/>
      <c r="K315" s="80"/>
      <c r="L315" s="83"/>
      <c r="M315" s="83"/>
      <c r="N315" s="80"/>
      <c r="O315" s="79"/>
      <c r="P315" s="79"/>
      <c r="Q315" s="80"/>
    </row>
    <row r="316" spans="1:17" x14ac:dyDescent="0.25">
      <c r="A316" s="70"/>
      <c r="B316" s="513"/>
      <c r="C316" s="77"/>
      <c r="D316" s="79"/>
      <c r="E316" s="79"/>
      <c r="F316" s="80"/>
      <c r="G316" s="81"/>
      <c r="H316" s="81"/>
      <c r="I316" s="82"/>
      <c r="J316" s="82"/>
      <c r="K316" s="80"/>
      <c r="L316" s="83"/>
      <c r="M316" s="83"/>
      <c r="N316" s="80"/>
      <c r="O316" s="79"/>
      <c r="P316" s="79"/>
      <c r="Q316" s="80"/>
    </row>
    <row r="317" spans="1:17" x14ac:dyDescent="0.25">
      <c r="A317" s="70"/>
      <c r="B317" s="513"/>
      <c r="C317" s="77"/>
      <c r="D317" s="79"/>
      <c r="E317" s="79"/>
      <c r="F317" s="80"/>
      <c r="G317" s="81"/>
      <c r="H317" s="81"/>
      <c r="I317" s="82"/>
      <c r="J317" s="82"/>
      <c r="K317" s="80"/>
      <c r="L317" s="83"/>
      <c r="M317" s="83"/>
      <c r="N317" s="80"/>
      <c r="O317" s="79"/>
      <c r="P317" s="79"/>
      <c r="Q317" s="80"/>
    </row>
    <row r="318" spans="1:17" x14ac:dyDescent="0.25">
      <c r="A318" s="70"/>
      <c r="B318" s="513"/>
      <c r="C318" s="77"/>
      <c r="D318" s="79"/>
      <c r="E318" s="79"/>
      <c r="F318" s="80"/>
      <c r="G318" s="81"/>
      <c r="H318" s="81"/>
      <c r="I318" s="82"/>
      <c r="J318" s="82"/>
      <c r="K318" s="80"/>
      <c r="L318" s="83"/>
      <c r="M318" s="83"/>
      <c r="N318" s="80"/>
      <c r="O318" s="79"/>
      <c r="P318" s="79"/>
      <c r="Q318" s="80"/>
    </row>
    <row r="319" spans="1:17" x14ac:dyDescent="0.25">
      <c r="A319" s="70"/>
      <c r="B319" s="513"/>
      <c r="C319" s="77"/>
      <c r="D319" s="79"/>
      <c r="E319" s="79"/>
      <c r="F319" s="80"/>
      <c r="G319" s="81"/>
      <c r="H319" s="81"/>
      <c r="I319" s="82"/>
      <c r="J319" s="82"/>
      <c r="K319" s="80"/>
      <c r="L319" s="83"/>
      <c r="M319" s="83"/>
      <c r="N319" s="80"/>
      <c r="O319" s="79"/>
      <c r="P319" s="79"/>
      <c r="Q319" s="80"/>
    </row>
    <row r="320" spans="1:17" x14ac:dyDescent="0.25">
      <c r="A320" s="70"/>
      <c r="B320" s="513"/>
      <c r="C320" s="77"/>
      <c r="D320" s="79"/>
      <c r="E320" s="79"/>
      <c r="F320" s="80"/>
      <c r="G320" s="81"/>
      <c r="H320" s="81"/>
      <c r="I320" s="82"/>
      <c r="J320" s="82"/>
      <c r="K320" s="80"/>
      <c r="L320" s="83"/>
      <c r="M320" s="83"/>
      <c r="N320" s="80"/>
      <c r="O320" s="79"/>
      <c r="P320" s="79"/>
      <c r="Q320" s="80"/>
    </row>
    <row r="321" spans="1:17" x14ac:dyDescent="0.25">
      <c r="A321" s="70"/>
      <c r="B321" s="513"/>
      <c r="C321" s="77"/>
      <c r="D321" s="79"/>
      <c r="E321" s="79"/>
      <c r="F321" s="80"/>
      <c r="G321" s="81"/>
      <c r="H321" s="81"/>
      <c r="I321" s="82"/>
      <c r="J321" s="82"/>
      <c r="K321" s="80"/>
      <c r="L321" s="83"/>
      <c r="M321" s="83"/>
      <c r="N321" s="80"/>
      <c r="O321" s="79"/>
      <c r="P321" s="79"/>
      <c r="Q321" s="80"/>
    </row>
    <row r="322" spans="1:17" x14ac:dyDescent="0.25">
      <c r="A322" s="70"/>
      <c r="B322" s="513"/>
      <c r="C322" s="77"/>
      <c r="D322" s="79"/>
      <c r="E322" s="79"/>
      <c r="F322" s="80"/>
      <c r="G322" s="81"/>
      <c r="H322" s="81"/>
      <c r="I322" s="82"/>
      <c r="J322" s="82"/>
      <c r="K322" s="80"/>
      <c r="L322" s="83"/>
      <c r="M322" s="83"/>
      <c r="N322" s="80"/>
      <c r="O322" s="79"/>
      <c r="P322" s="79"/>
      <c r="Q322" s="80"/>
    </row>
    <row r="323" spans="1:17" x14ac:dyDescent="0.25">
      <c r="A323" s="70"/>
      <c r="B323" s="513"/>
      <c r="C323" s="77"/>
      <c r="D323" s="79"/>
      <c r="E323" s="79"/>
      <c r="F323" s="80"/>
      <c r="G323" s="81"/>
      <c r="H323" s="81"/>
      <c r="I323" s="82"/>
      <c r="J323" s="82"/>
      <c r="K323" s="80"/>
      <c r="L323" s="83"/>
      <c r="M323" s="83"/>
      <c r="N323" s="80"/>
      <c r="O323" s="79"/>
      <c r="P323" s="79"/>
      <c r="Q323" s="80"/>
    </row>
    <row r="324" spans="1:17" x14ac:dyDescent="0.25">
      <c r="A324" s="70"/>
      <c r="B324" s="513"/>
      <c r="C324" s="77"/>
      <c r="D324" s="79"/>
      <c r="E324" s="79"/>
      <c r="F324" s="80"/>
      <c r="G324" s="81"/>
      <c r="H324" s="81"/>
      <c r="I324" s="82"/>
      <c r="J324" s="82"/>
      <c r="K324" s="80"/>
      <c r="L324" s="83"/>
      <c r="M324" s="83"/>
      <c r="N324" s="80"/>
      <c r="O324" s="79"/>
      <c r="P324" s="79"/>
      <c r="Q324" s="80"/>
    </row>
    <row r="325" spans="1:17" x14ac:dyDescent="0.25">
      <c r="A325" s="70"/>
      <c r="B325" s="513"/>
      <c r="C325" s="77"/>
      <c r="D325" s="79"/>
      <c r="E325" s="79"/>
      <c r="F325" s="80"/>
      <c r="G325" s="81"/>
      <c r="H325" s="81"/>
      <c r="I325" s="82"/>
      <c r="J325" s="82"/>
      <c r="K325" s="80"/>
      <c r="L325" s="83"/>
      <c r="M325" s="83"/>
      <c r="N325" s="80"/>
      <c r="O325" s="79"/>
      <c r="P325" s="79"/>
      <c r="Q325" s="80"/>
    </row>
    <row r="326" spans="1:17" x14ac:dyDescent="0.25">
      <c r="A326" s="70"/>
      <c r="B326" s="70"/>
      <c r="C326" s="76"/>
      <c r="D326" s="70"/>
      <c r="E326" s="70"/>
      <c r="F326" s="84"/>
      <c r="G326" s="84"/>
      <c r="H326" s="84"/>
      <c r="I326" s="84"/>
      <c r="J326" s="84"/>
      <c r="K326" s="84"/>
      <c r="L326" s="70"/>
      <c r="M326" s="70"/>
      <c r="N326" s="84"/>
      <c r="O326" s="70"/>
      <c r="P326" s="70"/>
      <c r="Q326" s="84"/>
    </row>
    <row r="327" spans="1:17" x14ac:dyDescent="0.25">
      <c r="A327" s="70"/>
      <c r="B327" s="70"/>
      <c r="C327" s="76"/>
      <c r="D327" s="70"/>
      <c r="E327" s="70"/>
      <c r="F327" s="84"/>
      <c r="G327" s="84"/>
      <c r="H327" s="84"/>
      <c r="I327" s="84"/>
      <c r="J327" s="84"/>
      <c r="K327" s="84"/>
      <c r="L327" s="70"/>
      <c r="M327" s="70"/>
      <c r="N327" s="84"/>
      <c r="O327" s="70"/>
      <c r="P327" s="70"/>
      <c r="Q327" s="84"/>
    </row>
    <row r="328" spans="1:17" x14ac:dyDescent="0.25">
      <c r="A328" s="70"/>
      <c r="B328" s="70"/>
      <c r="C328" s="76"/>
      <c r="D328" s="70"/>
      <c r="E328" s="70"/>
      <c r="F328" s="84"/>
      <c r="G328" s="84"/>
      <c r="H328" s="84"/>
      <c r="I328" s="84"/>
      <c r="J328" s="84"/>
      <c r="K328" s="84"/>
      <c r="L328" s="70"/>
      <c r="M328" s="70"/>
      <c r="N328" s="84"/>
      <c r="O328" s="70"/>
      <c r="P328" s="70"/>
      <c r="Q328" s="84"/>
    </row>
    <row r="329" spans="1:17" x14ac:dyDescent="0.25">
      <c r="A329" s="70"/>
      <c r="B329" s="70"/>
      <c r="C329" s="76"/>
      <c r="D329" s="70"/>
      <c r="E329" s="70"/>
      <c r="F329" s="84"/>
      <c r="G329" s="84"/>
      <c r="H329" s="84"/>
      <c r="I329" s="84"/>
      <c r="J329" s="84"/>
      <c r="K329" s="84"/>
      <c r="L329" s="70"/>
      <c r="M329" s="70"/>
      <c r="N329" s="84"/>
      <c r="O329" s="70"/>
      <c r="P329" s="70"/>
      <c r="Q329" s="84"/>
    </row>
    <row r="330" spans="1:17" x14ac:dyDescent="0.25">
      <c r="A330" s="70"/>
      <c r="B330" s="70"/>
      <c r="C330" s="76"/>
      <c r="D330" s="70"/>
      <c r="E330" s="70"/>
      <c r="F330" s="84"/>
      <c r="G330" s="84"/>
      <c r="H330" s="84"/>
      <c r="I330" s="84"/>
      <c r="J330" s="84"/>
      <c r="K330" s="84"/>
      <c r="L330" s="70"/>
      <c r="M330" s="70"/>
      <c r="N330" s="84"/>
      <c r="O330" s="70"/>
      <c r="P330" s="70"/>
      <c r="Q330" s="84"/>
    </row>
    <row r="331" spans="1:17" x14ac:dyDescent="0.25">
      <c r="A331" s="70"/>
      <c r="B331" s="70"/>
      <c r="C331" s="76"/>
      <c r="D331" s="70"/>
      <c r="E331" s="70"/>
      <c r="F331" s="84"/>
      <c r="G331" s="84"/>
      <c r="H331" s="84"/>
      <c r="I331" s="84"/>
      <c r="J331" s="84"/>
      <c r="K331" s="84"/>
      <c r="L331" s="70"/>
      <c r="M331" s="70"/>
      <c r="N331" s="84"/>
      <c r="O331" s="70"/>
      <c r="P331" s="70"/>
      <c r="Q331" s="84"/>
    </row>
  </sheetData>
  <mergeCells count="58"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O73:Q73"/>
    <mergeCell ref="B76:B88"/>
    <mergeCell ref="B55:B56"/>
    <mergeCell ref="B57:B64"/>
    <mergeCell ref="B65:B68"/>
    <mergeCell ref="B70:Q70"/>
    <mergeCell ref="B71:Q71"/>
    <mergeCell ref="B72:Q72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</mergeCells>
  <conditionalFormatting sqref="C7">
    <cfRule type="cellIs" dxfId="139" priority="60" operator="lessThan">
      <formula>0</formula>
    </cfRule>
  </conditionalFormatting>
  <conditionalFormatting sqref="C25">
    <cfRule type="cellIs" dxfId="138" priority="58" operator="lessThan">
      <formula>0</formula>
    </cfRule>
  </conditionalFormatting>
  <conditionalFormatting sqref="C65">
    <cfRule type="cellIs" dxfId="137" priority="59" operator="lessThan">
      <formula>0</formula>
    </cfRule>
  </conditionalFormatting>
  <conditionalFormatting sqref="C75">
    <cfRule type="cellIs" dxfId="136" priority="57" operator="lessThan">
      <formula>0</formula>
    </cfRule>
  </conditionalFormatting>
  <conditionalFormatting sqref="C93">
    <cfRule type="cellIs" dxfId="135" priority="55" operator="lessThan">
      <formula>0</formula>
    </cfRule>
  </conditionalFormatting>
  <conditionalFormatting sqref="C133">
    <cfRule type="cellIs" dxfId="134" priority="56" operator="lessThan">
      <formula>0</formula>
    </cfRule>
  </conditionalFormatting>
  <conditionalFormatting sqref="C143">
    <cfRule type="cellIs" dxfId="133" priority="54" operator="lessThan">
      <formula>0</formula>
    </cfRule>
  </conditionalFormatting>
  <conditionalFormatting sqref="C161">
    <cfRule type="cellIs" dxfId="132" priority="52" operator="lessThan">
      <formula>0</formula>
    </cfRule>
  </conditionalFormatting>
  <conditionalFormatting sqref="C201">
    <cfRule type="cellIs" dxfId="131" priority="53" operator="lessThan">
      <formula>0</formula>
    </cfRule>
  </conditionalFormatting>
  <conditionalFormatting sqref="D20">
    <cfRule type="cellIs" dxfId="130" priority="4" operator="lessThan">
      <formula>0</formula>
    </cfRule>
  </conditionalFormatting>
  <conditionalFormatting sqref="D69 D137">
    <cfRule type="dataBar" priority="12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{BAB88389-9F6C-4F9F-9B71-6EF1BFD1544C}</x14:id>
        </ext>
      </extLst>
    </cfRule>
  </conditionalFormatting>
  <conditionalFormatting sqref="D88">
    <cfRule type="cellIs" dxfId="129" priority="9" operator="lessThan">
      <formula>0</formula>
    </cfRule>
  </conditionalFormatting>
  <conditionalFormatting sqref="D156">
    <cfRule type="cellIs" dxfId="128" priority="14" operator="lessThan">
      <formula>0</formula>
    </cfRule>
  </conditionalFormatting>
  <conditionalFormatting sqref="D254">
    <cfRule type="cellIs" dxfId="127" priority="122" operator="lessThan">
      <formula>0</formula>
    </cfRule>
  </conditionalFormatting>
  <conditionalFormatting sqref="D254:D325">
    <cfRule type="dataBar" priority="11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{D930E552-D34B-4292-BE31-E7547589E4D4}</x14:id>
        </ext>
      </extLst>
    </cfRule>
  </conditionalFormatting>
  <conditionalFormatting sqref="D7:Q69">
    <cfRule type="cellIs" dxfId="126" priority="1" operator="lessThan">
      <formula>0</formula>
    </cfRule>
  </conditionalFormatting>
  <conditionalFormatting sqref="D75:Q137">
    <cfRule type="cellIs" dxfId="125" priority="6" operator="lessThan">
      <formula>0</formula>
    </cfRule>
  </conditionalFormatting>
  <conditionalFormatting sqref="D143:Q325">
    <cfRule type="cellIs" dxfId="124" priority="1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AB88389-9F6C-4F9F-9B71-6EF1BFD1544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D930E552-D34B-4292-BE31-E7547589E4D4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10AF1-45DE-452D-A646-B6F009882497}">
  <sheetPr>
    <tabColor rgb="FFC00000"/>
    <pageSetUpPr fitToPage="1"/>
  </sheetPr>
  <dimension ref="A1:T331"/>
  <sheetViews>
    <sheetView showGridLines="0" zoomScale="57" zoomScaleNormal="70" workbookViewId="0">
      <selection activeCell="A176" sqref="A176:XFD176"/>
    </sheetView>
  </sheetViews>
  <sheetFormatPr defaultColWidth="9.1796875" defaultRowHeight="14.5" x14ac:dyDescent="0.25"/>
  <cols>
    <col min="1" max="1" width="9.1796875" style="32"/>
    <col min="2" max="2" width="21.7265625" style="32" customWidth="1"/>
    <col min="3" max="3" width="40.453125" style="31" customWidth="1"/>
    <col min="4" max="4" width="20.26953125" style="32" bestFit="1" customWidth="1"/>
    <col min="5" max="5" width="18.81640625" style="32" bestFit="1" customWidth="1"/>
    <col min="6" max="6" width="11.54296875" style="33" bestFit="1" customWidth="1"/>
    <col min="7" max="7" width="12.81640625" style="33" bestFit="1" customWidth="1"/>
    <col min="8" max="8" width="9.54296875" style="33" bestFit="1" customWidth="1"/>
    <col min="9" max="9" width="8.54296875" style="33" bestFit="1" customWidth="1"/>
    <col min="10" max="10" width="9.54296875" style="33" bestFit="1" customWidth="1"/>
    <col min="11" max="11" width="11.54296875" style="33" bestFit="1" customWidth="1"/>
    <col min="12" max="12" width="21.1796875" style="32" bestFit="1" customWidth="1"/>
    <col min="13" max="13" width="18.7265625" style="32" bestFit="1" customWidth="1"/>
    <col min="14" max="14" width="13.54296875" style="33" customWidth="1"/>
    <col min="15" max="15" width="20.26953125" style="32" bestFit="1" customWidth="1"/>
    <col min="16" max="16" width="18.81640625" style="32" bestFit="1" customWidth="1"/>
    <col min="17" max="17" width="11.54296875" style="33" bestFit="1" customWidth="1"/>
    <col min="18" max="16384" width="9.1796875" style="32"/>
  </cols>
  <sheetData>
    <row r="1" spans="1:17" x14ac:dyDescent="0.25">
      <c r="A1" s="31"/>
      <c r="B1" s="31"/>
    </row>
    <row r="2" spans="1:17" ht="23.5" x14ac:dyDescent="0.25">
      <c r="B2" s="506" t="s">
        <v>249</v>
      </c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</row>
    <row r="3" spans="1:17" x14ac:dyDescent="0.25">
      <c r="B3" s="500" t="s">
        <v>254</v>
      </c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</row>
    <row r="4" spans="1:17" ht="15" thickBot="1" x14ac:dyDescent="0.3">
      <c r="B4" s="500" t="str">
        <f>'HOME PAGE'!H5</f>
        <v>4 WEEKS ENDING 01-26-2025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</row>
    <row r="5" spans="1:17" x14ac:dyDescent="0.25">
      <c r="D5" s="501" t="s">
        <v>266</v>
      </c>
      <c r="E5" s="502"/>
      <c r="F5" s="503"/>
      <c r="G5" s="504" t="s">
        <v>267</v>
      </c>
      <c r="H5" s="505"/>
      <c r="I5" s="501" t="s">
        <v>268</v>
      </c>
      <c r="J5" s="502"/>
      <c r="K5" s="503"/>
      <c r="L5" s="504" t="s">
        <v>269</v>
      </c>
      <c r="M5" s="502"/>
      <c r="N5" s="505"/>
      <c r="O5" s="501" t="s">
        <v>270</v>
      </c>
      <c r="P5" s="502"/>
      <c r="Q5" s="503"/>
    </row>
    <row r="6" spans="1:17" s="34" customFormat="1" ht="29.5" thickBot="1" x14ac:dyDescent="0.3">
      <c r="C6" s="35"/>
      <c r="D6" s="36" t="s">
        <v>271</v>
      </c>
      <c r="E6" s="37" t="s">
        <v>272</v>
      </c>
      <c r="F6" s="38" t="s">
        <v>273</v>
      </c>
      <c r="G6" s="39" t="s">
        <v>271</v>
      </c>
      <c r="H6" s="40" t="s">
        <v>272</v>
      </c>
      <c r="I6" s="41" t="s">
        <v>271</v>
      </c>
      <c r="J6" s="42" t="s">
        <v>272</v>
      </c>
      <c r="K6" s="38" t="s">
        <v>273</v>
      </c>
      <c r="L6" s="39" t="s">
        <v>271</v>
      </c>
      <c r="M6" s="42" t="s">
        <v>272</v>
      </c>
      <c r="N6" s="40" t="s">
        <v>273</v>
      </c>
      <c r="O6" s="41" t="s">
        <v>271</v>
      </c>
      <c r="P6" s="42" t="s">
        <v>272</v>
      </c>
      <c r="Q6" s="38" t="s">
        <v>273</v>
      </c>
    </row>
    <row r="7" spans="1:17" ht="15" thickBot="1" x14ac:dyDescent="0.3">
      <c r="C7" s="254" t="s">
        <v>281</v>
      </c>
      <c r="D7" s="259">
        <f>SubSegments!D117</f>
        <v>992285.8704764049</v>
      </c>
      <c r="E7" s="260">
        <f>SubSegments!E117</f>
        <v>-79534.872536001494</v>
      </c>
      <c r="F7" s="273">
        <f>SubSegments!F117</f>
        <v>-7.4205386539231102E-2</v>
      </c>
      <c r="G7" s="335">
        <f>SubSegments!G117</f>
        <v>100.00000000000001</v>
      </c>
      <c r="H7" s="370">
        <f>SubSegments!H117</f>
        <v>0</v>
      </c>
      <c r="I7" s="326">
        <f>SubSegments!I117</f>
        <v>2.9292733813294745</v>
      </c>
      <c r="J7" s="335">
        <f>SubSegments!J117</f>
        <v>7.1255951747516644E-2</v>
      </c>
      <c r="K7" s="314">
        <f>SubSegments!K117</f>
        <v>2.4931951432479279E-2</v>
      </c>
      <c r="L7" s="315">
        <f>SubSegments!L117</f>
        <v>2906676.5870558796</v>
      </c>
      <c r="M7" s="272">
        <f>SubSegments!M117</f>
        <v>-156605.77786106244</v>
      </c>
      <c r="N7" s="274">
        <f>SubSegments!N117</f>
        <v>-5.1123520199976291E-2</v>
      </c>
      <c r="O7" s="302">
        <f>SubSegments!O117</f>
        <v>576462.57158350945</v>
      </c>
      <c r="P7" s="260">
        <f>SubSegments!P117</f>
        <v>-43843.415707945707</v>
      </c>
      <c r="Q7" s="274">
        <f>SubSegments!Q117</f>
        <v>-7.0680303924497784E-2</v>
      </c>
    </row>
    <row r="8" spans="1:17" x14ac:dyDescent="0.25">
      <c r="B8" s="494" t="s">
        <v>278</v>
      </c>
      <c r="C8" s="48" t="s">
        <v>28</v>
      </c>
      <c r="D8" s="386">
        <f>SubSegments!D118</f>
        <v>0</v>
      </c>
      <c r="E8" s="387">
        <f>SubSegments!E118</f>
        <v>0</v>
      </c>
      <c r="F8" s="390">
        <f>SubSegments!F118</f>
        <v>0</v>
      </c>
      <c r="G8" s="391">
        <f>SubSegments!G118</f>
        <v>0</v>
      </c>
      <c r="H8" s="392">
        <f>SubSegments!H118</f>
        <v>0</v>
      </c>
      <c r="I8" s="393">
        <f>SubSegments!I118</f>
        <v>0</v>
      </c>
      <c r="J8" s="391">
        <f>SubSegments!J118</f>
        <v>0</v>
      </c>
      <c r="K8" s="394">
        <f>SubSegments!K118</f>
        <v>0</v>
      </c>
      <c r="L8" s="395">
        <f>SubSegments!L118</f>
        <v>0</v>
      </c>
      <c r="M8" s="396">
        <f>SubSegments!M118</f>
        <v>0</v>
      </c>
      <c r="N8" s="397">
        <f>SubSegments!N118</f>
        <v>0</v>
      </c>
      <c r="O8" s="398">
        <f>SubSegments!O118</f>
        <v>0</v>
      </c>
      <c r="P8" s="387">
        <f>SubSegments!P118</f>
        <v>0</v>
      </c>
      <c r="Q8" s="397">
        <f>SubSegments!Q118</f>
        <v>0</v>
      </c>
    </row>
    <row r="9" spans="1:17" x14ac:dyDescent="0.25">
      <c r="B9" s="495"/>
      <c r="C9" s="48" t="s">
        <v>134</v>
      </c>
      <c r="D9" s="281">
        <f>SubSegments!D119</f>
        <v>40708.622800369631</v>
      </c>
      <c r="E9" s="282">
        <f>SubSegments!E119</f>
        <v>29847.730503140403</v>
      </c>
      <c r="F9" s="319">
        <f>SubSegments!F119</f>
        <v>2.7481840060926666</v>
      </c>
      <c r="G9" s="337">
        <f>SubSegments!G119</f>
        <v>4.1025095702335337</v>
      </c>
      <c r="H9" s="372">
        <f>SubSegments!H119</f>
        <v>3.0891971886589671</v>
      </c>
      <c r="I9" s="328">
        <f>SubSegments!I119</f>
        <v>3.0010472383025433</v>
      </c>
      <c r="J9" s="337">
        <f>SubSegments!J119</f>
        <v>8.8972545673553061E-2</v>
      </c>
      <c r="K9" s="344">
        <f>SubSegments!K119</f>
        <v>3.0552975134449448E-2</v>
      </c>
      <c r="L9" s="350">
        <f>SubSegments!L119</f>
        <v>122168.50003014923</v>
      </c>
      <c r="M9" s="362">
        <f>SubSegments!M119</f>
        <v>90540.77043201885</v>
      </c>
      <c r="N9" s="356">
        <f>SubSegments!N119</f>
        <v>2.862702178830157</v>
      </c>
      <c r="O9" s="285">
        <f>SubSegments!O119</f>
        <v>20394.097321867943</v>
      </c>
      <c r="P9" s="282">
        <f>SubSegments!P119</f>
        <v>14925.426956740543</v>
      </c>
      <c r="Q9" s="356">
        <f>SubSegments!Q119</f>
        <v>2.7292606721950108</v>
      </c>
    </row>
    <row r="10" spans="1:17" x14ac:dyDescent="0.25">
      <c r="B10" s="495"/>
      <c r="C10" s="48" t="s">
        <v>135</v>
      </c>
      <c r="D10" s="281">
        <f>SubSegments!D120</f>
        <v>0</v>
      </c>
      <c r="E10" s="282">
        <f>SubSegments!E120</f>
        <v>0</v>
      </c>
      <c r="F10" s="319">
        <f>SubSegments!F120</f>
        <v>0</v>
      </c>
      <c r="G10" s="337">
        <f>SubSegments!G120</f>
        <v>0</v>
      </c>
      <c r="H10" s="372">
        <f>SubSegments!H120</f>
        <v>0</v>
      </c>
      <c r="I10" s="328">
        <f>SubSegments!I120</f>
        <v>0</v>
      </c>
      <c r="J10" s="337">
        <f>SubSegments!J120</f>
        <v>0</v>
      </c>
      <c r="K10" s="344">
        <f>SubSegments!K120</f>
        <v>0</v>
      </c>
      <c r="L10" s="350">
        <f>SubSegments!L120</f>
        <v>0</v>
      </c>
      <c r="M10" s="362">
        <f>SubSegments!M120</f>
        <v>0</v>
      </c>
      <c r="N10" s="356">
        <f>SubSegments!N120</f>
        <v>0</v>
      </c>
      <c r="O10" s="285">
        <f>SubSegments!O120</f>
        <v>0</v>
      </c>
      <c r="P10" s="282">
        <f>SubSegments!P120</f>
        <v>0</v>
      </c>
      <c r="Q10" s="356">
        <f>SubSegments!Q120</f>
        <v>0</v>
      </c>
    </row>
    <row r="11" spans="1:17" x14ac:dyDescent="0.25">
      <c r="B11" s="495"/>
      <c r="C11" s="48" t="s">
        <v>136</v>
      </c>
      <c r="D11" s="281">
        <f>SubSegments!D121</f>
        <v>587371.53313985199</v>
      </c>
      <c r="E11" s="282">
        <f>SubSegments!E121</f>
        <v>-41705.721371106338</v>
      </c>
      <c r="F11" s="319">
        <f>SubSegments!F121</f>
        <v>-6.6296660818754558E-2</v>
      </c>
      <c r="G11" s="337">
        <f>SubSegments!G121</f>
        <v>59.193781813888975</v>
      </c>
      <c r="H11" s="372">
        <f>SubSegments!H121</f>
        <v>0.50138771607509369</v>
      </c>
      <c r="I11" s="328">
        <f>SubSegments!I121</f>
        <v>2.7251553777318023</v>
      </c>
      <c r="J11" s="337">
        <f>SubSegments!J121</f>
        <v>-9.4092884673848243E-2</v>
      </c>
      <c r="K11" s="344">
        <f>SubSegments!K121</f>
        <v>-3.337516810015137E-2</v>
      </c>
      <c r="L11" s="350">
        <f>SubSegments!L121</f>
        <v>1600678.6922626412</v>
      </c>
      <c r="M11" s="362">
        <f>SubSegments!M121</f>
        <v>-172846.26443629526</v>
      </c>
      <c r="N11" s="356">
        <f>SubSegments!N121</f>
        <v>-9.7459166719601267E-2</v>
      </c>
      <c r="O11" s="285">
        <f>SubSegments!O121</f>
        <v>302253.46895194054</v>
      </c>
      <c r="P11" s="282">
        <f>SubSegments!P121</f>
        <v>-25622.061838250724</v>
      </c>
      <c r="Q11" s="356">
        <f>SubSegments!Q121</f>
        <v>-7.8145696863991879E-2</v>
      </c>
    </row>
    <row r="12" spans="1:17" x14ac:dyDescent="0.25">
      <c r="B12" s="495"/>
      <c r="C12" s="48" t="s">
        <v>137</v>
      </c>
      <c r="D12" s="281">
        <f>SubSegments!D122</f>
        <v>169293.39355274735</v>
      </c>
      <c r="E12" s="282">
        <f>SubSegments!E122</f>
        <v>-15555.431773707242</v>
      </c>
      <c r="F12" s="319">
        <f>SubSegments!F122</f>
        <v>-8.4152180822547162E-2</v>
      </c>
      <c r="G12" s="337">
        <f>SubSegments!G122</f>
        <v>17.060949731297512</v>
      </c>
      <c r="H12" s="372">
        <f>SubSegments!H122</f>
        <v>-0.18529471130654329</v>
      </c>
      <c r="I12" s="328">
        <f>SubSegments!I122</f>
        <v>3.1170199377349102</v>
      </c>
      <c r="J12" s="337">
        <f>SubSegments!J122</f>
        <v>0.47974134270166413</v>
      </c>
      <c r="K12" s="344">
        <f>SubSegments!K122</f>
        <v>0.18190772245494088</v>
      </c>
      <c r="L12" s="350">
        <f>SubSegments!L122</f>
        <v>527690.88303071621</v>
      </c>
      <c r="M12" s="362">
        <f>SubSegments!M122</f>
        <v>40193.032680218166</v>
      </c>
      <c r="N12" s="356">
        <f>SubSegments!N122</f>
        <v>8.2447610079347922E-2</v>
      </c>
      <c r="O12" s="285">
        <f>SubSegments!O122</f>
        <v>90811.124090433121</v>
      </c>
      <c r="P12" s="282">
        <f>SubSegments!P122</f>
        <v>-2143.6637461917708</v>
      </c>
      <c r="Q12" s="356">
        <f>SubSegments!Q122</f>
        <v>-2.3061359141171113E-2</v>
      </c>
    </row>
    <row r="13" spans="1:17" x14ac:dyDescent="0.25">
      <c r="B13" s="495"/>
      <c r="C13" s="48" t="s">
        <v>138</v>
      </c>
      <c r="D13" s="281">
        <f>SubSegments!D123</f>
        <v>175041.92802494764</v>
      </c>
      <c r="E13" s="282">
        <f>SubSegments!E123</f>
        <v>-49508.938050828903</v>
      </c>
      <c r="F13" s="319">
        <f>SubSegments!F123</f>
        <v>-0.22047983566503682</v>
      </c>
      <c r="G13" s="337">
        <f>SubSegments!G123</f>
        <v>17.640272146665612</v>
      </c>
      <c r="H13" s="372">
        <f>SubSegments!H123</f>
        <v>-3.3101402744137793</v>
      </c>
      <c r="I13" s="328">
        <f>SubSegments!I123</f>
        <v>2.5810891238163642</v>
      </c>
      <c r="J13" s="337">
        <f>SubSegments!J123</f>
        <v>0.13473333122976383</v>
      </c>
      <c r="K13" s="344">
        <f>SubSegments!K123</f>
        <v>5.5075116889398375E-2</v>
      </c>
      <c r="L13" s="350">
        <f>SubSegments!L123</f>
        <v>451798.81663703918</v>
      </c>
      <c r="M13" s="362">
        <f>SubSegments!M123</f>
        <v>-97532.495317774708</v>
      </c>
      <c r="N13" s="356">
        <f>SubSegments!N123</f>
        <v>-0.17754767149664571</v>
      </c>
      <c r="O13" s="285">
        <f>SubSegments!O123</f>
        <v>116716.23332035542</v>
      </c>
      <c r="P13" s="282">
        <f>SubSegments!P123</f>
        <v>-25376.548370008735</v>
      </c>
      <c r="Q13" s="356">
        <f>SubSegments!Q123</f>
        <v>-0.17859139688958328</v>
      </c>
    </row>
    <row r="14" spans="1:17" x14ac:dyDescent="0.25">
      <c r="B14" s="495"/>
      <c r="C14" s="48" t="s">
        <v>139</v>
      </c>
      <c r="D14" s="281">
        <f>SubSegments!D124</f>
        <v>195.07358551025391</v>
      </c>
      <c r="E14" s="282">
        <f>SubSegments!E124</f>
        <v>98.289848327636719</v>
      </c>
      <c r="F14" s="319">
        <f>SubSegments!F124</f>
        <v>1.0155616138502455</v>
      </c>
      <c r="G14" s="337">
        <f>SubSegments!G124</f>
        <v>1.9659010705916576E-2</v>
      </c>
      <c r="H14" s="372">
        <f>SubSegments!H124</f>
        <v>1.0629167067081819E-2</v>
      </c>
      <c r="I14" s="328">
        <f>SubSegments!I124</f>
        <v>1.99</v>
      </c>
      <c r="J14" s="337">
        <f>SubSegments!J124</f>
        <v>0</v>
      </c>
      <c r="K14" s="344">
        <f>SubSegments!K124</f>
        <v>0</v>
      </c>
      <c r="L14" s="350">
        <f>SubSegments!L124</f>
        <v>388.19643516540526</v>
      </c>
      <c r="M14" s="362">
        <f>SubSegments!M124</f>
        <v>195.59679817199705</v>
      </c>
      <c r="N14" s="356">
        <f>SubSegments!N124</f>
        <v>1.0155616138502452</v>
      </c>
      <c r="O14" s="285">
        <f>SubSegments!O124</f>
        <v>195.07358551025391</v>
      </c>
      <c r="P14" s="282">
        <f>SubSegments!P124</f>
        <v>98.289848327636719</v>
      </c>
      <c r="Q14" s="356">
        <f>SubSegments!Q124</f>
        <v>1.0155616138502455</v>
      </c>
    </row>
    <row r="15" spans="1:17" x14ac:dyDescent="0.25">
      <c r="B15" s="495"/>
      <c r="C15" s="48" t="s">
        <v>140</v>
      </c>
      <c r="D15" s="281">
        <f>SubSegments!D125</f>
        <v>0</v>
      </c>
      <c r="E15" s="282">
        <f>SubSegments!E125</f>
        <v>0</v>
      </c>
      <c r="F15" s="319">
        <f>SubSegments!F125</f>
        <v>0</v>
      </c>
      <c r="G15" s="337">
        <f>SubSegments!G125</f>
        <v>0</v>
      </c>
      <c r="H15" s="372">
        <f>SubSegments!H125</f>
        <v>0</v>
      </c>
      <c r="I15" s="328">
        <f>SubSegments!I125</f>
        <v>0</v>
      </c>
      <c r="J15" s="337">
        <f>SubSegments!J125</f>
        <v>0</v>
      </c>
      <c r="K15" s="344">
        <f>SubSegments!K125</f>
        <v>0</v>
      </c>
      <c r="L15" s="350">
        <f>SubSegments!L125</f>
        <v>0</v>
      </c>
      <c r="M15" s="362">
        <f>SubSegments!M125</f>
        <v>0</v>
      </c>
      <c r="N15" s="356">
        <f>SubSegments!N125</f>
        <v>0</v>
      </c>
      <c r="O15" s="285">
        <f>SubSegments!O125</f>
        <v>0</v>
      </c>
      <c r="P15" s="282">
        <f>SubSegments!P125</f>
        <v>0</v>
      </c>
      <c r="Q15" s="356">
        <f>SubSegments!Q125</f>
        <v>0</v>
      </c>
    </row>
    <row r="16" spans="1:17" x14ac:dyDescent="0.25">
      <c r="B16" s="495"/>
      <c r="C16" s="48" t="s">
        <v>141</v>
      </c>
      <c r="D16" s="281">
        <f>SubSegments!D126</f>
        <v>0</v>
      </c>
      <c r="E16" s="282">
        <f>SubSegments!E126</f>
        <v>0</v>
      </c>
      <c r="F16" s="319">
        <f>SubSegments!F126</f>
        <v>0</v>
      </c>
      <c r="G16" s="337">
        <f>SubSegments!G126</f>
        <v>0</v>
      </c>
      <c r="H16" s="372">
        <f>SubSegments!H126</f>
        <v>0</v>
      </c>
      <c r="I16" s="328">
        <f>SubSegments!I126</f>
        <v>0</v>
      </c>
      <c r="J16" s="337">
        <f>SubSegments!J126</f>
        <v>0</v>
      </c>
      <c r="K16" s="344">
        <f>SubSegments!K126</f>
        <v>0</v>
      </c>
      <c r="L16" s="350">
        <f>SubSegments!L126</f>
        <v>0</v>
      </c>
      <c r="M16" s="362">
        <f>SubSegments!M126</f>
        <v>0</v>
      </c>
      <c r="N16" s="356">
        <f>SubSegments!N126</f>
        <v>0</v>
      </c>
      <c r="O16" s="285">
        <f>SubSegments!O126</f>
        <v>0</v>
      </c>
      <c r="P16" s="282">
        <f>SubSegments!P126</f>
        <v>0</v>
      </c>
      <c r="Q16" s="356">
        <f>SubSegments!Q126</f>
        <v>0</v>
      </c>
    </row>
    <row r="17" spans="2:17" x14ac:dyDescent="0.25">
      <c r="B17" s="495"/>
      <c r="C17" s="48" t="s">
        <v>142</v>
      </c>
      <c r="D17" s="281">
        <f>SubSegments!D127</f>
        <v>18626.91875895438</v>
      </c>
      <c r="E17" s="282">
        <f>SubSegments!E127</f>
        <v>-2477.8311625892165</v>
      </c>
      <c r="F17" s="319">
        <f>SubSegments!F127</f>
        <v>-0.117406326623177</v>
      </c>
      <c r="G17" s="337">
        <f>SubSegments!G127</f>
        <v>1.8771726286913104</v>
      </c>
      <c r="H17" s="372">
        <f>SubSegments!H127</f>
        <v>-9.1883303388118787E-2</v>
      </c>
      <c r="I17" s="328">
        <f>SubSegments!I127</f>
        <v>10.706133874545671</v>
      </c>
      <c r="J17" s="337">
        <f>SubSegments!J127</f>
        <v>0.46121746677511588</v>
      </c>
      <c r="K17" s="344">
        <f>SubSegments!K127</f>
        <v>4.5019153736119512E-2</v>
      </c>
      <c r="L17" s="350">
        <f>SubSegments!L127</f>
        <v>199422.2859036517</v>
      </c>
      <c r="M17" s="362">
        <f>SubSegments!M127</f>
        <v>-16794.112849464611</v>
      </c>
      <c r="N17" s="356">
        <f>SubSegments!N127</f>
        <v>-7.7672706354899271E-2</v>
      </c>
      <c r="O17" s="285">
        <f>SubSegments!O127</f>
        <v>45138.168076992035</v>
      </c>
      <c r="P17" s="282">
        <f>SubSegments!P127</f>
        <v>-5629.1214978568532</v>
      </c>
      <c r="Q17" s="356">
        <f>SubSegments!Q127</f>
        <v>-0.11088087516583967</v>
      </c>
    </row>
    <row r="18" spans="2:17" ht="15" thickBot="1" x14ac:dyDescent="0.3">
      <c r="B18" s="495"/>
      <c r="C18" s="384" t="s">
        <v>143</v>
      </c>
      <c r="D18" s="388">
        <f>SubSegments!D128</f>
        <v>1048.4006140232086</v>
      </c>
      <c r="E18" s="389">
        <f>SubSegments!E128</f>
        <v>-232.97052923828346</v>
      </c>
      <c r="F18" s="399">
        <f>SubSegments!F128</f>
        <v>-0.18181346635081877</v>
      </c>
      <c r="G18" s="400">
        <f>SubSegments!G128</f>
        <v>0.10565509851711007</v>
      </c>
      <c r="H18" s="401">
        <f>SubSegments!H128</f>
        <v>-1.3895782692758485E-2</v>
      </c>
      <c r="I18" s="402">
        <f>SubSegments!I128</f>
        <v>4.3201164668687131</v>
      </c>
      <c r="J18" s="400">
        <f>SubSegments!J128</f>
        <v>0.50270731872543539</v>
      </c>
      <c r="K18" s="403">
        <f>SubSegments!K128</f>
        <v>0.1316880898056064</v>
      </c>
      <c r="L18" s="404">
        <f>SubSegments!L128</f>
        <v>4529.212756516933</v>
      </c>
      <c r="M18" s="405">
        <f>SubSegments!M128</f>
        <v>-362.30516793629704</v>
      </c>
      <c r="N18" s="406">
        <f>SubSegments!N128</f>
        <v>-7.40680446298876E-2</v>
      </c>
      <c r="O18" s="407">
        <f>SubSegments!O128</f>
        <v>954.40623641014099</v>
      </c>
      <c r="P18" s="389">
        <f>SubSegments!P128</f>
        <v>-95.737060705721206</v>
      </c>
      <c r="Q18" s="406">
        <f>SubSegments!Q128</f>
        <v>-9.1165711354493889E-2</v>
      </c>
    </row>
    <row r="19" spans="2:17" s="256" customFormat="1" x14ac:dyDescent="0.25">
      <c r="B19" s="495"/>
      <c r="C19" s="385" t="s">
        <v>282</v>
      </c>
      <c r="D19" s="434">
        <f>'RFG vs SS'!E37</f>
        <v>582019.8669320792</v>
      </c>
      <c r="E19" s="408">
        <f>'RFG vs SS'!F37</f>
        <v>-40135.504091510666</v>
      </c>
      <c r="F19" s="413">
        <f>'RFG vs SS'!G37</f>
        <v>-6.4510419680984921E-2</v>
      </c>
      <c r="G19" s="414">
        <f>'RFG vs SS'!H37</f>
        <v>58.654454754318571</v>
      </c>
      <c r="H19" s="415">
        <f>'RFG vs SS'!I37</f>
        <v>0.60786673298666472</v>
      </c>
      <c r="I19" s="416">
        <f>'RFG vs SS'!J37</f>
        <v>2.6751426563915888</v>
      </c>
      <c r="J19" s="414">
        <f>'RFG vs SS'!K37</f>
        <v>-9.1605960270058073E-2</v>
      </c>
      <c r="K19" s="417">
        <f>'RFG vs SS'!L37</f>
        <v>-3.3109607326953193E-2</v>
      </c>
      <c r="L19" s="418">
        <f>'RFG vs SS'!M37</f>
        <v>1556986.1728973615</v>
      </c>
      <c r="M19" s="419">
        <f>'RFG vs SS'!N37</f>
        <v>-164361.33923076931</v>
      </c>
      <c r="N19" s="420">
        <f>'RFG vs SS'!O37</f>
        <v>-9.548411234380362E-2</v>
      </c>
      <c r="O19" s="421">
        <f>'RFG vs SS'!P37</f>
        <v>292745.6847577095</v>
      </c>
      <c r="P19" s="422">
        <f>'RFG vs SS'!Q37</f>
        <v>-23721.641466264729</v>
      </c>
      <c r="Q19" s="420">
        <f>'RFG vs SS'!R37</f>
        <v>-7.4957632275365296E-2</v>
      </c>
    </row>
    <row r="20" spans="2:17" s="256" customFormat="1" ht="15" thickBot="1" x14ac:dyDescent="0.3">
      <c r="B20" s="496"/>
      <c r="C20" s="257" t="s">
        <v>283</v>
      </c>
      <c r="D20" s="433">
        <f>'RFG vs SS'!E38</f>
        <v>5351.6662077728151</v>
      </c>
      <c r="E20" s="409">
        <f>'RFG vs SS'!F38</f>
        <v>-1570.2172795956012</v>
      </c>
      <c r="F20" s="423">
        <f>'RFG vs SS'!G38</f>
        <v>-0.22684826788273077</v>
      </c>
      <c r="G20" s="424">
        <f>'RFG vs SS'!H38</f>
        <v>0.53932705957038707</v>
      </c>
      <c r="H20" s="425">
        <f>'RFG vs SS'!I38</f>
        <v>-0.10647901691159212</v>
      </c>
      <c r="I20" s="426">
        <f>'RFG vs SS'!J38</f>
        <v>8.1642833594180839</v>
      </c>
      <c r="J20" s="424">
        <f>'RFG vs SS'!K38</f>
        <v>0.62624191939336438</v>
      </c>
      <c r="K20" s="427">
        <f>'RFG vs SS'!L38</f>
        <v>8.3077537365105106E-2</v>
      </c>
      <c r="L20" s="428">
        <f>'RFG vs SS'!M38</f>
        <v>43692.519365279673</v>
      </c>
      <c r="M20" s="429">
        <f>'RFG vs SS'!N38</f>
        <v>-8484.9252055262696</v>
      </c>
      <c r="N20" s="430">
        <f>'RFG vs SS'!O38</f>
        <v>-0.16261672596886265</v>
      </c>
      <c r="O20" s="431">
        <f>'RFG vs SS'!P38</f>
        <v>9507.7841942310333</v>
      </c>
      <c r="P20" s="432">
        <f>'RFG vs SS'!Q38</f>
        <v>-1900.4203719859433</v>
      </c>
      <c r="Q20" s="430">
        <f>'RFG vs SS'!R38</f>
        <v>-0.1665836513498051</v>
      </c>
    </row>
    <row r="21" spans="2:17" x14ac:dyDescent="0.25">
      <c r="B21" s="497" t="s">
        <v>274</v>
      </c>
      <c r="C21" s="43" t="s">
        <v>33</v>
      </c>
      <c r="D21" s="258">
        <f>'Fat Content'!D45</f>
        <v>226.60675621032715</v>
      </c>
      <c r="E21" s="62">
        <f>'Fat Content'!E45</f>
        <v>175.50708389282227</v>
      </c>
      <c r="F21" s="323">
        <f>'Fat Content'!F45</f>
        <v>3.4346029227412469</v>
      </c>
      <c r="G21" s="341">
        <f>'Fat Content'!G45</f>
        <v>2.2836841977960588E-2</v>
      </c>
      <c r="H21" s="376">
        <f>'Fat Content'!H45</f>
        <v>1.8069284282269175E-2</v>
      </c>
      <c r="I21" s="332">
        <f>'Fat Content'!I45</f>
        <v>3.4950000000000001</v>
      </c>
      <c r="J21" s="341">
        <f>'Fat Content'!J45</f>
        <v>0.50500000000000034</v>
      </c>
      <c r="K21" s="309">
        <f>'Fat Content'!K45</f>
        <v>0.16889632107023425</v>
      </c>
      <c r="L21" s="310">
        <f>'Fat Content'!L45</f>
        <v>791.99061295509341</v>
      </c>
      <c r="M21" s="311">
        <f>'Fat Content'!M45</f>
        <v>639.20259272575379</v>
      </c>
      <c r="N21" s="312">
        <f>'Fat Content'!N45</f>
        <v>4.1835910417995512</v>
      </c>
      <c r="O21" s="61">
        <f>'Fat Content'!O45</f>
        <v>113.30337810516357</v>
      </c>
      <c r="P21" s="62">
        <f>'Fat Content'!P45</f>
        <v>87.753541946411133</v>
      </c>
      <c r="Q21" s="312">
        <f>'Fat Content'!Q45</f>
        <v>3.4346029227412469</v>
      </c>
    </row>
    <row r="22" spans="2:17" x14ac:dyDescent="0.25">
      <c r="B22" s="498"/>
      <c r="C22" s="48" t="s">
        <v>162</v>
      </c>
      <c r="D22" s="57">
        <f>'Fat Content'!D46</f>
        <v>3020.1471517948507</v>
      </c>
      <c r="E22" s="277">
        <f>'Fat Content'!E46</f>
        <v>-23749.144689101377</v>
      </c>
      <c r="F22" s="279">
        <f>'Fat Content'!F46</f>
        <v>-0.88717866838819825</v>
      </c>
      <c r="G22" s="333">
        <f>'Fat Content'!G46</f>
        <v>0.30436260775786861</v>
      </c>
      <c r="H22" s="368">
        <f>'Fat Content'!H46</f>
        <v>-2.1931904593398786</v>
      </c>
      <c r="I22" s="324">
        <f>'Fat Content'!I46</f>
        <v>3.7590971830600037</v>
      </c>
      <c r="J22" s="333">
        <f>'Fat Content'!J46</f>
        <v>0.79611678331822144</v>
      </c>
      <c r="K22" s="290">
        <f>'Fat Content'!K46</f>
        <v>0.26868783316541728</v>
      </c>
      <c r="L22" s="294">
        <f>'Fat Content'!L46</f>
        <v>11353.026650738717</v>
      </c>
      <c r="M22" s="280">
        <f>'Fat Content'!M46</f>
        <v>-67963.860388804431</v>
      </c>
      <c r="N22" s="269">
        <f>'Fat Content'!N46</f>
        <v>-0.85686494926258638</v>
      </c>
      <c r="O22" s="284">
        <f>'Fat Content'!O46</f>
        <v>2887.3303223848343</v>
      </c>
      <c r="P22" s="277">
        <f>'Fat Content'!P46</f>
        <v>-11576.941046967275</v>
      </c>
      <c r="Q22" s="269">
        <f>'Fat Content'!Q46</f>
        <v>-0.80038190319750857</v>
      </c>
    </row>
    <row r="23" spans="2:17" x14ac:dyDescent="0.25">
      <c r="B23" s="498"/>
      <c r="C23" s="48" t="s">
        <v>163</v>
      </c>
      <c r="D23" s="57">
        <f>'Fat Content'!D47</f>
        <v>0</v>
      </c>
      <c r="E23" s="277">
        <f>'Fat Content'!E47</f>
        <v>0</v>
      </c>
      <c r="F23" s="279">
        <f>'Fat Content'!F47</f>
        <v>0</v>
      </c>
      <c r="G23" s="333">
        <f>'Fat Content'!G47</f>
        <v>0</v>
      </c>
      <c r="H23" s="368">
        <f>'Fat Content'!H47</f>
        <v>0</v>
      </c>
      <c r="I23" s="324">
        <f>'Fat Content'!I47</f>
        <v>0</v>
      </c>
      <c r="J23" s="333">
        <f>'Fat Content'!J47</f>
        <v>0</v>
      </c>
      <c r="K23" s="290">
        <f>'Fat Content'!K47</f>
        <v>0</v>
      </c>
      <c r="L23" s="294">
        <f>'Fat Content'!L47</f>
        <v>0</v>
      </c>
      <c r="M23" s="280">
        <f>'Fat Content'!M47</f>
        <v>0</v>
      </c>
      <c r="N23" s="269">
        <f>'Fat Content'!N47</f>
        <v>0</v>
      </c>
      <c r="O23" s="284">
        <f>'Fat Content'!O47</f>
        <v>0</v>
      </c>
      <c r="P23" s="277">
        <f>'Fat Content'!P47</f>
        <v>0</v>
      </c>
      <c r="Q23" s="269">
        <f>'Fat Content'!Q47</f>
        <v>0</v>
      </c>
    </row>
    <row r="24" spans="2:17" ht="15" thickBot="1" x14ac:dyDescent="0.3">
      <c r="B24" s="499"/>
      <c r="C24" s="51" t="s">
        <v>164</v>
      </c>
      <c r="D24" s="296">
        <f>'Fat Content'!D48</f>
        <v>989039.11656839948</v>
      </c>
      <c r="E24" s="297">
        <f>'Fat Content'!E48</f>
        <v>-55961.234930793173</v>
      </c>
      <c r="F24" s="317">
        <f>'Fat Content'!F48</f>
        <v>-5.3551402973701687E-2</v>
      </c>
      <c r="G24" s="334">
        <f>'Fat Content'!G48</f>
        <v>99.672800550264199</v>
      </c>
      <c r="H24" s="369">
        <f>'Fat Content'!H48</f>
        <v>2.1751211750576829</v>
      </c>
      <c r="I24" s="325">
        <f>'Fat Content'!I48</f>
        <v>2.9266097986449129</v>
      </c>
      <c r="J24" s="334">
        <f>'Fat Content'!J48</f>
        <v>7.128761088058333E-2</v>
      </c>
      <c r="K24" s="342">
        <f>'Fat Content'!K48</f>
        <v>2.4966573364668301E-2</v>
      </c>
      <c r="L24" s="348">
        <f>'Fat Content'!L48</f>
        <v>2894531.5697921859</v>
      </c>
      <c r="M24" s="360">
        <f>'Fat Content'!M48</f>
        <v>-89281.120064982213</v>
      </c>
      <c r="N24" s="354">
        <f>'Fat Content'!N48</f>
        <v>-2.9921824640157288E-2</v>
      </c>
      <c r="O24" s="298">
        <f>'Fat Content'!O48</f>
        <v>573461.93788301945</v>
      </c>
      <c r="P24" s="297">
        <f>'Fat Content'!P48</f>
        <v>-32354.228202924831</v>
      </c>
      <c r="Q24" s="354">
        <f>'Fat Content'!Q48</f>
        <v>-5.3406016567631324E-2</v>
      </c>
    </row>
    <row r="25" spans="2:17" ht="15" thickBot="1" x14ac:dyDescent="0.3">
      <c r="B25" s="497" t="s">
        <v>284</v>
      </c>
      <c r="C25" s="254" t="s">
        <v>284</v>
      </c>
      <c r="D25" s="259">
        <f>Flavors!D180</f>
        <v>683562.88988216862</v>
      </c>
      <c r="E25" s="260">
        <f>Flavors!E180</f>
        <v>11443.950743786176</v>
      </c>
      <c r="F25" s="273">
        <f>Flavors!F180</f>
        <v>1.7026675008528488E-2</v>
      </c>
      <c r="G25" s="335">
        <f>Flavors!G180</f>
        <v>68.887697610163912</v>
      </c>
      <c r="H25" s="370">
        <f>Flavors!H180</f>
        <v>6.1795494874322685</v>
      </c>
      <c r="I25" s="326">
        <f>Flavors!I180</f>
        <v>2.7925479181364286</v>
      </c>
      <c r="J25" s="335">
        <f>Flavors!J180</f>
        <v>1.6413253750454881E-2</v>
      </c>
      <c r="K25" s="314">
        <f>Flavors!K180</f>
        <v>5.9122685801285399E-3</v>
      </c>
      <c r="L25" s="315">
        <f>Flavors!L180</f>
        <v>1908882.1250557709</v>
      </c>
      <c r="M25" s="272">
        <f>Flavors!M180</f>
        <v>42989.439523380715</v>
      </c>
      <c r="N25" s="274">
        <f>Flavors!N180</f>
        <v>2.3039609864333999E-2</v>
      </c>
      <c r="O25" s="302">
        <f>Flavors!O180</f>
        <v>349736.51044797897</v>
      </c>
      <c r="P25" s="260">
        <f>Flavors!P180</f>
        <v>7695.1792663082015</v>
      </c>
      <c r="Q25" s="274">
        <f>Flavors!Q180</f>
        <v>2.249780527903807E-2</v>
      </c>
    </row>
    <row r="26" spans="2:17" x14ac:dyDescent="0.25">
      <c r="B26" s="498"/>
      <c r="C26" s="378" t="s">
        <v>33</v>
      </c>
      <c r="D26" s="299">
        <f>Flavors!D181</f>
        <v>8777.6868451505652</v>
      </c>
      <c r="E26" s="300">
        <f>Flavors!E181</f>
        <v>-7075.2258523610362</v>
      </c>
      <c r="F26" s="318">
        <f>Flavors!F181</f>
        <v>-0.44630447333956613</v>
      </c>
      <c r="G26" s="336">
        <f>Flavors!G181</f>
        <v>0.88459254599043335</v>
      </c>
      <c r="H26" s="371">
        <f>Flavors!H181</f>
        <v>-0.5944712621008521</v>
      </c>
      <c r="I26" s="327">
        <f>Flavors!I181</f>
        <v>2.98756729444897</v>
      </c>
      <c r="J26" s="336">
        <f>Flavors!J181</f>
        <v>0.14482656030955532</v>
      </c>
      <c r="K26" s="343">
        <f>Flavors!K181</f>
        <v>5.0946102319597848E-2</v>
      </c>
      <c r="L26" s="349">
        <f>Flavors!L181</f>
        <v>26223.930139486791</v>
      </c>
      <c r="M26" s="361">
        <f>Flavors!M181</f>
        <v>-18841.790540485385</v>
      </c>
      <c r="N26" s="355">
        <f>Flavors!N181</f>
        <v>-0.41809584438441999</v>
      </c>
      <c r="O26" s="301">
        <f>Flavors!O181</f>
        <v>4582.057272195816</v>
      </c>
      <c r="P26" s="300">
        <f>Flavors!P181</f>
        <v>-3512.3053473234177</v>
      </c>
      <c r="Q26" s="355">
        <f>Flavors!Q181</f>
        <v>-0.43391994063295769</v>
      </c>
    </row>
    <row r="27" spans="2:17" x14ac:dyDescent="0.25">
      <c r="B27" s="498"/>
      <c r="C27" s="48" t="s">
        <v>145</v>
      </c>
      <c r="D27" s="281">
        <f>Flavors!D182</f>
        <v>213.84397077560425</v>
      </c>
      <c r="E27" s="282">
        <f>Flavors!E182</f>
        <v>209.1366868019104</v>
      </c>
      <c r="F27" s="319">
        <f>Flavors!F182</f>
        <v>44.428313220670006</v>
      </c>
      <c r="G27" s="337">
        <f>Flavors!G182</f>
        <v>2.1550641517543316E-2</v>
      </c>
      <c r="H27" s="372">
        <f>Flavors!H182</f>
        <v>2.1111455767091818E-2</v>
      </c>
      <c r="I27" s="328">
        <f>Flavors!I182</f>
        <v>2.0183776414766736</v>
      </c>
      <c r="J27" s="337">
        <f>Flavors!J182</f>
        <v>-0.32662235852332655</v>
      </c>
      <c r="K27" s="344">
        <f>Flavors!K182</f>
        <v>-0.13928458785642922</v>
      </c>
      <c r="L27" s="350">
        <f>Flavors!L182</f>
        <v>431.61788937807086</v>
      </c>
      <c r="M27" s="362">
        <f>Flavors!M182</f>
        <v>420.57930845975881</v>
      </c>
      <c r="N27" s="356">
        <f>Flavors!N182</f>
        <v>38.100849336716216</v>
      </c>
      <c r="O27" s="285">
        <f>Flavors!O182</f>
        <v>106.92198538780212</v>
      </c>
      <c r="P27" s="282">
        <f>Flavors!P182</f>
        <v>104.5683434009552</v>
      </c>
      <c r="Q27" s="356">
        <f>Flavors!Q182</f>
        <v>44.428313220670006</v>
      </c>
    </row>
    <row r="28" spans="2:17" x14ac:dyDescent="0.25">
      <c r="B28" s="498"/>
      <c r="C28" s="48" t="s">
        <v>146</v>
      </c>
      <c r="D28" s="281">
        <f>Flavors!D183</f>
        <v>193170.5899591629</v>
      </c>
      <c r="E28" s="282">
        <f>Flavors!E183</f>
        <v>10453.50058836324</v>
      </c>
      <c r="F28" s="319">
        <f>Flavors!F183</f>
        <v>5.7211400555693355E-2</v>
      </c>
      <c r="G28" s="337">
        <f>Flavors!G183</f>
        <v>19.467231743048</v>
      </c>
      <c r="H28" s="372">
        <f>Flavors!H183</f>
        <v>2.4198765241833122</v>
      </c>
      <c r="I28" s="328">
        <f>Flavors!I183</f>
        <v>2.8314892831548746</v>
      </c>
      <c r="J28" s="337">
        <f>Flavors!J183</f>
        <v>0.21157874217349359</v>
      </c>
      <c r="K28" s="344">
        <f>Flavors!K183</f>
        <v>8.0758002559216863E-2</v>
      </c>
      <c r="L28" s="350">
        <f>Flavors!L183</f>
        <v>546960.45529007434</v>
      </c>
      <c r="M28" s="362">
        <f>Flavors!M183</f>
        <v>68258.026830079267</v>
      </c>
      <c r="N28" s="356">
        <f>Flavors!N183</f>
        <v>0.1425896815474032</v>
      </c>
      <c r="O28" s="285">
        <f>Flavors!O183</f>
        <v>99580.644136548042</v>
      </c>
      <c r="P28" s="282">
        <f>Flavors!P183</f>
        <v>5884.9035436741106</v>
      </c>
      <c r="Q28" s="356">
        <f>Flavors!Q183</f>
        <v>6.2808656043876657E-2</v>
      </c>
    </row>
    <row r="29" spans="2:17" x14ac:dyDescent="0.25">
      <c r="B29" s="498"/>
      <c r="C29" s="48" t="s">
        <v>147</v>
      </c>
      <c r="D29" s="281">
        <f>Flavors!D184</f>
        <v>268.33127844333649</v>
      </c>
      <c r="E29" s="282">
        <f>Flavors!E184</f>
        <v>64.409980416297913</v>
      </c>
      <c r="F29" s="319">
        <f>Flavors!F184</f>
        <v>0.31585705387064372</v>
      </c>
      <c r="G29" s="337">
        <f>Flavors!G184</f>
        <v>2.7041731261829651E-2</v>
      </c>
      <c r="H29" s="372">
        <f>Flavors!H184</f>
        <v>8.016040692163353E-3</v>
      </c>
      <c r="I29" s="328">
        <f>Flavors!I184</f>
        <v>2.8422671429342015</v>
      </c>
      <c r="J29" s="337">
        <f>Flavors!J184</f>
        <v>-0.34465473752457854</v>
      </c>
      <c r="K29" s="344">
        <f>Flavors!K184</f>
        <v>-0.10814659111599029</v>
      </c>
      <c r="L29" s="350">
        <f>Flavors!L184</f>
        <v>762.66917614102363</v>
      </c>
      <c r="M29" s="362">
        <f>Flavors!M184</f>
        <v>112.78792956709856</v>
      </c>
      <c r="N29" s="356">
        <f>Flavors!N184</f>
        <v>0.17355159909860354</v>
      </c>
      <c r="O29" s="285">
        <f>Flavors!O184</f>
        <v>144.66912460327148</v>
      </c>
      <c r="P29" s="282">
        <f>Flavors!P184</f>
        <v>32.955624341964722</v>
      </c>
      <c r="Q29" s="356">
        <f>Flavors!Q184</f>
        <v>0.29500126900400486</v>
      </c>
    </row>
    <row r="30" spans="2:17" x14ac:dyDescent="0.25">
      <c r="B30" s="498"/>
      <c r="C30" s="48" t="s">
        <v>148</v>
      </c>
      <c r="D30" s="281">
        <f>Flavors!D185</f>
        <v>0</v>
      </c>
      <c r="E30" s="282">
        <f>Flavors!E185</f>
        <v>-57.46256160736084</v>
      </c>
      <c r="F30" s="319">
        <f>Flavors!F185</f>
        <v>-1</v>
      </c>
      <c r="G30" s="337">
        <f>Flavors!G185</f>
        <v>0</v>
      </c>
      <c r="H30" s="372">
        <f>Flavors!H185</f>
        <v>-5.3612100700588632E-3</v>
      </c>
      <c r="I30" s="328">
        <f>Flavors!I185</f>
        <v>0</v>
      </c>
      <c r="J30" s="337">
        <f>Flavors!J185</f>
        <v>-2.1228630292965613</v>
      </c>
      <c r="K30" s="344">
        <f>Flavors!K185</f>
        <v>-1</v>
      </c>
      <c r="L30" s="350">
        <f>Flavors!L185</f>
        <v>0</v>
      </c>
      <c r="M30" s="362">
        <f>Flavors!M185</f>
        <v>-121.98514760494233</v>
      </c>
      <c r="N30" s="356">
        <f>Flavors!N185</f>
        <v>-1</v>
      </c>
      <c r="O30" s="285">
        <f>Flavors!O185</f>
        <v>0</v>
      </c>
      <c r="P30" s="282">
        <f>Flavors!P185</f>
        <v>-28.73128080368042</v>
      </c>
      <c r="Q30" s="356">
        <f>Flavors!Q185</f>
        <v>-1</v>
      </c>
    </row>
    <row r="31" spans="2:17" x14ac:dyDescent="0.25">
      <c r="B31" s="498"/>
      <c r="C31" s="48" t="s">
        <v>149</v>
      </c>
      <c r="D31" s="281">
        <f>Flavors!D186</f>
        <v>0</v>
      </c>
      <c r="E31" s="282">
        <f>Flavors!E186</f>
        <v>0</v>
      </c>
      <c r="F31" s="319">
        <f>Flavors!F186</f>
        <v>0</v>
      </c>
      <c r="G31" s="337">
        <f>Flavors!G186</f>
        <v>0</v>
      </c>
      <c r="H31" s="372">
        <f>Flavors!H186</f>
        <v>0</v>
      </c>
      <c r="I31" s="328">
        <f>Flavors!I186</f>
        <v>0</v>
      </c>
      <c r="J31" s="337">
        <f>Flavors!J186</f>
        <v>0</v>
      </c>
      <c r="K31" s="344">
        <f>Flavors!K186</f>
        <v>0</v>
      </c>
      <c r="L31" s="350">
        <f>Flavors!L186</f>
        <v>0</v>
      </c>
      <c r="M31" s="362">
        <f>Flavors!M186</f>
        <v>0</v>
      </c>
      <c r="N31" s="356">
        <f>Flavors!N186</f>
        <v>0</v>
      </c>
      <c r="O31" s="285">
        <f>Flavors!O186</f>
        <v>0</v>
      </c>
      <c r="P31" s="282">
        <f>Flavors!P186</f>
        <v>0</v>
      </c>
      <c r="Q31" s="356">
        <f>Flavors!Q186</f>
        <v>0</v>
      </c>
    </row>
    <row r="32" spans="2:17" x14ac:dyDescent="0.25">
      <c r="B32" s="498"/>
      <c r="C32" s="48" t="s">
        <v>150</v>
      </c>
      <c r="D32" s="281">
        <f>Flavors!D187</f>
        <v>138738.64488577843</v>
      </c>
      <c r="E32" s="282">
        <f>Flavors!E187</f>
        <v>30745.634037814481</v>
      </c>
      <c r="F32" s="319">
        <f>Flavors!F187</f>
        <v>0.28470022084206154</v>
      </c>
      <c r="G32" s="337">
        <f>Flavors!G187</f>
        <v>13.981721297630571</v>
      </c>
      <c r="H32" s="372">
        <f>Flavors!H187</f>
        <v>3.9060615800882346</v>
      </c>
      <c r="I32" s="328">
        <f>Flavors!I187</f>
        <v>2.6397109814526085</v>
      </c>
      <c r="J32" s="337">
        <f>Flavors!J187</f>
        <v>-0.17674836281818118</v>
      </c>
      <c r="K32" s="344">
        <f>Flavors!K187</f>
        <v>-6.2755517198471458E-2</v>
      </c>
      <c r="L32" s="350">
        <f>Flavors!L187</f>
        <v>366229.92445684312</v>
      </c>
      <c r="M32" s="362">
        <f>Flavors!M187</f>
        <v>62071.999938158318</v>
      </c>
      <c r="N32" s="356">
        <f>Flavors!N187</f>
        <v>0.20407819403812757</v>
      </c>
      <c r="O32" s="285">
        <f>Flavors!O187</f>
        <v>69728.241785883904</v>
      </c>
      <c r="P32" s="282">
        <f>Flavors!P187</f>
        <v>14590.86390336763</v>
      </c>
      <c r="Q32" s="356">
        <f>Flavors!Q187</f>
        <v>0.26462745352992756</v>
      </c>
    </row>
    <row r="33" spans="2:17" x14ac:dyDescent="0.25">
      <c r="B33" s="498"/>
      <c r="C33" s="48" t="s">
        <v>151</v>
      </c>
      <c r="D33" s="281">
        <f>Flavors!D188</f>
        <v>172.07334589958191</v>
      </c>
      <c r="E33" s="282">
        <f>Flavors!E188</f>
        <v>110.97271037101746</v>
      </c>
      <c r="F33" s="319">
        <f>Flavors!F188</f>
        <v>1.8162284141731699</v>
      </c>
      <c r="G33" s="337">
        <f>Flavors!G188</f>
        <v>1.7341106128717525E-2</v>
      </c>
      <c r="H33" s="372">
        <f>Flavors!H188</f>
        <v>1.1640466732913517E-2</v>
      </c>
      <c r="I33" s="328">
        <f>Flavors!I188</f>
        <v>2.0085239303190989</v>
      </c>
      <c r="J33" s="337">
        <f>Flavors!J188</f>
        <v>1.1638316432371898E-2</v>
      </c>
      <c r="K33" s="344">
        <f>Flavors!K188</f>
        <v>5.8282339015498959E-3</v>
      </c>
      <c r="L33" s="350">
        <f>Flavors!L188</f>
        <v>345.61343300938609</v>
      </c>
      <c r="M33" s="362">
        <f>Flavors!M188</f>
        <v>223.6024529230595</v>
      </c>
      <c r="N33" s="356">
        <f>Flavors!N188</f>
        <v>1.8326420520911622</v>
      </c>
      <c r="O33" s="285">
        <f>Flavors!O188</f>
        <v>86.036672949790955</v>
      </c>
      <c r="P33" s="282">
        <f>Flavors!P188</f>
        <v>55.486355185508728</v>
      </c>
      <c r="Q33" s="356">
        <f>Flavors!Q188</f>
        <v>1.8162284141731699</v>
      </c>
    </row>
    <row r="34" spans="2:17" x14ac:dyDescent="0.25">
      <c r="B34" s="498"/>
      <c r="C34" s="48" t="s">
        <v>152</v>
      </c>
      <c r="D34" s="281">
        <f>Flavors!D189</f>
        <v>10.251228332519531</v>
      </c>
      <c r="E34" s="282">
        <f>Flavors!E189</f>
        <v>-168.40400362014771</v>
      </c>
      <c r="F34" s="319">
        <f>Flavors!F189</f>
        <v>-0.94262004968745905</v>
      </c>
      <c r="G34" s="337">
        <f>Flavors!G189</f>
        <v>1.0330922406058072E-3</v>
      </c>
      <c r="H34" s="372">
        <f>Flavors!H189</f>
        <v>-1.5635294998341237E-2</v>
      </c>
      <c r="I34" s="328">
        <f>Flavors!I189</f>
        <v>2.145</v>
      </c>
      <c r="J34" s="337">
        <f>Flavors!J189</f>
        <v>0.1498720809616052</v>
      </c>
      <c r="K34" s="344">
        <f>Flavors!K189</f>
        <v>7.511903348725632E-2</v>
      </c>
      <c r="L34" s="350">
        <f>Flavors!L189</f>
        <v>21.988884773254394</v>
      </c>
      <c r="M34" s="362">
        <f>Flavors!M189</f>
        <v>-334.45115637779236</v>
      </c>
      <c r="N34" s="356">
        <f>Flavors!N189</f>
        <v>-0.9383097232784342</v>
      </c>
      <c r="O34" s="285">
        <f>Flavors!O189</f>
        <v>5.1256141662597656</v>
      </c>
      <c r="P34" s="282">
        <f>Flavors!P189</f>
        <v>-84.202001810073853</v>
      </c>
      <c r="Q34" s="356">
        <f>Flavors!Q189</f>
        <v>-0.94262004968745905</v>
      </c>
    </row>
    <row r="35" spans="2:17" x14ac:dyDescent="0.25">
      <c r="B35" s="498"/>
      <c r="C35" s="48" t="s">
        <v>153</v>
      </c>
      <c r="D35" s="281">
        <f>Flavors!D190</f>
        <v>0</v>
      </c>
      <c r="E35" s="282">
        <f>Flavors!E190</f>
        <v>0</v>
      </c>
      <c r="F35" s="319">
        <f>Flavors!F190</f>
        <v>0</v>
      </c>
      <c r="G35" s="337">
        <f>Flavors!G190</f>
        <v>0</v>
      </c>
      <c r="H35" s="372">
        <f>Flavors!H190</f>
        <v>0</v>
      </c>
      <c r="I35" s="328">
        <f>Flavors!I190</f>
        <v>0</v>
      </c>
      <c r="J35" s="337">
        <f>Flavors!J190</f>
        <v>0</v>
      </c>
      <c r="K35" s="344">
        <f>Flavors!K190</f>
        <v>0</v>
      </c>
      <c r="L35" s="350">
        <f>Flavors!L190</f>
        <v>0</v>
      </c>
      <c r="M35" s="362">
        <f>Flavors!M190</f>
        <v>0</v>
      </c>
      <c r="N35" s="356">
        <f>Flavors!N190</f>
        <v>0</v>
      </c>
      <c r="O35" s="285">
        <f>Flavors!O190</f>
        <v>0</v>
      </c>
      <c r="P35" s="282">
        <f>Flavors!P190</f>
        <v>0</v>
      </c>
      <c r="Q35" s="356">
        <f>Flavors!Q190</f>
        <v>0</v>
      </c>
    </row>
    <row r="36" spans="2:17" x14ac:dyDescent="0.25">
      <c r="B36" s="498"/>
      <c r="C36" s="48" t="s">
        <v>154</v>
      </c>
      <c r="D36" s="281">
        <f>Flavors!D191</f>
        <v>211.20387196540833</v>
      </c>
      <c r="E36" s="282">
        <f>Flavors!E191</f>
        <v>-13.265025854110718</v>
      </c>
      <c r="F36" s="319">
        <f>Flavors!F191</f>
        <v>-5.9095161881964911E-2</v>
      </c>
      <c r="G36" s="337">
        <f>Flavors!G191</f>
        <v>2.1284579197324207E-2</v>
      </c>
      <c r="H36" s="372">
        <f>Flavors!H191</f>
        <v>3.4181434761268101E-4</v>
      </c>
      <c r="I36" s="328">
        <f>Flavors!I191</f>
        <v>2.3592233205512501</v>
      </c>
      <c r="J36" s="337">
        <f>Flavors!J191</f>
        <v>0.27365393372104707</v>
      </c>
      <c r="K36" s="344">
        <f>Flavors!K191</f>
        <v>0.13121305646750303</v>
      </c>
      <c r="L36" s="350">
        <f>Flavors!L191</f>
        <v>498.2771001315117</v>
      </c>
      <c r="M36" s="362">
        <f>Flavors!M191</f>
        <v>30.131638543605845</v>
      </c>
      <c r="N36" s="356">
        <f>Flavors!N191</f>
        <v>6.4363837772563534E-2</v>
      </c>
      <c r="O36" s="285">
        <f>Flavors!O191</f>
        <v>105.60193598270416</v>
      </c>
      <c r="P36" s="282">
        <f>Flavors!P191</f>
        <v>-6.6325129270553589</v>
      </c>
      <c r="Q36" s="356">
        <f>Flavors!Q191</f>
        <v>-5.9095161881964911E-2</v>
      </c>
    </row>
    <row r="37" spans="2:17" x14ac:dyDescent="0.25">
      <c r="B37" s="498"/>
      <c r="C37" s="48" t="s">
        <v>155</v>
      </c>
      <c r="D37" s="281">
        <f>Flavors!D192</f>
        <v>308454.64931579266</v>
      </c>
      <c r="E37" s="282">
        <f>Flavors!E192</f>
        <v>-91043.23326020455</v>
      </c>
      <c r="F37" s="319">
        <f>Flavors!F192</f>
        <v>-0.2278941572184309</v>
      </c>
      <c r="G37" s="337">
        <f>Flavors!G192</f>
        <v>31.085260658574217</v>
      </c>
      <c r="H37" s="372">
        <f>Flavors!H192</f>
        <v>-6.1875655281245336</v>
      </c>
      <c r="I37" s="328">
        <f>Flavors!I192</f>
        <v>3.2323448358958506</v>
      </c>
      <c r="J37" s="337">
        <f>Flavors!J192</f>
        <v>0.23673497077893302</v>
      </c>
      <c r="K37" s="344">
        <f>Flavors!K192</f>
        <v>7.9027303767305934E-2</v>
      </c>
      <c r="L37" s="350">
        <f>Flavors!L192</f>
        <v>997031.79282396799</v>
      </c>
      <c r="M37" s="362">
        <f>Flavors!M192</f>
        <v>-199708.00531400926</v>
      </c>
      <c r="N37" s="356">
        <f>Flavors!N192</f>
        <v>-0.16687671424042011</v>
      </c>
      <c r="O37" s="285">
        <f>Flavors!O192</f>
        <v>226581.3920109272</v>
      </c>
      <c r="P37" s="282">
        <f>Flavors!P192</f>
        <v>-51571.550598595815</v>
      </c>
      <c r="Q37" s="356">
        <f>Flavors!Q192</f>
        <v>-0.18540717245257782</v>
      </c>
    </row>
    <row r="38" spans="2:17" x14ac:dyDescent="0.25">
      <c r="B38" s="498"/>
      <c r="C38" s="48" t="s">
        <v>156</v>
      </c>
      <c r="D38" s="281">
        <f>Flavors!D193</f>
        <v>5529.2687381700271</v>
      </c>
      <c r="E38" s="282">
        <f>Flavors!E193</f>
        <v>1609.9441635456728</v>
      </c>
      <c r="F38" s="319">
        <f>Flavors!F193</f>
        <v>0.41077081851532471</v>
      </c>
      <c r="G38" s="337">
        <f>Flavors!G193</f>
        <v>0.55722538259215337</v>
      </c>
      <c r="H38" s="372">
        <f>Flavors!H193</f>
        <v>0.19155560057161736</v>
      </c>
      <c r="I38" s="328">
        <f>Flavors!I193</f>
        <v>3.0131439736663128</v>
      </c>
      <c r="J38" s="337">
        <f>Flavors!J193</f>
        <v>0.11351248642787315</v>
      </c>
      <c r="K38" s="344">
        <f>Flavors!K193</f>
        <v>3.9147211267173999E-2</v>
      </c>
      <c r="L38" s="350">
        <f>Flavors!L193</f>
        <v>16660.482777198555</v>
      </c>
      <c r="M38" s="362">
        <f>Flavors!M193</f>
        <v>5295.8858319103729</v>
      </c>
      <c r="N38" s="356">
        <f>Flavors!N193</f>
        <v>0.46599856179730803</v>
      </c>
      <c r="O38" s="285">
        <f>Flavors!O193</f>
        <v>2804.083242893219</v>
      </c>
      <c r="P38" s="282">
        <f>Flavors!P193</f>
        <v>806.19673906825483</v>
      </c>
      <c r="Q38" s="356">
        <f>Flavors!Q193</f>
        <v>0.40352479358801763</v>
      </c>
    </row>
    <row r="39" spans="2:17" x14ac:dyDescent="0.25">
      <c r="B39" s="498"/>
      <c r="C39" s="48" t="s">
        <v>157</v>
      </c>
      <c r="D39" s="281">
        <f>Flavors!D194</f>
        <v>0</v>
      </c>
      <c r="E39" s="282">
        <f>Flavors!E194</f>
        <v>0</v>
      </c>
      <c r="F39" s="319">
        <f>Flavors!F194</f>
        <v>0</v>
      </c>
      <c r="G39" s="337">
        <f>Flavors!G194</f>
        <v>0</v>
      </c>
      <c r="H39" s="372">
        <f>Flavors!H194</f>
        <v>0</v>
      </c>
      <c r="I39" s="328">
        <f>Flavors!I194</f>
        <v>0</v>
      </c>
      <c r="J39" s="337">
        <f>Flavors!J194</f>
        <v>0</v>
      </c>
      <c r="K39" s="344">
        <f>Flavors!K194</f>
        <v>0</v>
      </c>
      <c r="L39" s="350">
        <f>Flavors!L194</f>
        <v>0</v>
      </c>
      <c r="M39" s="362">
        <f>Flavors!M194</f>
        <v>0</v>
      </c>
      <c r="N39" s="356">
        <f>Flavors!N194</f>
        <v>0</v>
      </c>
      <c r="O39" s="285">
        <f>Flavors!O194</f>
        <v>0</v>
      </c>
      <c r="P39" s="282">
        <f>Flavors!P194</f>
        <v>0</v>
      </c>
      <c r="Q39" s="356">
        <f>Flavors!Q194</f>
        <v>0</v>
      </c>
    </row>
    <row r="40" spans="2:17" x14ac:dyDescent="0.25">
      <c r="B40" s="498"/>
      <c r="C40" s="48" t="s">
        <v>158</v>
      </c>
      <c r="D40" s="281">
        <f>Flavors!D195</f>
        <v>57047.773214578629</v>
      </c>
      <c r="E40" s="282">
        <f>Flavors!E195</f>
        <v>17524.868924476817</v>
      </c>
      <c r="F40" s="319">
        <f>Flavors!F195</f>
        <v>0.4434104537420287</v>
      </c>
      <c r="G40" s="337">
        <f>Flavors!G195</f>
        <v>5.7491268304757277</v>
      </c>
      <c r="H40" s="372">
        <f>Flavors!H195</f>
        <v>2.0616721373503912</v>
      </c>
      <c r="I40" s="328">
        <f>Flavors!I195</f>
        <v>3.207713584737562</v>
      </c>
      <c r="J40" s="337">
        <f>Flavors!J195</f>
        <v>0.3444995797447663</v>
      </c>
      <c r="K40" s="344">
        <f>Flavors!K195</f>
        <v>0.12031918646110182</v>
      </c>
      <c r="L40" s="350">
        <f>Flavors!L195</f>
        <v>182992.91711943148</v>
      </c>
      <c r="M40" s="362">
        <f>Flavors!M195</f>
        <v>69830.384038022137</v>
      </c>
      <c r="N40" s="356">
        <f>Flavors!N195</f>
        <v>0.6170804252657196</v>
      </c>
      <c r="O40" s="285">
        <f>Flavors!O195</f>
        <v>30534.242038369179</v>
      </c>
      <c r="P40" s="282">
        <f>Flavors!P195</f>
        <v>10367.497043463074</v>
      </c>
      <c r="Q40" s="356">
        <f>Flavors!Q195</f>
        <v>0.51408876574190765</v>
      </c>
    </row>
    <row r="41" spans="2:17" x14ac:dyDescent="0.25">
      <c r="B41" s="498"/>
      <c r="C41" s="48" t="s">
        <v>159</v>
      </c>
      <c r="D41" s="281">
        <f>Flavors!D196</f>
        <v>0</v>
      </c>
      <c r="E41" s="282">
        <f>Flavors!E196</f>
        <v>0</v>
      </c>
      <c r="F41" s="319">
        <f>Flavors!F196</f>
        <v>0</v>
      </c>
      <c r="G41" s="337">
        <f>Flavors!G196</f>
        <v>0</v>
      </c>
      <c r="H41" s="372">
        <f>Flavors!H196</f>
        <v>0</v>
      </c>
      <c r="I41" s="328">
        <f>Flavors!I196</f>
        <v>0</v>
      </c>
      <c r="J41" s="337">
        <f>Flavors!J196</f>
        <v>0</v>
      </c>
      <c r="K41" s="344">
        <f>Flavors!K196</f>
        <v>0</v>
      </c>
      <c r="L41" s="350">
        <f>Flavors!L196</f>
        <v>0</v>
      </c>
      <c r="M41" s="362">
        <f>Flavors!M196</f>
        <v>0</v>
      </c>
      <c r="N41" s="356">
        <f>Flavors!N196</f>
        <v>0</v>
      </c>
      <c r="O41" s="285">
        <f>Flavors!O196</f>
        <v>0</v>
      </c>
      <c r="P41" s="282">
        <f>Flavors!P196</f>
        <v>0</v>
      </c>
      <c r="Q41" s="356">
        <f>Flavors!Q196</f>
        <v>0</v>
      </c>
    </row>
    <row r="42" spans="2:17" x14ac:dyDescent="0.25">
      <c r="B42" s="498"/>
      <c r="C42" s="48" t="s">
        <v>160</v>
      </c>
      <c r="D42" s="281">
        <f>Flavors!D197</f>
        <v>279474.16192825278</v>
      </c>
      <c r="E42" s="282">
        <f>Flavors!E197</f>
        <v>-41854.066069253255</v>
      </c>
      <c r="F42" s="319">
        <f>Flavors!F197</f>
        <v>-0.13025331241542246</v>
      </c>
      <c r="G42" s="337">
        <f>Flavors!G197</f>
        <v>28.164682199301584</v>
      </c>
      <c r="H42" s="372">
        <f>Flavors!H197</f>
        <v>-1.8149790539782273</v>
      </c>
      <c r="I42" s="328">
        <f>Flavors!I197</f>
        <v>2.7482636836751229</v>
      </c>
      <c r="J42" s="337">
        <f>Flavors!J197</f>
        <v>-8.9388230935321999E-2</v>
      </c>
      <c r="K42" s="344">
        <f>Flavors!K197</f>
        <v>-3.1500773747154008E-2</v>
      </c>
      <c r="L42" s="350">
        <f>Flavors!L197</f>
        <v>768068.68975295778</v>
      </c>
      <c r="M42" s="362">
        <f>Flavors!M197</f>
        <v>-143748.9716425467</v>
      </c>
      <c r="N42" s="356">
        <f>Flavors!N197</f>
        <v>-0.1576510060383608</v>
      </c>
      <c r="O42" s="285">
        <f>Flavors!O197</f>
        <v>142094.85981655121</v>
      </c>
      <c r="P42" s="282">
        <f>Flavors!P197</f>
        <v>-20461.624091541715</v>
      </c>
      <c r="Q42" s="356">
        <f>Flavors!Q197</f>
        <v>-0.12587393378359746</v>
      </c>
    </row>
    <row r="43" spans="2:17" ht="15" thickBot="1" x14ac:dyDescent="0.3">
      <c r="B43" s="499"/>
      <c r="C43" s="51" t="s">
        <v>161</v>
      </c>
      <c r="D43" s="303">
        <f>Flavors!D198</f>
        <v>217.39189410209656</v>
      </c>
      <c r="E43" s="304">
        <f>Flavors!E198</f>
        <v>-41.682854890823364</v>
      </c>
      <c r="F43" s="320">
        <f>Flavors!F198</f>
        <v>-0.16089122947278234</v>
      </c>
      <c r="G43" s="338">
        <f>Flavors!G198</f>
        <v>2.1908192041243602E-2</v>
      </c>
      <c r="H43" s="373">
        <f>Flavors!H198</f>
        <v>-2.2632704614112126E-3</v>
      </c>
      <c r="I43" s="329">
        <f>Flavors!I198</f>
        <v>2.0618441839234278</v>
      </c>
      <c r="J43" s="338">
        <f>Flavors!J198</f>
        <v>-3.098903234058703E-2</v>
      </c>
      <c r="K43" s="345">
        <f>Flavors!K198</f>
        <v>-1.4807215453081621E-2</v>
      </c>
      <c r="L43" s="351">
        <f>Flavors!L198</f>
        <v>448.22821248650553</v>
      </c>
      <c r="M43" s="363">
        <f>Flavors!M198</f>
        <v>-93.972027701139382</v>
      </c>
      <c r="N43" s="357">
        <f>Flavors!N198</f>
        <v>-0.17331609382654922</v>
      </c>
      <c r="O43" s="305">
        <f>Flavors!O198</f>
        <v>108.69594705104828</v>
      </c>
      <c r="P43" s="304">
        <f>Flavors!P198</f>
        <v>-20.841427445411682</v>
      </c>
      <c r="Q43" s="357">
        <f>Flavors!Q198</f>
        <v>-0.16089122947278234</v>
      </c>
    </row>
    <row r="44" spans="2:17" x14ac:dyDescent="0.25">
      <c r="B44" s="497" t="s">
        <v>275</v>
      </c>
      <c r="C44" s="54" t="s">
        <v>276</v>
      </c>
      <c r="D44" s="306">
        <f>'NB vs PL'!D27</f>
        <v>989664.72836606216</v>
      </c>
      <c r="E44" s="53">
        <f>'NB vs PL'!E27</f>
        <v>-79584.673668490606</v>
      </c>
      <c r="F44" s="321">
        <f>'NB vs PL'!F27</f>
        <v>-7.4430412134959351E-2</v>
      </c>
      <c r="G44" s="339">
        <f>'NB vs PL'!G27</f>
        <v>99.735848086894137</v>
      </c>
      <c r="H44" s="374">
        <f>'NB vs PL'!H27</f>
        <v>-2.424789980723574E-2</v>
      </c>
      <c r="I44" s="330">
        <f>'NB vs PL'!I27</f>
        <v>2.9307572684842613</v>
      </c>
      <c r="J44" s="339">
        <f>'NB vs PL'!J27</f>
        <v>7.1309608097439359E-2</v>
      </c>
      <c r="K44" s="346">
        <f>'NB vs PL'!K27</f>
        <v>2.4938245621810996E-2</v>
      </c>
      <c r="L44" s="352">
        <f>'NB vs PL'!L27</f>
        <v>2900467.0960213388</v>
      </c>
      <c r="M44" s="364">
        <f>'NB vs PL'!M27</f>
        <v>-156995.60499637155</v>
      </c>
      <c r="N44" s="358">
        <f>'NB vs PL'!N27</f>
        <v>-5.1348330412702606E-2</v>
      </c>
      <c r="O44" s="52">
        <f>'NB vs PL'!O27</f>
        <v>574893.2928519249</v>
      </c>
      <c r="P44" s="53">
        <f>'NB vs PL'!P27</f>
        <v>-43946.690195441246</v>
      </c>
      <c r="Q44" s="358">
        <f>'NB vs PL'!Q27</f>
        <v>-7.101462639668768E-2</v>
      </c>
    </row>
    <row r="45" spans="2:17" ht="15" thickBot="1" x14ac:dyDescent="0.3">
      <c r="B45" s="499"/>
      <c r="C45" s="55" t="s">
        <v>144</v>
      </c>
      <c r="D45" s="307">
        <f>'NB vs PL'!D28</f>
        <v>2621.1421103424791</v>
      </c>
      <c r="E45" s="47">
        <f>'NB vs PL'!E28</f>
        <v>49.801132488966687</v>
      </c>
      <c r="F45" s="322">
        <f>'NB vs PL'!F28</f>
        <v>1.9367766825907063E-2</v>
      </c>
      <c r="G45" s="340">
        <f>'NB vs PL'!G28</f>
        <v>0.2641519131058519</v>
      </c>
      <c r="H45" s="375">
        <f>'NB vs PL'!H28</f>
        <v>2.4247899807263551E-2</v>
      </c>
      <c r="I45" s="331">
        <f>'NB vs PL'!I28</f>
        <v>2.3690020506861402</v>
      </c>
      <c r="J45" s="340">
        <f>'NB vs PL'!J28</f>
        <v>0.10572232646650015</v>
      </c>
      <c r="K45" s="347">
        <f>'NB vs PL'!K28</f>
        <v>4.6712001762377088E-2</v>
      </c>
      <c r="L45" s="353">
        <f>'NB vs PL'!L28</f>
        <v>6209.4910345411299</v>
      </c>
      <c r="M45" s="365">
        <f>'NB vs PL'!M28</f>
        <v>389.82713531017271</v>
      </c>
      <c r="N45" s="359">
        <f>'NB vs PL'!N28</f>
        <v>6.6984475746389174E-2</v>
      </c>
      <c r="O45" s="46">
        <f>'NB vs PL'!O28</f>
        <v>1569.278731584549</v>
      </c>
      <c r="P45" s="47">
        <f>'NB vs PL'!P28</f>
        <v>103.27448749542236</v>
      </c>
      <c r="Q45" s="359">
        <f>'NB vs PL'!Q28</f>
        <v>7.0446240460640672E-2</v>
      </c>
    </row>
    <row r="46" spans="2:17" x14ac:dyDescent="0.25">
      <c r="B46" s="497" t="s">
        <v>457</v>
      </c>
      <c r="C46" s="43" t="s">
        <v>39</v>
      </c>
      <c r="D46" s="258">
        <f>Size!D72</f>
        <v>18383.086147606373</v>
      </c>
      <c r="E46" s="62">
        <f>Size!E72</f>
        <v>6095.6415351000869</v>
      </c>
      <c r="F46" s="323">
        <f>Size!F72</f>
        <v>0.49608699996872263</v>
      </c>
      <c r="G46" s="341">
        <f>Size!G72</f>
        <v>1.8525998096476473</v>
      </c>
      <c r="H46" s="376">
        <f>Size!H72</f>
        <v>0.70619126207916105</v>
      </c>
      <c r="I46" s="332">
        <f>Size!I72</f>
        <v>4.6715034249320189</v>
      </c>
      <c r="J46" s="341">
        <f>Size!J72</f>
        <v>0.72665118937158502</v>
      </c>
      <c r="K46" s="309">
        <f>Size!K72</f>
        <v>0.18420238477407805</v>
      </c>
      <c r="L46" s="310">
        <f>Size!L72</f>
        <v>85876.649899363518</v>
      </c>
      <c r="M46" s="311">
        <f>Size!M72</f>
        <v>37404.496550393087</v>
      </c>
      <c r="N46" s="312">
        <f>Size!N72</f>
        <v>0.77166979319245732</v>
      </c>
      <c r="O46" s="61">
        <f>Size!O72</f>
        <v>12255.390765070915</v>
      </c>
      <c r="P46" s="62">
        <f>Size!P72</f>
        <v>4063.7610234000585</v>
      </c>
      <c r="Q46" s="312">
        <f>Size!Q72</f>
        <v>0.49608699996872274</v>
      </c>
    </row>
    <row r="47" spans="2:17" x14ac:dyDescent="0.25">
      <c r="B47" s="498"/>
      <c r="C47" s="48" t="s">
        <v>173</v>
      </c>
      <c r="D47" s="57">
        <f>Size!D73</f>
        <v>885685.65910120751</v>
      </c>
      <c r="E47" s="277">
        <f>Size!E73</f>
        <v>-77536.471672480344</v>
      </c>
      <c r="F47" s="279">
        <f>Size!F73</f>
        <v>-8.0496979040754396E-2</v>
      </c>
      <c r="G47" s="333">
        <f>Size!G73</f>
        <v>89.257106792821958</v>
      </c>
      <c r="H47" s="368">
        <f>Size!H73</f>
        <v>-0.61073137445434611</v>
      </c>
      <c r="I47" s="324">
        <f>Size!I73</f>
        <v>2.6874408604878193</v>
      </c>
      <c r="J47" s="333">
        <f>Size!J73</f>
        <v>7.750856243636095E-2</v>
      </c>
      <c r="K47" s="290">
        <f>Size!K73</f>
        <v>2.9697537554605472E-2</v>
      </c>
      <c r="L47" s="294">
        <f>Size!L73</f>
        <v>2380227.8298166706</v>
      </c>
      <c r="M47" s="280">
        <f>Size!M73</f>
        <v>-133716.71948752273</v>
      </c>
      <c r="N47" s="269">
        <f>Size!N73</f>
        <v>-5.319000354424392E-2</v>
      </c>
      <c r="O47" s="284">
        <f>Size!O73</f>
        <v>445659.98173105717</v>
      </c>
      <c r="P47" s="277">
        <f>Size!P73</f>
        <v>-36041.518673513434</v>
      </c>
      <c r="Q47" s="269">
        <f>Size!Q73</f>
        <v>-7.4821271354236898E-2</v>
      </c>
    </row>
    <row r="48" spans="2:17" x14ac:dyDescent="0.25">
      <c r="B48" s="498"/>
      <c r="C48" s="48" t="s">
        <v>174</v>
      </c>
      <c r="D48" s="57">
        <f>Size!D74</f>
        <v>3.1700613085746765</v>
      </c>
      <c r="E48" s="277">
        <f>Size!E74</f>
        <v>3.1700613085746765</v>
      </c>
      <c r="F48" s="279">
        <f>Size!F74</f>
        <v>0</v>
      </c>
      <c r="G48" s="333">
        <f>Size!G74</f>
        <v>3.1947056819953547E-4</v>
      </c>
      <c r="H48" s="368">
        <f>Size!H74</f>
        <v>3.1947056819953547E-4</v>
      </c>
      <c r="I48" s="324">
        <f>Size!I74</f>
        <v>1.0698056046452915</v>
      </c>
      <c r="J48" s="333">
        <f>Size!J74</f>
        <v>1.0698056046452915</v>
      </c>
      <c r="K48" s="290">
        <f>Size!K74</f>
        <v>0</v>
      </c>
      <c r="L48" s="294">
        <f>Size!L74</f>
        <v>3.3913493549823759</v>
      </c>
      <c r="M48" s="280">
        <f>Size!M74</f>
        <v>3.3913493549823759</v>
      </c>
      <c r="N48" s="269">
        <f>Size!N74</f>
        <v>0</v>
      </c>
      <c r="O48" s="284">
        <f>Size!O74</f>
        <v>1.0003980398178101</v>
      </c>
      <c r="P48" s="277">
        <f>Size!P74</f>
        <v>1.0003980398178101</v>
      </c>
      <c r="Q48" s="269">
        <f>Size!Q74</f>
        <v>0</v>
      </c>
    </row>
    <row r="49" spans="2:20" x14ac:dyDescent="0.25">
      <c r="B49" s="498"/>
      <c r="C49" s="48" t="s">
        <v>175</v>
      </c>
      <c r="D49" s="57">
        <f>Size!D75</f>
        <v>0</v>
      </c>
      <c r="E49" s="277">
        <f>Size!E75</f>
        <v>0</v>
      </c>
      <c r="F49" s="279">
        <f>Size!F75</f>
        <v>0</v>
      </c>
      <c r="G49" s="333">
        <f>Size!G75</f>
        <v>0</v>
      </c>
      <c r="H49" s="368">
        <f>Size!H75</f>
        <v>0</v>
      </c>
      <c r="I49" s="324">
        <f>Size!I75</f>
        <v>0</v>
      </c>
      <c r="J49" s="333">
        <f>Size!J75</f>
        <v>0</v>
      </c>
      <c r="K49" s="290">
        <f>Size!K75</f>
        <v>0</v>
      </c>
      <c r="L49" s="294">
        <f>Size!L75</f>
        <v>0</v>
      </c>
      <c r="M49" s="280">
        <f>Size!M75</f>
        <v>0</v>
      </c>
      <c r="N49" s="269">
        <f>Size!N75</f>
        <v>0</v>
      </c>
      <c r="O49" s="284">
        <f>Size!O75</f>
        <v>0</v>
      </c>
      <c r="P49" s="277">
        <f>Size!P75</f>
        <v>0</v>
      </c>
      <c r="Q49" s="269">
        <f>Size!Q75</f>
        <v>0</v>
      </c>
    </row>
    <row r="50" spans="2:20" x14ac:dyDescent="0.25">
      <c r="B50" s="498"/>
      <c r="C50" s="48" t="s">
        <v>176</v>
      </c>
      <c r="D50" s="57">
        <f>Size!D76</f>
        <v>662.66408634185791</v>
      </c>
      <c r="E50" s="277">
        <f>Size!E76</f>
        <v>-28.393250465393066</v>
      </c>
      <c r="F50" s="279">
        <f>Size!F76</f>
        <v>-4.1086678272706748E-2</v>
      </c>
      <c r="G50" s="333">
        <f>Size!G76</f>
        <v>6.6781570317403324E-2</v>
      </c>
      <c r="H50" s="368">
        <f>Size!H76</f>
        <v>2.3064851585735541E-3</v>
      </c>
      <c r="I50" s="324">
        <f>Size!I76</f>
        <v>2.0836982804171957</v>
      </c>
      <c r="J50" s="333">
        <f>Size!J76</f>
        <v>0.26187580928243226</v>
      </c>
      <c r="K50" s="290">
        <f>Size!K76</f>
        <v>0.14374386825919266</v>
      </c>
      <c r="L50" s="294">
        <f>Size!L76</f>
        <v>1380.7920172047616</v>
      </c>
      <c r="M50" s="280">
        <f>Size!M76</f>
        <v>121.80823216676708</v>
      </c>
      <c r="N50" s="269">
        <f>Size!N76</f>
        <v>9.6751231917646244E-2</v>
      </c>
      <c r="O50" s="284">
        <f>Size!O76</f>
        <v>165.66602158546448</v>
      </c>
      <c r="P50" s="277">
        <f>Size!P76</f>
        <v>-7.0983126163482666</v>
      </c>
      <c r="Q50" s="269">
        <f>Size!Q76</f>
        <v>-4.1086678272706748E-2</v>
      </c>
    </row>
    <row r="51" spans="2:20" x14ac:dyDescent="0.25">
      <c r="B51" s="498"/>
      <c r="C51" s="48" t="s">
        <v>177</v>
      </c>
      <c r="D51" s="57">
        <f>Size!D77</f>
        <v>87551.291079940085</v>
      </c>
      <c r="E51" s="277">
        <f>Size!E77</f>
        <v>-8068.8192094651167</v>
      </c>
      <c r="F51" s="279">
        <f>Size!F77</f>
        <v>-8.4384123643487879E-2</v>
      </c>
      <c r="G51" s="333">
        <f>Size!G77</f>
        <v>8.8231923566447623</v>
      </c>
      <c r="H51" s="368">
        <f>Size!H77</f>
        <v>-9.8085843351633173E-2</v>
      </c>
      <c r="I51" s="324">
        <f>Size!I77</f>
        <v>5.0163500567030903</v>
      </c>
      <c r="J51" s="333">
        <f>Size!J77</f>
        <v>-0.20856211884892417</v>
      </c>
      <c r="K51" s="290">
        <f>Size!K77</f>
        <v>-3.9916865937921625E-2</v>
      </c>
      <c r="L51" s="294">
        <f>Size!L77</f>
        <v>439187.92397328618</v>
      </c>
      <c r="M51" s="280">
        <f>Size!M77</f>
        <v>-60418.754505453515</v>
      </c>
      <c r="N51" s="269">
        <f>Size!N77</f>
        <v>-0.12093263983064345</v>
      </c>
      <c r="O51" s="284">
        <f>Size!O77</f>
        <v>118380.53266775608</v>
      </c>
      <c r="P51" s="277">
        <f>Size!P77</f>
        <v>-11859.560143255731</v>
      </c>
      <c r="Q51" s="269">
        <f>Size!Q77</f>
        <v>-9.1059211394027839E-2</v>
      </c>
    </row>
    <row r="52" spans="2:20" ht="15" thickBot="1" x14ac:dyDescent="0.3">
      <c r="B52" s="499"/>
      <c r="C52" s="51" t="s">
        <v>178</v>
      </c>
      <c r="D52" s="296">
        <f>Size!D78</f>
        <v>0</v>
      </c>
      <c r="E52" s="297">
        <f>Size!E78</f>
        <v>0</v>
      </c>
      <c r="F52" s="317">
        <f>Size!F78</f>
        <v>0</v>
      </c>
      <c r="G52" s="334">
        <f>Size!G78</f>
        <v>0</v>
      </c>
      <c r="H52" s="369">
        <f>Size!H78</f>
        <v>0</v>
      </c>
      <c r="I52" s="325">
        <f>Size!I78</f>
        <v>0</v>
      </c>
      <c r="J52" s="334">
        <f>Size!J78</f>
        <v>0</v>
      </c>
      <c r="K52" s="342">
        <f>Size!K78</f>
        <v>0</v>
      </c>
      <c r="L52" s="348">
        <f>Size!L78</f>
        <v>0</v>
      </c>
      <c r="M52" s="360">
        <f>Size!M78</f>
        <v>0</v>
      </c>
      <c r="N52" s="354">
        <f>Size!N78</f>
        <v>0</v>
      </c>
      <c r="O52" s="298">
        <f>Size!O78</f>
        <v>0</v>
      </c>
      <c r="P52" s="297">
        <f>Size!P78</f>
        <v>0</v>
      </c>
      <c r="Q52" s="354">
        <f>Size!Q78</f>
        <v>0</v>
      </c>
    </row>
    <row r="53" spans="2:20" x14ac:dyDescent="0.25">
      <c r="B53" s="497" t="s">
        <v>24</v>
      </c>
      <c r="C53" s="54" t="s">
        <v>453</v>
      </c>
      <c r="D53" s="306">
        <f>Organic!D27</f>
        <v>1152.2672070264816</v>
      </c>
      <c r="E53" s="53">
        <f>Organic!E27</f>
        <v>-2329.1627242918039</v>
      </c>
      <c r="F53" s="321">
        <f>Organic!F27</f>
        <v>-0.66902473128615814</v>
      </c>
      <c r="G53" s="339">
        <f>Organic!G27</f>
        <v>0.11612250474485426</v>
      </c>
      <c r="H53" s="374">
        <f>Organic!H27</f>
        <v>-0.20869206467032164</v>
      </c>
      <c r="I53" s="330">
        <f>Organic!I27</f>
        <v>2.6436322556422751</v>
      </c>
      <c r="J53" s="339">
        <f>Organic!J27</f>
        <v>4.7961777505032277E-2</v>
      </c>
      <c r="K53" s="346">
        <f>Organic!K27</f>
        <v>1.8477606425393246E-2</v>
      </c>
      <c r="L53" s="352">
        <f>Organic!L27</f>
        <v>3046.1707556140423</v>
      </c>
      <c r="M53" s="364">
        <f>Organic!M27</f>
        <v>-5990.4741388122002</v>
      </c>
      <c r="N53" s="358">
        <f>Organic!N27</f>
        <v>-0.66290910053432495</v>
      </c>
      <c r="O53" s="52">
        <f>Organic!O27</f>
        <v>750.69512236118317</v>
      </c>
      <c r="P53" s="53">
        <f>Organic!P27</f>
        <v>-1387.6379143772137</v>
      </c>
      <c r="Q53" s="358">
        <f>Organic!Q27</f>
        <v>-0.64893442253213296</v>
      </c>
    </row>
    <row r="54" spans="2:20" ht="15" thickBot="1" x14ac:dyDescent="0.3">
      <c r="B54" s="499"/>
      <c r="C54" s="55" t="s">
        <v>454</v>
      </c>
      <c r="D54" s="307">
        <f>Organic!D28</f>
        <v>991133.60326937842</v>
      </c>
      <c r="E54" s="47">
        <f>Organic!E28</f>
        <v>-77205.709811710054</v>
      </c>
      <c r="F54" s="322">
        <f>Organic!F28</f>
        <v>-7.2267030583241326E-2</v>
      </c>
      <c r="G54" s="340">
        <f>Organic!G28</f>
        <v>99.883877495255149</v>
      </c>
      <c r="H54" s="375">
        <f>Organic!H28</f>
        <v>0.20869206467024526</v>
      </c>
      <c r="I54" s="331">
        <f>Organic!I28</f>
        <v>2.9296054605779451</v>
      </c>
      <c r="J54" s="340">
        <f>Organic!J28</f>
        <v>7.0733112976996804E-2</v>
      </c>
      <c r="K54" s="347">
        <f>Organic!K28</f>
        <v>2.4741612907744275E-2</v>
      </c>
      <c r="L54" s="353">
        <f>Organic!L28</f>
        <v>2903630.4163002656</v>
      </c>
      <c r="M54" s="365">
        <f>Organic!M28</f>
        <v>-150615.30372225028</v>
      </c>
      <c r="N54" s="359">
        <f>Organic!N28</f>
        <v>-4.9313420572179745E-2</v>
      </c>
      <c r="O54" s="46">
        <f>Organic!O28</f>
        <v>575711.87646114826</v>
      </c>
      <c r="P54" s="47">
        <f>Organic!P28</f>
        <v>-42455.777793568559</v>
      </c>
      <c r="Q54" s="359">
        <f>Organic!Q28</f>
        <v>-6.8680037690996038E-2</v>
      </c>
    </row>
    <row r="55" spans="2:20" x14ac:dyDescent="0.25">
      <c r="B55" s="497" t="s">
        <v>277</v>
      </c>
      <c r="C55" s="43" t="s">
        <v>459</v>
      </c>
      <c r="D55" s="56">
        <f>Form!D27</f>
        <v>197139.72194020642</v>
      </c>
      <c r="E55" s="45">
        <f>Form!E27</f>
        <v>-32640.716008864954</v>
      </c>
      <c r="F55" s="267">
        <f>Form!F27</f>
        <v>-0.14205176167389608</v>
      </c>
      <c r="G55" s="379">
        <f>Form!G27</f>
        <v>19.867230584020913</v>
      </c>
      <c r="H55" s="380">
        <f>Form!H27</f>
        <v>-1.5710966220062659</v>
      </c>
      <c r="I55" s="381">
        <f>Form!I27</f>
        <v>2.8913623364280809</v>
      </c>
      <c r="J55" s="379">
        <f>Form!J27</f>
        <v>8.6352148938320994E-2</v>
      </c>
      <c r="K55" s="382">
        <f>Form!K27</f>
        <v>3.078496802737057E-2</v>
      </c>
      <c r="L55" s="383">
        <f>Form!L27</f>
        <v>570002.36703181744</v>
      </c>
      <c r="M55" s="266">
        <f>Form!M27</f>
        <v>-74534.102301186416</v>
      </c>
      <c r="N55" s="268">
        <f>Form!N27</f>
        <v>-0.11563985258788809</v>
      </c>
      <c r="O55" s="44">
        <f>Form!O27</f>
        <v>105822.60043263435</v>
      </c>
      <c r="P55" s="45">
        <f>Form!P27</f>
        <v>-19090.888544551141</v>
      </c>
      <c r="Q55" s="268">
        <f>Form!Q27</f>
        <v>-0.15283288218807137</v>
      </c>
    </row>
    <row r="56" spans="2:20" ht="15" thickBot="1" x14ac:dyDescent="0.3">
      <c r="B56" s="499"/>
      <c r="C56" s="51" t="s">
        <v>165</v>
      </c>
      <c r="D56" s="60">
        <f>Form!D28</f>
        <v>795146.14853619866</v>
      </c>
      <c r="E56" s="50">
        <f>Form!E28</f>
        <v>-46894.156527136802</v>
      </c>
      <c r="F56" s="263">
        <f>Form!F28</f>
        <v>-5.5691106761937698E-2</v>
      </c>
      <c r="G56" s="367">
        <f>Form!G28</f>
        <v>80.132769415979098</v>
      </c>
      <c r="H56" s="377">
        <f>Form!H28</f>
        <v>1.5710966220062375</v>
      </c>
      <c r="I56" s="366">
        <f>Form!I28</f>
        <v>2.9386726255615967</v>
      </c>
      <c r="J56" s="367">
        <f>Form!J28</f>
        <v>6.6190297768502049E-2</v>
      </c>
      <c r="K56" s="291">
        <f>Form!K28</f>
        <v>2.304289120530657E-2</v>
      </c>
      <c r="L56" s="295">
        <f>Form!L28</f>
        <v>2336674.2200240623</v>
      </c>
      <c r="M56" s="264">
        <f>Form!M28</f>
        <v>-82071.67555987509</v>
      </c>
      <c r="N56" s="270">
        <f>Form!N28</f>
        <v>-3.393149967084956E-2</v>
      </c>
      <c r="O56" s="49">
        <f>Form!O28</f>
        <v>470639.97115087509</v>
      </c>
      <c r="P56" s="50">
        <f>Form!P28</f>
        <v>-24752.527163394494</v>
      </c>
      <c r="Q56" s="270">
        <f>Form!Q28</f>
        <v>-4.9965486452909227E-2</v>
      </c>
    </row>
    <row r="57" spans="2:20" x14ac:dyDescent="0.25">
      <c r="B57" s="497" t="s">
        <v>279</v>
      </c>
      <c r="C57" s="43" t="s">
        <v>37</v>
      </c>
      <c r="D57" s="258">
        <f>'Package Type'!D81</f>
        <v>19150.270145352453</v>
      </c>
      <c r="E57" s="62">
        <f>'Package Type'!E81</f>
        <v>-1893.7963281148841</v>
      </c>
      <c r="F57" s="323">
        <f>'Package Type'!F81</f>
        <v>-8.9991938131473298E-2</v>
      </c>
      <c r="G57" s="341">
        <f>'Package Type'!G81</f>
        <v>1.9299146259291435</v>
      </c>
      <c r="H57" s="376">
        <f>'Package Type'!H81</f>
        <v>-3.3479590003076432E-2</v>
      </c>
      <c r="I57" s="332">
        <f>'Package Type'!I81</f>
        <v>10.590214727829357</v>
      </c>
      <c r="J57" s="341">
        <f>'Package Type'!J81</f>
        <v>0.32991657605724001</v>
      </c>
      <c r="K57" s="309">
        <f>'Package Type'!K81</f>
        <v>3.2154677298559607E-2</v>
      </c>
      <c r="L57" s="310">
        <f>'Package Type'!L81</f>
        <v>202805.47293522238</v>
      </c>
      <c r="M57" s="311">
        <f>'Package Type'!M81</f>
        <v>-13112.92340826412</v>
      </c>
      <c r="N57" s="312">
        <f>'Package Type'!N81</f>
        <v>-6.0730922563003234E-2</v>
      </c>
      <c r="O57" s="61">
        <f>'Package Type'!O81</f>
        <v>45730.930807948112</v>
      </c>
      <c r="P57" s="62">
        <f>'Package Type'!P81</f>
        <v>-4961.6714461915471</v>
      </c>
      <c r="Q57" s="312">
        <f>'Package Type'!Q81</f>
        <v>-9.7877623668182617E-2</v>
      </c>
    </row>
    <row r="58" spans="2:20" x14ac:dyDescent="0.25">
      <c r="B58" s="498"/>
      <c r="C58" s="48" t="s">
        <v>166</v>
      </c>
      <c r="D58" s="57">
        <f>'Package Type'!D82</f>
        <v>10.334886074066162</v>
      </c>
      <c r="E58" s="277">
        <f>'Package Type'!E82</f>
        <v>-89.791675567626953</v>
      </c>
      <c r="F58" s="279">
        <f>'Package Type'!F82</f>
        <v>-0.89678177394076541</v>
      </c>
      <c r="G58" s="333">
        <f>'Package Type'!G82</f>
        <v>1.0415230511248031E-3</v>
      </c>
      <c r="H58" s="368">
        <f>'Package Type'!H82</f>
        <v>-8.3002033797597435E-3</v>
      </c>
      <c r="I58" s="324">
        <f>'Package Type'!I82</f>
        <v>3.79</v>
      </c>
      <c r="J58" s="333">
        <f>'Package Type'!J82</f>
        <v>1.9376770170631794</v>
      </c>
      <c r="K58" s="290">
        <f>'Package Type'!K82</f>
        <v>1.0460794553177932</v>
      </c>
      <c r="L58" s="294">
        <f>'Package Type'!L82</f>
        <v>39.169218220710754</v>
      </c>
      <c r="M58" s="280">
        <f>'Package Type'!M82</f>
        <v>-146.29751311063768</v>
      </c>
      <c r="N58" s="269">
        <f>'Package Type'!N82</f>
        <v>-0.78880730824585255</v>
      </c>
      <c r="O58" s="284">
        <f>'Package Type'!O82</f>
        <v>10.334886074066162</v>
      </c>
      <c r="P58" s="277">
        <f>'Package Type'!P82</f>
        <v>-40.728718757629395</v>
      </c>
      <c r="Q58" s="269">
        <f>'Package Type'!Q82</f>
        <v>-0.79760758943420262</v>
      </c>
    </row>
    <row r="59" spans="2:20" x14ac:dyDescent="0.25">
      <c r="B59" s="498"/>
      <c r="C59" s="48" t="s">
        <v>167</v>
      </c>
      <c r="D59" s="57">
        <f>'Package Type'!D83</f>
        <v>185739.4395827651</v>
      </c>
      <c r="E59" s="277">
        <f>'Package Type'!E83</f>
        <v>-36928.79484662108</v>
      </c>
      <c r="F59" s="279">
        <f>'Package Type'!F83</f>
        <v>-0.16584671334577877</v>
      </c>
      <c r="G59" s="333">
        <f>'Package Type'!G83</f>
        <v>18.718339654840598</v>
      </c>
      <c r="H59" s="368">
        <f>'Package Type'!H83</f>
        <v>-2.056424771117964</v>
      </c>
      <c r="I59" s="324">
        <f>'Package Type'!I83</f>
        <v>2.6981522958318895</v>
      </c>
      <c r="J59" s="333">
        <f>'Package Type'!J83</f>
        <v>0.25131245290905158</v>
      </c>
      <c r="K59" s="290">
        <f>'Package Type'!K83</f>
        <v>0.10270899161460843</v>
      </c>
      <c r="L59" s="294">
        <f>'Package Type'!L83</f>
        <v>501153.29533676623</v>
      </c>
      <c r="M59" s="280">
        <f>'Package Type'!M83</f>
        <v>-43680.212418338691</v>
      </c>
      <c r="N59" s="269">
        <f>'Package Type'!N83</f>
        <v>-8.0171670421512214E-2</v>
      </c>
      <c r="O59" s="284">
        <f>'Package Type'!O83</f>
        <v>123914.91675269604</v>
      </c>
      <c r="P59" s="277">
        <f>'Package Type'!P83</f>
        <v>-17087.04050108511</v>
      </c>
      <c r="Q59" s="269">
        <f>'Package Type'!Q83</f>
        <v>-0.12118300223543102</v>
      </c>
    </row>
    <row r="60" spans="2:20" ht="15" customHeight="1" x14ac:dyDescent="0.25">
      <c r="B60" s="498"/>
      <c r="C60" s="48" t="s">
        <v>168</v>
      </c>
      <c r="D60" s="57">
        <f>'Package Type'!D84</f>
        <v>0</v>
      </c>
      <c r="E60" s="277">
        <f>'Package Type'!E84</f>
        <v>0</v>
      </c>
      <c r="F60" s="279">
        <f>'Package Type'!F84</f>
        <v>0</v>
      </c>
      <c r="G60" s="333">
        <f>'Package Type'!G84</f>
        <v>0</v>
      </c>
      <c r="H60" s="368">
        <f>'Package Type'!H84</f>
        <v>0</v>
      </c>
      <c r="I60" s="324">
        <f>'Package Type'!I84</f>
        <v>0</v>
      </c>
      <c r="J60" s="333">
        <f>'Package Type'!J84</f>
        <v>0</v>
      </c>
      <c r="K60" s="290">
        <f>'Package Type'!K84</f>
        <v>0</v>
      </c>
      <c r="L60" s="294">
        <f>'Package Type'!L84</f>
        <v>0</v>
      </c>
      <c r="M60" s="280">
        <f>'Package Type'!M84</f>
        <v>0</v>
      </c>
      <c r="N60" s="269">
        <f>'Package Type'!N84</f>
        <v>0</v>
      </c>
      <c r="O60" s="284">
        <f>'Package Type'!O84</f>
        <v>0</v>
      </c>
      <c r="P60" s="277">
        <f>'Package Type'!P84</f>
        <v>0</v>
      </c>
      <c r="Q60" s="269">
        <f>'Package Type'!Q84</f>
        <v>0</v>
      </c>
    </row>
    <row r="61" spans="2:20" x14ac:dyDescent="0.25">
      <c r="B61" s="498"/>
      <c r="C61" s="48" t="s">
        <v>169</v>
      </c>
      <c r="D61" s="57">
        <f>'Package Type'!D85</f>
        <v>0</v>
      </c>
      <c r="E61" s="277">
        <f>'Package Type'!E85</f>
        <v>0</v>
      </c>
      <c r="F61" s="279">
        <f>'Package Type'!F85</f>
        <v>0</v>
      </c>
      <c r="G61" s="333">
        <f>'Package Type'!G85</f>
        <v>0</v>
      </c>
      <c r="H61" s="368">
        <f>'Package Type'!H85</f>
        <v>0</v>
      </c>
      <c r="I61" s="324">
        <f>'Package Type'!I85</f>
        <v>0</v>
      </c>
      <c r="J61" s="333">
        <f>'Package Type'!J85</f>
        <v>0</v>
      </c>
      <c r="K61" s="290">
        <f>'Package Type'!K85</f>
        <v>0</v>
      </c>
      <c r="L61" s="294">
        <f>'Package Type'!L85</f>
        <v>0</v>
      </c>
      <c r="M61" s="280">
        <f>'Package Type'!M85</f>
        <v>0</v>
      </c>
      <c r="N61" s="269">
        <f>'Package Type'!N85</f>
        <v>0</v>
      </c>
      <c r="O61" s="284">
        <f>'Package Type'!O85</f>
        <v>0</v>
      </c>
      <c r="P61" s="277">
        <f>'Package Type'!P85</f>
        <v>0</v>
      </c>
      <c r="Q61" s="269">
        <f>'Package Type'!Q85</f>
        <v>0</v>
      </c>
    </row>
    <row r="62" spans="2:20" x14ac:dyDescent="0.25">
      <c r="B62" s="498"/>
      <c r="C62" s="48" t="s">
        <v>170</v>
      </c>
      <c r="D62" s="57">
        <f>'Package Type'!D86</f>
        <v>782035.13223152666</v>
      </c>
      <c r="E62" s="277">
        <f>'Package Type'!E86</f>
        <v>-39746.291145376745</v>
      </c>
      <c r="F62" s="279">
        <f>'Package Type'!F86</f>
        <v>-4.8366013169352733E-2</v>
      </c>
      <c r="G62" s="333">
        <f>'Package Type'!G86</f>
        <v>78.811475150408526</v>
      </c>
      <c r="H62" s="368">
        <f>'Package Type'!H86</f>
        <v>2.1399394729737935</v>
      </c>
      <c r="I62" s="324">
        <f>'Package Type'!I86</f>
        <v>2.7607032550196173</v>
      </c>
      <c r="J62" s="333">
        <f>'Package Type'!J86</f>
        <v>2.0573781728887131E-2</v>
      </c>
      <c r="K62" s="290">
        <f>'Package Type'!K86</f>
        <v>7.5083246720379455E-3</v>
      </c>
      <c r="L62" s="294">
        <f>'Package Type'!L86</f>
        <v>2158966.9350912725</v>
      </c>
      <c r="M62" s="280">
        <f>'Package Type'!M86</f>
        <v>-92820.563706588466</v>
      </c>
      <c r="N62" s="269">
        <f>'Package Type'!N86</f>
        <v>-4.1220836227282391E-2</v>
      </c>
      <c r="O62" s="284">
        <f>'Package Type'!O86</f>
        <v>397294.78946459293</v>
      </c>
      <c r="P62" s="277">
        <f>'Package Type'!P86</f>
        <v>-20193.870455810218</v>
      </c>
      <c r="Q62" s="269">
        <f>'Package Type'!Q86</f>
        <v>-4.836986580584083E-2</v>
      </c>
    </row>
    <row r="63" spans="2:20" x14ac:dyDescent="0.25">
      <c r="B63" s="498"/>
      <c r="C63" s="48" t="s">
        <v>171</v>
      </c>
      <c r="D63" s="57">
        <f>'Package Type'!D87</f>
        <v>5350.6936306862717</v>
      </c>
      <c r="E63" s="277">
        <f>'Package Type'!E87</f>
        <v>-876.19854032159947</v>
      </c>
      <c r="F63" s="279">
        <f>'Package Type'!F87</f>
        <v>-0.14071201431769451</v>
      </c>
      <c r="G63" s="333">
        <f>'Package Type'!G87</f>
        <v>0.53922904577058617</v>
      </c>
      <c r="H63" s="368">
        <f>'Package Type'!H87</f>
        <v>-4.1734908473000654E-2</v>
      </c>
      <c r="I63" s="324">
        <f>'Package Type'!I87</f>
        <v>8.1693547587383559</v>
      </c>
      <c r="J63" s="333">
        <f>'Package Type'!J87</f>
        <v>5.0136712125800287E-2</v>
      </c>
      <c r="K63" s="290">
        <f>'Package Type'!K87</f>
        <v>6.17506659360109E-3</v>
      </c>
      <c r="L63" s="294">
        <f>'Package Type'!L87</f>
        <v>43711.714474397901</v>
      </c>
      <c r="M63" s="280">
        <f>'Package Type'!M87</f>
        <v>-6845.7808147596443</v>
      </c>
      <c r="N63" s="269">
        <f>'Package Type'!N87</f>
        <v>-0.13540585378302505</v>
      </c>
      <c r="O63" s="284">
        <f>'Package Type'!O87</f>
        <v>9511.5996721982956</v>
      </c>
      <c r="P63" s="277">
        <f>'Package Type'!P87</f>
        <v>-1560.1045861010862</v>
      </c>
      <c r="Q63" s="269">
        <f>'Package Type'!Q87</f>
        <v>-0.14090916354920041</v>
      </c>
      <c r="T63" s="59"/>
    </row>
    <row r="64" spans="2:20" ht="15" thickBot="1" x14ac:dyDescent="0.3">
      <c r="B64" s="499"/>
      <c r="C64" s="51" t="s">
        <v>172</v>
      </c>
      <c r="D64" s="296">
        <f>'Package Type'!D88</f>
        <v>0</v>
      </c>
      <c r="E64" s="297">
        <f>'Package Type'!E88</f>
        <v>0</v>
      </c>
      <c r="F64" s="317">
        <f>'Package Type'!F88</f>
        <v>0</v>
      </c>
      <c r="G64" s="334">
        <f>'Package Type'!G88</f>
        <v>0</v>
      </c>
      <c r="H64" s="369">
        <f>'Package Type'!H88</f>
        <v>0</v>
      </c>
      <c r="I64" s="325">
        <f>'Package Type'!I88</f>
        <v>0</v>
      </c>
      <c r="J64" s="334">
        <f>'Package Type'!J88</f>
        <v>0</v>
      </c>
      <c r="K64" s="342">
        <f>'Package Type'!K88</f>
        <v>0</v>
      </c>
      <c r="L64" s="348">
        <f>'Package Type'!L88</f>
        <v>0</v>
      </c>
      <c r="M64" s="360">
        <f>'Package Type'!M88</f>
        <v>0</v>
      </c>
      <c r="N64" s="354">
        <f>'Package Type'!N88</f>
        <v>0</v>
      </c>
      <c r="O64" s="298">
        <f>'Package Type'!O88</f>
        <v>0</v>
      </c>
      <c r="P64" s="297">
        <f>'Package Type'!P88</f>
        <v>0</v>
      </c>
      <c r="Q64" s="354">
        <f>'Package Type'!Q88</f>
        <v>0</v>
      </c>
    </row>
    <row r="65" spans="2:17" ht="15.5" customHeight="1" thickBot="1" x14ac:dyDescent="0.3">
      <c r="B65" s="497" t="s">
        <v>280</v>
      </c>
      <c r="C65" s="254" t="s">
        <v>44</v>
      </c>
      <c r="D65" s="259">
        <f>'Sugar Content'!D45</f>
        <v>992285.87047640514</v>
      </c>
      <c r="E65" s="260">
        <f>'Sugar Content'!E45</f>
        <v>-79534.872536001494</v>
      </c>
      <c r="F65" s="271">
        <f>'Sugar Content'!F45</f>
        <v>-7.4205386539231075E-2</v>
      </c>
      <c r="G65" s="335">
        <f>'Sugar Content'!G45</f>
        <v>100.00000000000003</v>
      </c>
      <c r="H65" s="370">
        <f>'Sugar Content'!H45</f>
        <v>-1.4210854715202004E-14</v>
      </c>
      <c r="I65" s="326">
        <f>'Sugar Content'!I45</f>
        <v>2.929273381329474</v>
      </c>
      <c r="J65" s="335">
        <f>'Sugar Content'!J45</f>
        <v>7.1255951747517532E-2</v>
      </c>
      <c r="K65" s="314">
        <f>'Sugar Content'!K45</f>
        <v>2.4931951432479602E-2</v>
      </c>
      <c r="L65" s="315">
        <f>'Sugar Content'!L45</f>
        <v>2906676.5870558796</v>
      </c>
      <c r="M65" s="272">
        <f>'Sugar Content'!M45</f>
        <v>-156605.77786106151</v>
      </c>
      <c r="N65" s="274">
        <f>'Sugar Content'!N45</f>
        <v>-5.1123520199976007E-2</v>
      </c>
      <c r="O65" s="302">
        <f>'Sugar Content'!O45</f>
        <v>576462.57158350945</v>
      </c>
      <c r="P65" s="260">
        <f>'Sugar Content'!P45</f>
        <v>-43843.415707945707</v>
      </c>
      <c r="Q65" s="316">
        <f>'Sugar Content'!Q45</f>
        <v>-7.0680303924497784E-2</v>
      </c>
    </row>
    <row r="66" spans="2:17" ht="15.5" customHeight="1" x14ac:dyDescent="0.25">
      <c r="B66" s="498"/>
      <c r="C66" s="43" t="s">
        <v>33</v>
      </c>
      <c r="D66" s="258">
        <f>'Sugar Content'!D46</f>
        <v>987220.59959212947</v>
      </c>
      <c r="E66" s="62">
        <f>'Sugar Content'!E46</f>
        <v>-57701.04135513748</v>
      </c>
      <c r="F66" s="308">
        <f>'Sugar Content'!F46</f>
        <v>-5.5220448207799561E-2</v>
      </c>
      <c r="G66" s="341">
        <f>'Sugar Content'!G46</f>
        <v>99.489535119365996</v>
      </c>
      <c r="H66" s="376">
        <f>'Sugar Content'!H46</f>
        <v>1.999199374373589</v>
      </c>
      <c r="I66" s="332">
        <f>'Sugar Content'!I46</f>
        <v>2.9313902778898231</v>
      </c>
      <c r="J66" s="341">
        <f>'Sugar Content'!J46</f>
        <v>7.2995026781418115E-2</v>
      </c>
      <c r="K66" s="309">
        <f>'Sugar Content'!K46</f>
        <v>2.5537065510136396E-2</v>
      </c>
      <c r="L66" s="310">
        <f>'Sugar Content'!L46</f>
        <v>2893928.8677769303</v>
      </c>
      <c r="M66" s="311">
        <f>'Sugar Content'!M46</f>
        <v>-92870.18848713953</v>
      </c>
      <c r="N66" s="312">
        <f>'Sugar Content'!N46</f>
        <v>-3.1093550901044834E-2</v>
      </c>
      <c r="O66" s="61">
        <f>'Sugar Content'!O46</f>
        <v>573924.76869833469</v>
      </c>
      <c r="P66" s="62">
        <f>'Sugar Content'!P46</f>
        <v>-32931.353978935396</v>
      </c>
      <c r="Q66" s="313">
        <f>'Sugar Content'!Q46</f>
        <v>-5.4265505032151579E-2</v>
      </c>
    </row>
    <row r="67" spans="2:17" ht="15.5" customHeight="1" x14ac:dyDescent="0.25">
      <c r="B67" s="498"/>
      <c r="C67" s="48" t="s">
        <v>455</v>
      </c>
      <c r="D67" s="57">
        <f>'Sugar Content'!D47</f>
        <v>5065.2708842754364</v>
      </c>
      <c r="E67" s="277">
        <f>'Sugar Content'!E47</f>
        <v>-21833.831180863399</v>
      </c>
      <c r="F67" s="278">
        <f>'Sugar Content'!F47</f>
        <v>-0.8116936813723602</v>
      </c>
      <c r="G67" s="333">
        <f>'Sugar Content'!G47</f>
        <v>0.51046488063400086</v>
      </c>
      <c r="H67" s="368">
        <f>'Sugar Content'!H47</f>
        <v>-1.9991993743735625</v>
      </c>
      <c r="I67" s="324">
        <f>'Sugar Content'!I47</f>
        <v>2.5166905324892612</v>
      </c>
      <c r="J67" s="333">
        <f>'Sugar Content'!J47</f>
        <v>-0.32665005440689532</v>
      </c>
      <c r="K67" s="290">
        <f>'Sugar Content'!K47</f>
        <v>-0.11488249276653578</v>
      </c>
      <c r="L67" s="294">
        <f>'Sugar Content'!L47</f>
        <v>12747.719278949498</v>
      </c>
      <c r="M67" s="280">
        <f>'Sugar Content'!M47</f>
        <v>-63735.589373921975</v>
      </c>
      <c r="N67" s="269">
        <f>'Sugar Content'!N47</f>
        <v>-0.83332678065999299</v>
      </c>
      <c r="O67" s="284">
        <f>'Sugar Content'!O47</f>
        <v>2537.8028851747513</v>
      </c>
      <c r="P67" s="277">
        <f>'Sugar Content'!P47</f>
        <v>-10912.061729010351</v>
      </c>
      <c r="Q67" s="261">
        <f>'Sugar Content'!Q47</f>
        <v>-0.81131387133085198</v>
      </c>
    </row>
    <row r="68" spans="2:17" ht="15.5" customHeight="1" thickBot="1" x14ac:dyDescent="0.3">
      <c r="B68" s="499"/>
      <c r="C68" s="51" t="s">
        <v>456</v>
      </c>
      <c r="D68" s="60">
        <f>'Sugar Content'!D48</f>
        <v>0</v>
      </c>
      <c r="E68" s="50">
        <f>'Sugar Content'!E48</f>
        <v>0</v>
      </c>
      <c r="F68" s="262">
        <f>'Sugar Content'!F48</f>
        <v>0</v>
      </c>
      <c r="G68" s="367">
        <f>'Sugar Content'!G48</f>
        <v>0</v>
      </c>
      <c r="H68" s="377">
        <f>'Sugar Content'!H48</f>
        <v>0</v>
      </c>
      <c r="I68" s="366">
        <f>'Sugar Content'!I48</f>
        <v>0</v>
      </c>
      <c r="J68" s="367">
        <f>'Sugar Content'!J48</f>
        <v>0</v>
      </c>
      <c r="K68" s="291">
        <f>'Sugar Content'!K48</f>
        <v>0</v>
      </c>
      <c r="L68" s="295">
        <f>'Sugar Content'!L48</f>
        <v>0</v>
      </c>
      <c r="M68" s="264">
        <f>'Sugar Content'!M48</f>
        <v>0</v>
      </c>
      <c r="N68" s="270">
        <f>'Sugar Content'!N48</f>
        <v>0</v>
      </c>
      <c r="O68" s="49">
        <f>'Sugar Content'!O48</f>
        <v>0</v>
      </c>
      <c r="P68" s="50">
        <f>'Sugar Content'!P48</f>
        <v>0</v>
      </c>
      <c r="Q68" s="265">
        <f>'Sugar Content'!Q48</f>
        <v>0</v>
      </c>
    </row>
    <row r="69" spans="2:17" x14ac:dyDescent="0.25">
      <c r="B69" s="63"/>
      <c r="C69" s="64"/>
      <c r="D69" s="65"/>
      <c r="E69" s="65"/>
      <c r="F69" s="66"/>
      <c r="G69" s="67"/>
      <c r="H69" s="67"/>
      <c r="I69" s="68"/>
      <c r="J69" s="68"/>
      <c r="K69" s="66"/>
      <c r="L69" s="69"/>
      <c r="M69" s="69"/>
      <c r="N69" s="66"/>
      <c r="O69" s="65"/>
      <c r="P69" s="65"/>
      <c r="Q69" s="66"/>
    </row>
    <row r="70" spans="2:17" ht="23.5" x14ac:dyDescent="0.25">
      <c r="B70" s="506" t="s">
        <v>249</v>
      </c>
      <c r="C70" s="506"/>
      <c r="D70" s="506"/>
      <c r="E70" s="506"/>
      <c r="F70" s="506"/>
      <c r="G70" s="506"/>
      <c r="H70" s="506"/>
      <c r="I70" s="506"/>
      <c r="J70" s="506"/>
      <c r="K70" s="506"/>
      <c r="L70" s="506"/>
      <c r="M70" s="506"/>
      <c r="N70" s="506"/>
      <c r="O70" s="506"/>
      <c r="P70" s="506"/>
      <c r="Q70" s="506"/>
    </row>
    <row r="71" spans="2:17" x14ac:dyDescent="0.25">
      <c r="B71" s="500" t="s">
        <v>254</v>
      </c>
      <c r="C71" s="500"/>
      <c r="D71" s="500"/>
      <c r="E71" s="500"/>
      <c r="F71" s="500"/>
      <c r="G71" s="500"/>
      <c r="H71" s="500"/>
      <c r="I71" s="500"/>
      <c r="J71" s="500"/>
      <c r="K71" s="500"/>
      <c r="L71" s="500"/>
      <c r="M71" s="500"/>
      <c r="N71" s="500"/>
      <c r="O71" s="500"/>
      <c r="P71" s="500"/>
      <c r="Q71" s="500"/>
    </row>
    <row r="72" spans="2:17" ht="15" thickBot="1" x14ac:dyDescent="0.3">
      <c r="B72" s="500" t="str">
        <f>'HOME PAGE'!H6</f>
        <v>LATEST 52 WEEKS ENDING 01-26-2025</v>
      </c>
      <c r="C72" s="500"/>
      <c r="D72" s="500"/>
      <c r="E72" s="500"/>
      <c r="F72" s="500"/>
      <c r="G72" s="500"/>
      <c r="H72" s="500"/>
      <c r="I72" s="500"/>
      <c r="J72" s="500"/>
      <c r="K72" s="500"/>
      <c r="L72" s="500"/>
      <c r="M72" s="500"/>
      <c r="N72" s="500"/>
      <c r="O72" s="500"/>
      <c r="P72" s="500"/>
      <c r="Q72" s="500"/>
    </row>
    <row r="73" spans="2:17" x14ac:dyDescent="0.25">
      <c r="D73" s="515" t="s">
        <v>266</v>
      </c>
      <c r="E73" s="516"/>
      <c r="F73" s="517"/>
      <c r="G73" s="515" t="s">
        <v>267</v>
      </c>
      <c r="H73" s="517"/>
      <c r="I73" s="515" t="s">
        <v>268</v>
      </c>
      <c r="J73" s="516"/>
      <c r="K73" s="517"/>
      <c r="L73" s="515" t="s">
        <v>269</v>
      </c>
      <c r="M73" s="516"/>
      <c r="N73" s="517"/>
      <c r="O73" s="515" t="s">
        <v>270</v>
      </c>
      <c r="P73" s="516"/>
      <c r="Q73" s="517"/>
    </row>
    <row r="74" spans="2:17" s="34" customFormat="1" ht="29.5" thickBot="1" x14ac:dyDescent="0.3">
      <c r="C74" s="35"/>
      <c r="D74" s="36" t="s">
        <v>271</v>
      </c>
      <c r="E74" s="37" t="s">
        <v>272</v>
      </c>
      <c r="F74" s="38" t="s">
        <v>273</v>
      </c>
      <c r="G74" s="39" t="s">
        <v>271</v>
      </c>
      <c r="H74" s="40" t="s">
        <v>272</v>
      </c>
      <c r="I74" s="41" t="s">
        <v>271</v>
      </c>
      <c r="J74" s="42" t="s">
        <v>272</v>
      </c>
      <c r="K74" s="38" t="s">
        <v>273</v>
      </c>
      <c r="L74" s="39" t="s">
        <v>271</v>
      </c>
      <c r="M74" s="42" t="s">
        <v>272</v>
      </c>
      <c r="N74" s="40" t="s">
        <v>273</v>
      </c>
      <c r="O74" s="41" t="s">
        <v>271</v>
      </c>
      <c r="P74" s="42" t="s">
        <v>272</v>
      </c>
      <c r="Q74" s="38" t="s">
        <v>273</v>
      </c>
    </row>
    <row r="75" spans="2:17" ht="15" thickBot="1" x14ac:dyDescent="0.3">
      <c r="C75" s="254" t="s">
        <v>281</v>
      </c>
      <c r="D75" s="259">
        <f>SubSegments!D129</f>
        <v>12385268.815928904</v>
      </c>
      <c r="E75" s="260">
        <f>SubSegments!E129</f>
        <v>-1076209.8864334784</v>
      </c>
      <c r="F75" s="273">
        <f>SubSegments!F129</f>
        <v>-7.9947375041689306E-2</v>
      </c>
      <c r="G75" s="335">
        <f>SubSegments!G129</f>
        <v>100.00000000000007</v>
      </c>
      <c r="H75" s="370">
        <f>SubSegments!H129</f>
        <v>8.5265128291212022E-14</v>
      </c>
      <c r="I75" s="326">
        <f>SubSegments!I129</f>
        <v>2.9453776484462857</v>
      </c>
      <c r="J75" s="335">
        <f>SubSegments!J129</f>
        <v>4.702898450958104E-2</v>
      </c>
      <c r="K75" s="314">
        <f>SubSegments!K129</f>
        <v>1.6226130794665523E-2</v>
      </c>
      <c r="L75" s="315">
        <f>SubSegments!L129</f>
        <v>36479293.94043579</v>
      </c>
      <c r="M75" s="272">
        <f>SubSegments!M129</f>
        <v>-2536764.8711686283</v>
      </c>
      <c r="N75" s="274">
        <f>SubSegments!N129</f>
        <v>-6.5018480811140436E-2</v>
      </c>
      <c r="O75" s="302">
        <f>SubSegments!O129</f>
        <v>7273279.1207174445</v>
      </c>
      <c r="P75" s="260">
        <f>SubSegments!P129</f>
        <v>-705453.48447739705</v>
      </c>
      <c r="Q75" s="274">
        <f>SubSegments!Q129</f>
        <v>-8.8416734760366086E-2</v>
      </c>
    </row>
    <row r="76" spans="2:17" x14ac:dyDescent="0.25">
      <c r="B76" s="494" t="s">
        <v>278</v>
      </c>
      <c r="C76" s="48" t="s">
        <v>28</v>
      </c>
      <c r="D76" s="386">
        <f>SubSegments!D130</f>
        <v>0</v>
      </c>
      <c r="E76" s="387">
        <f>SubSegments!E130</f>
        <v>0</v>
      </c>
      <c r="F76" s="390">
        <f>SubSegments!F130</f>
        <v>0</v>
      </c>
      <c r="G76" s="391">
        <f>SubSegments!G130</f>
        <v>0</v>
      </c>
      <c r="H76" s="392">
        <f>SubSegments!H130</f>
        <v>0</v>
      </c>
      <c r="I76" s="393">
        <f>SubSegments!I130</f>
        <v>0</v>
      </c>
      <c r="J76" s="391">
        <f>SubSegments!J130</f>
        <v>0</v>
      </c>
      <c r="K76" s="394">
        <f>SubSegments!K130</f>
        <v>0</v>
      </c>
      <c r="L76" s="395">
        <f>SubSegments!L130</f>
        <v>0</v>
      </c>
      <c r="M76" s="396">
        <f>SubSegments!M130</f>
        <v>0</v>
      </c>
      <c r="N76" s="397">
        <f>SubSegments!N130</f>
        <v>0</v>
      </c>
      <c r="O76" s="398">
        <f>SubSegments!O130</f>
        <v>0</v>
      </c>
      <c r="P76" s="387">
        <f>SubSegments!P130</f>
        <v>0</v>
      </c>
      <c r="Q76" s="397">
        <f>SubSegments!Q130</f>
        <v>0</v>
      </c>
    </row>
    <row r="77" spans="2:17" x14ac:dyDescent="0.25">
      <c r="B77" s="495"/>
      <c r="C77" s="48" t="s">
        <v>134</v>
      </c>
      <c r="D77" s="281">
        <f>SubSegments!D131</f>
        <v>370568.58209523582</v>
      </c>
      <c r="E77" s="282">
        <f>SubSegments!E131</f>
        <v>237295.26954490761</v>
      </c>
      <c r="F77" s="319">
        <f>SubSegments!F131</f>
        <v>1.7805160313344612</v>
      </c>
      <c r="G77" s="337">
        <f>SubSegments!G131</f>
        <v>2.9920108122210598</v>
      </c>
      <c r="H77" s="372">
        <f>SubSegments!H131</f>
        <v>2.0019760954039558</v>
      </c>
      <c r="I77" s="328">
        <f>SubSegments!I131</f>
        <v>3.0305618251128528</v>
      </c>
      <c r="J77" s="337">
        <f>SubSegments!J131</f>
        <v>0.19955170925918697</v>
      </c>
      <c r="K77" s="344">
        <f>SubSegments!K131</f>
        <v>7.0487812156409035E-2</v>
      </c>
      <c r="L77" s="350">
        <f>SubSegments!L131</f>
        <v>1123030.9984840199</v>
      </c>
      <c r="M77" s="362">
        <f>SubSegments!M131</f>
        <v>745732.90248071344</v>
      </c>
      <c r="N77" s="356">
        <f>SubSegments!N131</f>
        <v>1.9765085230490487</v>
      </c>
      <c r="O77" s="285">
        <f>SubSegments!O131</f>
        <v>185737.02124590814</v>
      </c>
      <c r="P77" s="282">
        <f>SubSegments!P131</f>
        <v>116892.70743024131</v>
      </c>
      <c r="Q77" s="356">
        <f>SubSegments!Q131</f>
        <v>1.6979282812408563</v>
      </c>
    </row>
    <row r="78" spans="2:17" x14ac:dyDescent="0.25">
      <c r="B78" s="495"/>
      <c r="C78" s="48" t="s">
        <v>135</v>
      </c>
      <c r="D78" s="281">
        <f>SubSegments!D132</f>
        <v>0</v>
      </c>
      <c r="E78" s="282">
        <f>SubSegments!E132</f>
        <v>0</v>
      </c>
      <c r="F78" s="319">
        <f>SubSegments!F132</f>
        <v>0</v>
      </c>
      <c r="G78" s="337">
        <f>SubSegments!G132</f>
        <v>0</v>
      </c>
      <c r="H78" s="372">
        <f>SubSegments!H132</f>
        <v>0</v>
      </c>
      <c r="I78" s="328">
        <f>SubSegments!I132</f>
        <v>0</v>
      </c>
      <c r="J78" s="337">
        <f>SubSegments!J132</f>
        <v>0</v>
      </c>
      <c r="K78" s="344">
        <f>SubSegments!K132</f>
        <v>0</v>
      </c>
      <c r="L78" s="350">
        <f>SubSegments!L132</f>
        <v>0</v>
      </c>
      <c r="M78" s="362">
        <f>SubSegments!M132</f>
        <v>0</v>
      </c>
      <c r="N78" s="356">
        <f>SubSegments!N132</f>
        <v>0</v>
      </c>
      <c r="O78" s="285">
        <f>SubSegments!O132</f>
        <v>0</v>
      </c>
      <c r="P78" s="282">
        <f>SubSegments!P132</f>
        <v>0</v>
      </c>
      <c r="Q78" s="356">
        <f>SubSegments!Q132</f>
        <v>0</v>
      </c>
    </row>
    <row r="79" spans="2:17" x14ac:dyDescent="0.25">
      <c r="B79" s="495"/>
      <c r="C79" s="48" t="s">
        <v>136</v>
      </c>
      <c r="D79" s="281">
        <f>SubSegments!D133</f>
        <v>7294354.0386829004</v>
      </c>
      <c r="E79" s="282">
        <f>SubSegments!E133</f>
        <v>-463384.41658161115</v>
      </c>
      <c r="F79" s="319">
        <f>SubSegments!F133</f>
        <v>-5.9731894707941838E-2</v>
      </c>
      <c r="G79" s="337">
        <f>SubSegments!G133</f>
        <v>58.895403459483354</v>
      </c>
      <c r="H79" s="372">
        <f>SubSegments!H133</f>
        <v>1.2662333899048264</v>
      </c>
      <c r="I79" s="328">
        <f>SubSegments!I133</f>
        <v>2.7720471614155753</v>
      </c>
      <c r="J79" s="337">
        <f>SubSegments!J133</f>
        <v>-6.0413251460524453E-2</v>
      </c>
      <c r="K79" s="344">
        <f>SubSegments!K133</f>
        <v>-2.1328895255125709E-2</v>
      </c>
      <c r="L79" s="350">
        <f>SubSegments!L133</f>
        <v>20220293.40729117</v>
      </c>
      <c r="M79" s="362">
        <f>SubSegments!M133</f>
        <v>-1753193.6606921442</v>
      </c>
      <c r="N79" s="356">
        <f>SubSegments!N133</f>
        <v>-7.9786774637451707E-2</v>
      </c>
      <c r="O79" s="285">
        <f>SubSegments!O133</f>
        <v>3775288.0248184903</v>
      </c>
      <c r="P79" s="282">
        <f>SubSegments!P133</f>
        <v>-343196.75384153705</v>
      </c>
      <c r="Q79" s="356">
        <f>SubSegments!Q133</f>
        <v>-8.3330829731316405E-2</v>
      </c>
    </row>
    <row r="80" spans="2:17" x14ac:dyDescent="0.25">
      <c r="B80" s="495"/>
      <c r="C80" s="48" t="s">
        <v>137</v>
      </c>
      <c r="D80" s="281">
        <f>SubSegments!D134</f>
        <v>2091150.5947716762</v>
      </c>
      <c r="E80" s="282">
        <f>SubSegments!E134</f>
        <v>-361372.44504705863</v>
      </c>
      <c r="F80" s="319">
        <f>SubSegments!F134</f>
        <v>-0.14734721720443758</v>
      </c>
      <c r="G80" s="337">
        <f>SubSegments!G134</f>
        <v>16.884176079264531</v>
      </c>
      <c r="H80" s="372">
        <f>SubSegments!H134</f>
        <v>-1.3346473802142285</v>
      </c>
      <c r="I80" s="328">
        <f>SubSegments!I134</f>
        <v>2.9341715759066065</v>
      </c>
      <c r="J80" s="337">
        <f>SubSegments!J134</f>
        <v>0.23965996909399667</v>
      </c>
      <c r="K80" s="344">
        <f>SubSegments!K134</f>
        <v>8.8943750877917019E-2</v>
      </c>
      <c r="L80" s="350">
        <f>SubSegments!L134</f>
        <v>6135794.6361192465</v>
      </c>
      <c r="M80" s="362">
        <f>SubSegments!M134</f>
        <v>-472557.16064767912</v>
      </c>
      <c r="N80" s="356">
        <f>SubSegments!N134</f>
        <v>-7.1509080506106423E-2</v>
      </c>
      <c r="O80" s="285">
        <f>SubSegments!O134</f>
        <v>1096774.6285145076</v>
      </c>
      <c r="P80" s="282">
        <f>SubSegments!P134</f>
        <v>-147177.26316679339</v>
      </c>
      <c r="Q80" s="356">
        <f>SubSegments!Q134</f>
        <v>-0.1183142725623187</v>
      </c>
    </row>
    <row r="81" spans="2:17" x14ac:dyDescent="0.25">
      <c r="B81" s="495"/>
      <c r="C81" s="48" t="s">
        <v>138</v>
      </c>
      <c r="D81" s="281">
        <f>SubSegments!D135</f>
        <v>2338109.1220768108</v>
      </c>
      <c r="E81" s="282">
        <f>SubSegments!E135</f>
        <v>-447678.80257027503</v>
      </c>
      <c r="F81" s="319">
        <f>SubSegments!F135</f>
        <v>-0.16070096313127952</v>
      </c>
      <c r="G81" s="337">
        <f>SubSegments!G135</f>
        <v>18.878145939551434</v>
      </c>
      <c r="H81" s="372">
        <f>SubSegments!H135</f>
        <v>-1.8163705117370981</v>
      </c>
      <c r="I81" s="328">
        <f>SubSegments!I135</f>
        <v>2.6249108057251149</v>
      </c>
      <c r="J81" s="337">
        <f>SubSegments!J135</f>
        <v>0.16278355634267339</v>
      </c>
      <c r="K81" s="344">
        <f>SubSegments!K135</f>
        <v>6.6115005381425049E-2</v>
      </c>
      <c r="L81" s="350">
        <f>SubSegments!L135</f>
        <v>6137327.899503882</v>
      </c>
      <c r="M81" s="362">
        <f>SubSegments!M135</f>
        <v>-721636.46077026799</v>
      </c>
      <c r="N81" s="356">
        <f>SubSegments!N135</f>
        <v>-0.10521070279207931</v>
      </c>
      <c r="O81" s="285">
        <f>SubSegments!O135</f>
        <v>1537531.612469095</v>
      </c>
      <c r="P81" s="282">
        <f>SubSegments!P135</f>
        <v>-241501.42316523264</v>
      </c>
      <c r="Q81" s="356">
        <f>SubSegments!Q135</f>
        <v>-0.13574870074243645</v>
      </c>
    </row>
    <row r="82" spans="2:17" x14ac:dyDescent="0.25">
      <c r="B82" s="495"/>
      <c r="C82" s="48" t="s">
        <v>139</v>
      </c>
      <c r="D82" s="281">
        <f>SubSegments!D136</f>
        <v>4058.4686141014099</v>
      </c>
      <c r="E82" s="282">
        <f>SubSegments!E136</f>
        <v>1141.0524899959564</v>
      </c>
      <c r="F82" s="319">
        <f>SubSegments!F136</f>
        <v>0.3911174962556393</v>
      </c>
      <c r="G82" s="337">
        <f>SubSegments!G136</f>
        <v>3.2768514550784292E-2</v>
      </c>
      <c r="H82" s="372">
        <f>SubSegments!H136</f>
        <v>1.1096184277042006E-2</v>
      </c>
      <c r="I82" s="328">
        <f>SubSegments!I136</f>
        <v>1.992104776822158</v>
      </c>
      <c r="J82" s="337">
        <f>SubSegments!J136</f>
        <v>-1.3178032424119301E-2</v>
      </c>
      <c r="K82" s="344">
        <f>SubSegments!K136</f>
        <v>-6.5716578047524919E-3</v>
      </c>
      <c r="L82" s="350">
        <f>SubSegments!L136</f>
        <v>8084.8947127342226</v>
      </c>
      <c r="M82" s="362">
        <f>SubSegments!M136</f>
        <v>2234.6503116476533</v>
      </c>
      <c r="N82" s="356">
        <f>SubSegments!N136</f>
        <v>0.38197554810404338</v>
      </c>
      <c r="O82" s="285">
        <f>SubSegments!O136</f>
        <v>4055.3687071800232</v>
      </c>
      <c r="P82" s="282">
        <f>SubSegments!P136</f>
        <v>1166.5200620889664</v>
      </c>
      <c r="Q82" s="356">
        <f>SubSegments!Q136</f>
        <v>0.40380103127631928</v>
      </c>
    </row>
    <row r="83" spans="2:17" x14ac:dyDescent="0.25">
      <c r="B83" s="495"/>
      <c r="C83" s="48" t="s">
        <v>140</v>
      </c>
      <c r="D83" s="281">
        <f>SubSegments!D137</f>
        <v>0</v>
      </c>
      <c r="E83" s="282">
        <f>SubSegments!E137</f>
        <v>-27.982050516307353</v>
      </c>
      <c r="F83" s="319">
        <f>SubSegments!F137</f>
        <v>-1</v>
      </c>
      <c r="G83" s="337">
        <f>SubSegments!G137</f>
        <v>0</v>
      </c>
      <c r="H83" s="372">
        <f>SubSegments!H137</f>
        <v>-2.0786758375509462E-4</v>
      </c>
      <c r="I83" s="328">
        <f>SubSegments!I137</f>
        <v>0</v>
      </c>
      <c r="J83" s="337">
        <f>SubSegments!J137</f>
        <v>-18.96739074444486</v>
      </c>
      <c r="K83" s="344">
        <f>SubSegments!K137</f>
        <v>-1</v>
      </c>
      <c r="L83" s="350">
        <f>SubSegments!L137</f>
        <v>0</v>
      </c>
      <c r="M83" s="362">
        <f>SubSegments!M137</f>
        <v>-530.74648597359658</v>
      </c>
      <c r="N83" s="356">
        <f>SubSegments!N137</f>
        <v>-1</v>
      </c>
      <c r="O83" s="285">
        <f>SubSegments!O137</f>
        <v>0</v>
      </c>
      <c r="P83" s="282">
        <f>SubSegments!P137</f>
        <v>-36.741225600242615</v>
      </c>
      <c r="Q83" s="356">
        <f>SubSegments!Q137</f>
        <v>-1</v>
      </c>
    </row>
    <row r="84" spans="2:17" x14ac:dyDescent="0.25">
      <c r="B84" s="495"/>
      <c r="C84" s="48" t="s">
        <v>141</v>
      </c>
      <c r="D84" s="281">
        <f>SubSegments!D138</f>
        <v>0</v>
      </c>
      <c r="E84" s="282">
        <f>SubSegments!E138</f>
        <v>0</v>
      </c>
      <c r="F84" s="319">
        <f>SubSegments!F138</f>
        <v>0</v>
      </c>
      <c r="G84" s="337">
        <f>SubSegments!G138</f>
        <v>0</v>
      </c>
      <c r="H84" s="372">
        <f>SubSegments!H138</f>
        <v>0</v>
      </c>
      <c r="I84" s="328">
        <f>SubSegments!I138</f>
        <v>0</v>
      </c>
      <c r="J84" s="337">
        <f>SubSegments!J138</f>
        <v>0</v>
      </c>
      <c r="K84" s="344">
        <f>SubSegments!K138</f>
        <v>0</v>
      </c>
      <c r="L84" s="350">
        <f>SubSegments!L138</f>
        <v>0</v>
      </c>
      <c r="M84" s="362">
        <f>SubSegments!M138</f>
        <v>0</v>
      </c>
      <c r="N84" s="356">
        <f>SubSegments!N138</f>
        <v>0</v>
      </c>
      <c r="O84" s="285">
        <f>SubSegments!O138</f>
        <v>0</v>
      </c>
      <c r="P84" s="282">
        <f>SubSegments!P138</f>
        <v>0</v>
      </c>
      <c r="Q84" s="356">
        <f>SubSegments!Q138</f>
        <v>0</v>
      </c>
    </row>
    <row r="85" spans="2:17" x14ac:dyDescent="0.25">
      <c r="B85" s="495"/>
      <c r="C85" s="48" t="s">
        <v>142</v>
      </c>
      <c r="D85" s="281">
        <f>SubSegments!D139</f>
        <v>273747.37996099808</v>
      </c>
      <c r="E85" s="282">
        <f>SubSegments!E139</f>
        <v>-37006.617600437778</v>
      </c>
      <c r="F85" s="319">
        <f>SubSegments!F139</f>
        <v>-0.11908653755329919</v>
      </c>
      <c r="G85" s="337">
        <f>SubSegments!G139</f>
        <v>2.2102659540899676</v>
      </c>
      <c r="H85" s="372">
        <f>SubSegments!H139</f>
        <v>-9.820256138523753E-2</v>
      </c>
      <c r="I85" s="328">
        <f>SubSegments!I139</f>
        <v>10.22847792430834</v>
      </c>
      <c r="J85" s="337">
        <f>SubSegments!J139</f>
        <v>0.20248449762322629</v>
      </c>
      <c r="K85" s="344">
        <f>SubSegments!K139</f>
        <v>2.019595355850673E-2</v>
      </c>
      <c r="L85" s="350">
        <f>SubSegments!L139</f>
        <v>2800019.0327683161</v>
      </c>
      <c r="M85" s="362">
        <f>SubSegments!M139</f>
        <v>-315598.50409876136</v>
      </c>
      <c r="N85" s="356">
        <f>SubSegments!N139</f>
        <v>-0.10129565017666219</v>
      </c>
      <c r="O85" s="285">
        <f>SubSegments!O139</f>
        <v>661419.39473544515</v>
      </c>
      <c r="P85" s="282">
        <f>SubSegments!P139</f>
        <v>-86195.447530536447</v>
      </c>
      <c r="Q85" s="356">
        <f>SubSegments!Q139</f>
        <v>-0.11529392229464377</v>
      </c>
    </row>
    <row r="86" spans="2:17" ht="15" thickBot="1" x14ac:dyDescent="0.3">
      <c r="B86" s="495"/>
      <c r="C86" s="384" t="s">
        <v>143</v>
      </c>
      <c r="D86" s="388">
        <f>SubSegments!D140</f>
        <v>13280.629727157127</v>
      </c>
      <c r="E86" s="389">
        <f>SubSegments!E140</f>
        <v>-5175.9446184771441</v>
      </c>
      <c r="F86" s="399">
        <f>SubSegments!F140</f>
        <v>-0.28043907398782619</v>
      </c>
      <c r="G86" s="400">
        <f>SubSegments!G140</f>
        <v>0.10722924083873492</v>
      </c>
      <c r="H86" s="401">
        <f>SubSegments!H140</f>
        <v>-2.9877348665397985E-2</v>
      </c>
      <c r="I86" s="402">
        <f>SubSegments!I140</f>
        <v>4.1220237805814293</v>
      </c>
      <c r="J86" s="400">
        <f>SubSegments!J140</f>
        <v>6.4733322637922086E-3</v>
      </c>
      <c r="K86" s="403">
        <f>SubSegments!K140</f>
        <v>1.5728958604889392E-3</v>
      </c>
      <c r="L86" s="404">
        <f>SubSegments!L140</f>
        <v>54743.071556438335</v>
      </c>
      <c r="M86" s="405">
        <f>SubSegments!M140</f>
        <v>-21215.891266144587</v>
      </c>
      <c r="N86" s="406">
        <f>SubSegments!N140</f>
        <v>-0.27930727958593204</v>
      </c>
      <c r="O86" s="407">
        <f>SubSegments!O140</f>
        <v>12473.07022682048</v>
      </c>
      <c r="P86" s="389">
        <f>SubSegments!P140</f>
        <v>-5405.08304002359</v>
      </c>
      <c r="Q86" s="406">
        <f>SubSegments!Q140</f>
        <v>-0.30232893517294018</v>
      </c>
    </row>
    <row r="87" spans="2:17" s="256" customFormat="1" x14ac:dyDescent="0.25">
      <c r="B87" s="495"/>
      <c r="C87" s="437" t="s">
        <v>282</v>
      </c>
      <c r="D87" s="434">
        <f>'RFG vs SS'!E40</f>
        <v>7222785.8004081184</v>
      </c>
      <c r="E87" s="408">
        <f>'RFG vs SS'!F40</f>
        <v>-394018.26434289478</v>
      </c>
      <c r="F87" s="413">
        <f>'RFG vs SS'!G40</f>
        <v>-5.1730129985400233E-2</v>
      </c>
      <c r="G87" s="414">
        <f>'RFG vs SS'!H40</f>
        <v>58.317553762892665</v>
      </c>
      <c r="H87" s="452">
        <f>'RFG vs SS'!I40</f>
        <v>1.7353295276434011</v>
      </c>
      <c r="I87" s="456">
        <f>'RFG vs SS'!J40</f>
        <v>2.7185329462382137</v>
      </c>
      <c r="J87" s="414">
        <f>'RFG vs SS'!K40</f>
        <v>-4.8586938683272685E-2</v>
      </c>
      <c r="K87" s="420">
        <f>'RFG vs SS'!L40</f>
        <v>-1.7558667749825837E-2</v>
      </c>
      <c r="L87" s="443">
        <f>'RFG vs SS'!M40</f>
        <v>19635381.162031017</v>
      </c>
      <c r="M87" s="419">
        <f>'RFG vs SS'!N40</f>
        <v>-1441228.8250923157</v>
      </c>
      <c r="N87" s="417">
        <f>'RFG vs SS'!O40</f>
        <v>-6.8380485570157079E-2</v>
      </c>
      <c r="O87" s="448">
        <f>'RFG vs SS'!P40</f>
        <v>3648623.4611234628</v>
      </c>
      <c r="P87" s="422">
        <f>'RFG vs SS'!Q40</f>
        <v>-260097.30826533446</v>
      </c>
      <c r="Q87" s="420">
        <f>'RFG vs SS'!R40</f>
        <v>-6.6542821452555592E-2</v>
      </c>
    </row>
    <row r="88" spans="2:17" s="256" customFormat="1" ht="15" thickBot="1" x14ac:dyDescent="0.3">
      <c r="B88" s="496"/>
      <c r="C88" s="438" t="s">
        <v>283</v>
      </c>
      <c r="D88" s="433">
        <f>'RFG vs SS'!E41</f>
        <v>71568.23827478099</v>
      </c>
      <c r="E88" s="409">
        <f>'RFG vs SS'!F41</f>
        <v>-69366.152238719907</v>
      </c>
      <c r="F88" s="423">
        <f>'RFG vs SS'!G41</f>
        <v>-0.49218754901469514</v>
      </c>
      <c r="G88" s="424">
        <f>'RFG vs SS'!H41</f>
        <v>0.57784969659064533</v>
      </c>
      <c r="H88" s="453">
        <f>'RFG vs SS'!I41</f>
        <v>-0.46909613773859438</v>
      </c>
      <c r="I88" s="457">
        <f>'RFG vs SS'!J41</f>
        <v>8.1727908826597169</v>
      </c>
      <c r="J88" s="424">
        <f>'RFG vs SS'!K41</f>
        <v>1.8089993510671123</v>
      </c>
      <c r="K88" s="430">
        <f>'RFG vs SS'!L41</f>
        <v>0.28426439522515151</v>
      </c>
      <c r="L88" s="444">
        <f>'RFG vs SS'!M41</f>
        <v>584912.24526014831</v>
      </c>
      <c r="M88" s="429">
        <f>'RFG vs SS'!N41</f>
        <v>-311964.83559983375</v>
      </c>
      <c r="N88" s="427">
        <f>'RFG vs SS'!O41</f>
        <v>-0.34783454974755545</v>
      </c>
      <c r="O88" s="449">
        <f>'RFG vs SS'!P41</f>
        <v>126664.56369502841</v>
      </c>
      <c r="P88" s="432">
        <f>'RFG vs SS'!Q41</f>
        <v>-83099.445576200829</v>
      </c>
      <c r="Q88" s="430">
        <f>'RFG vs SS'!R41</f>
        <v>-0.39615683293291515</v>
      </c>
    </row>
    <row r="89" spans="2:17" x14ac:dyDescent="0.25">
      <c r="B89" s="497" t="s">
        <v>274</v>
      </c>
      <c r="C89" s="439" t="s">
        <v>33</v>
      </c>
      <c r="D89" s="258">
        <f>'Fat Content'!D49</f>
        <v>2136.8792395591736</v>
      </c>
      <c r="E89" s="62">
        <f>'Fat Content'!E49</f>
        <v>-6998.8175103664398</v>
      </c>
      <c r="F89" s="323">
        <f>'Fat Content'!F49</f>
        <v>-0.76609564677411468</v>
      </c>
      <c r="G89" s="341">
        <f>'Fat Content'!G49</f>
        <v>1.7253394103250278E-2</v>
      </c>
      <c r="H89" s="450">
        <f>'Fat Content'!H49</f>
        <v>-5.0612083025368362E-2</v>
      </c>
      <c r="I89" s="458">
        <f>'Fat Content'!I49</f>
        <v>3.5195405191900146</v>
      </c>
      <c r="J89" s="341">
        <f>'Fat Content'!J49</f>
        <v>1.2312137406629038</v>
      </c>
      <c r="K89" s="312">
        <f>'Fat Content'!K49</f>
        <v>0.538041049126462</v>
      </c>
      <c r="L89" s="441">
        <f>'Fat Content'!L49</f>
        <v>7520.8330682444575</v>
      </c>
      <c r="M89" s="311">
        <f>'Fat Content'!M49</f>
        <v>-13384.626445113419</v>
      </c>
      <c r="N89" s="309">
        <f>'Fat Content'!N49</f>
        <v>-0.64024550316921269</v>
      </c>
      <c r="O89" s="258">
        <f>'Fat Content'!O49</f>
        <v>1068.4396197795868</v>
      </c>
      <c r="P89" s="62">
        <f>'Fat Content'!P49</f>
        <v>-3499.4087551832199</v>
      </c>
      <c r="Q89" s="312">
        <f>'Fat Content'!Q49</f>
        <v>-0.76609564677411468</v>
      </c>
    </row>
    <row r="90" spans="2:17" x14ac:dyDescent="0.25">
      <c r="B90" s="498"/>
      <c r="C90" s="58" t="s">
        <v>162</v>
      </c>
      <c r="D90" s="57">
        <f>'Fat Content'!D50</f>
        <v>114032.18664195096</v>
      </c>
      <c r="E90" s="277">
        <f>'Fat Content'!E50</f>
        <v>-176706.38328211673</v>
      </c>
      <c r="F90" s="279">
        <f>'Fat Content'!F50</f>
        <v>-0.60778445504587575</v>
      </c>
      <c r="G90" s="333">
        <f>'Fat Content'!G50</f>
        <v>0.92070820857188185</v>
      </c>
      <c r="H90" s="451">
        <f>'Fat Content'!H50</f>
        <v>-1.239073612967867</v>
      </c>
      <c r="I90" s="455">
        <f>'Fat Content'!I50</f>
        <v>3.2223729225454716</v>
      </c>
      <c r="J90" s="333">
        <f>'Fat Content'!J50</f>
        <v>0.27928093255051634</v>
      </c>
      <c r="K90" s="269">
        <f>'Fat Content'!K50</f>
        <v>9.489371501126441E-2</v>
      </c>
      <c r="L90" s="442">
        <f>'Fat Content'!L50</f>
        <v>367454.23053367418</v>
      </c>
      <c r="M90" s="280">
        <f>'Fat Content'!M50</f>
        <v>-488216.12579243764</v>
      </c>
      <c r="N90" s="446">
        <f>'Fat Content'!N50</f>
        <v>-0.57056566490001137</v>
      </c>
      <c r="O90" s="57">
        <f>'Fat Content'!O50</f>
        <v>73804.578175167713</v>
      </c>
      <c r="P90" s="277">
        <f>'Fat Content'!P50</f>
        <v>-78780.321198992591</v>
      </c>
      <c r="Q90" s="269">
        <f>'Fat Content'!Q50</f>
        <v>-0.5163048343716623</v>
      </c>
    </row>
    <row r="91" spans="2:17" x14ac:dyDescent="0.25">
      <c r="B91" s="498"/>
      <c r="C91" s="58" t="s">
        <v>163</v>
      </c>
      <c r="D91" s="57">
        <f>'Fat Content'!D51</f>
        <v>0</v>
      </c>
      <c r="E91" s="277">
        <f>'Fat Content'!E51</f>
        <v>0</v>
      </c>
      <c r="F91" s="279">
        <f>'Fat Content'!F51</f>
        <v>0</v>
      </c>
      <c r="G91" s="333">
        <f>'Fat Content'!G51</f>
        <v>0</v>
      </c>
      <c r="H91" s="451">
        <f>'Fat Content'!H51</f>
        <v>0</v>
      </c>
      <c r="I91" s="455">
        <f>'Fat Content'!I51</f>
        <v>0</v>
      </c>
      <c r="J91" s="333">
        <f>'Fat Content'!J51</f>
        <v>0</v>
      </c>
      <c r="K91" s="269">
        <f>'Fat Content'!K51</f>
        <v>0</v>
      </c>
      <c r="L91" s="442">
        <f>'Fat Content'!L51</f>
        <v>0</v>
      </c>
      <c r="M91" s="280">
        <f>'Fat Content'!M51</f>
        <v>0</v>
      </c>
      <c r="N91" s="446">
        <f>'Fat Content'!N51</f>
        <v>0</v>
      </c>
      <c r="O91" s="57">
        <f>'Fat Content'!O51</f>
        <v>0</v>
      </c>
      <c r="P91" s="277">
        <f>'Fat Content'!P51</f>
        <v>0</v>
      </c>
      <c r="Q91" s="269">
        <f>'Fat Content'!Q51</f>
        <v>0</v>
      </c>
    </row>
    <row r="92" spans="2:17" ht="15" thickBot="1" x14ac:dyDescent="0.3">
      <c r="B92" s="499"/>
      <c r="C92" s="440" t="s">
        <v>164</v>
      </c>
      <c r="D92" s="60">
        <f>'Fat Content'!D52</f>
        <v>12269099.750047389</v>
      </c>
      <c r="E92" s="50">
        <f>'Fat Content'!E52</f>
        <v>-892504.6856409926</v>
      </c>
      <c r="F92" s="263">
        <f>'Fat Content'!F52</f>
        <v>-6.781123760420267E-2</v>
      </c>
      <c r="G92" s="367">
        <f>'Fat Content'!G52</f>
        <v>99.062038397324827</v>
      </c>
      <c r="H92" s="454">
        <f>'Fat Content'!H52</f>
        <v>1.2896856959932848</v>
      </c>
      <c r="I92" s="459">
        <f>'Fat Content'!I52</f>
        <v>2.9427031821706757</v>
      </c>
      <c r="J92" s="367">
        <f>'Fat Content'!J52</f>
        <v>4.4919467265239987E-2</v>
      </c>
      <c r="K92" s="270">
        <f>'Fat Content'!K52</f>
        <v>1.5501318139854982E-2</v>
      </c>
      <c r="L92" s="445">
        <f>'Fat Content'!L52</f>
        <v>36104318.876833893</v>
      </c>
      <c r="M92" s="360">
        <f>'Fat Content'!M52</f>
        <v>-2035164.1189310476</v>
      </c>
      <c r="N92" s="447">
        <f>'Fat Content'!N52</f>
        <v>-5.3361083031907772E-2</v>
      </c>
      <c r="O92" s="60">
        <f>'Fat Content'!O52</f>
        <v>7198406.1029225029</v>
      </c>
      <c r="P92" s="50">
        <f>'Fat Content'!P52</f>
        <v>-623173.75452321302</v>
      </c>
      <c r="Q92" s="270">
        <f>'Fat Content'!Q52</f>
        <v>-7.9673642138932549E-2</v>
      </c>
    </row>
    <row r="93" spans="2:17" ht="15" thickBot="1" x14ac:dyDescent="0.3">
      <c r="B93" s="497" t="s">
        <v>284</v>
      </c>
      <c r="C93" s="254" t="s">
        <v>284</v>
      </c>
      <c r="D93" s="259">
        <f>Flavors!D199</f>
        <v>8195791.469926754</v>
      </c>
      <c r="E93" s="260">
        <f>Flavors!E199</f>
        <v>-252463.4267784059</v>
      </c>
      <c r="F93" s="273">
        <f>Flavors!F199</f>
        <v>-2.9883500186158832E-2</v>
      </c>
      <c r="G93" s="335">
        <f>Flavors!G199</f>
        <v>66.173706778055617</v>
      </c>
      <c r="H93" s="370">
        <f>Flavors!H199</f>
        <v>3.414963229157415</v>
      </c>
      <c r="I93" s="326">
        <f>Flavors!I199</f>
        <v>2.8048272474757785</v>
      </c>
      <c r="J93" s="335">
        <f>Flavors!J199</f>
        <v>1.4890739319491253E-2</v>
      </c>
      <c r="K93" s="314">
        <f>Flavors!K199</f>
        <v>5.337304012460021E-3</v>
      </c>
      <c r="L93" s="315">
        <f>Flavors!L199</f>
        <v>22987779.229480121</v>
      </c>
      <c r="M93" s="272">
        <f>Flavors!M199</f>
        <v>-582315.5370477289</v>
      </c>
      <c r="N93" s="274">
        <f>Flavors!N199</f>
        <v>-2.4705693499148827E-2</v>
      </c>
      <c r="O93" s="302">
        <f>Flavors!O199</f>
        <v>4187335.7715731603</v>
      </c>
      <c r="P93" s="260">
        <f>Flavors!P199</f>
        <v>-157525.21679375926</v>
      </c>
      <c r="Q93" s="274">
        <f>Flavors!Q199</f>
        <v>-3.6255525140049982E-2</v>
      </c>
    </row>
    <row r="94" spans="2:17" x14ac:dyDescent="0.25">
      <c r="B94" s="498"/>
      <c r="C94" s="378" t="s">
        <v>33</v>
      </c>
      <c r="D94" s="299">
        <f>Flavors!D200</f>
        <v>108306.64872007217</v>
      </c>
      <c r="E94" s="300">
        <f>Flavors!E200</f>
        <v>52808.480825190403</v>
      </c>
      <c r="F94" s="318">
        <f>Flavors!F200</f>
        <v>0.95153557006087364</v>
      </c>
      <c r="G94" s="336">
        <f>Flavors!G200</f>
        <v>0.87447959612129822</v>
      </c>
      <c r="H94" s="371">
        <f>Flavors!H200</f>
        <v>0.46220566157098569</v>
      </c>
      <c r="I94" s="327">
        <f>Flavors!I200</f>
        <v>2.9977811609384108</v>
      </c>
      <c r="J94" s="336">
        <f>Flavors!J200</f>
        <v>5.1475791796134818E-2</v>
      </c>
      <c r="K94" s="343">
        <f>Flavors!K200</f>
        <v>1.747130230805654E-2</v>
      </c>
      <c r="L94" s="349">
        <f>Flavors!L200</f>
        <v>324679.63113740663</v>
      </c>
      <c r="M94" s="361">
        <f>Flavors!M200</f>
        <v>161165.08109115699</v>
      </c>
      <c r="N94" s="355">
        <f>Flavors!N200</f>
        <v>0.98563143797033281</v>
      </c>
      <c r="O94" s="301">
        <f>Flavors!O200</f>
        <v>56783.017418883741</v>
      </c>
      <c r="P94" s="300">
        <f>Flavors!P200</f>
        <v>26015.718784473836</v>
      </c>
      <c r="Q94" s="355">
        <f>Flavors!Q200</f>
        <v>0.84556395716125887</v>
      </c>
    </row>
    <row r="95" spans="2:17" x14ac:dyDescent="0.25">
      <c r="B95" s="498"/>
      <c r="C95" s="48" t="s">
        <v>145</v>
      </c>
      <c r="D95" s="281">
        <f>Flavors!D201</f>
        <v>1185.7405767440796</v>
      </c>
      <c r="E95" s="282">
        <f>Flavors!E201</f>
        <v>967.74027061462402</v>
      </c>
      <c r="F95" s="319">
        <f>Flavors!F201</f>
        <v>4.4391693195143906</v>
      </c>
      <c r="G95" s="337">
        <f>Flavors!G201</f>
        <v>9.573797665328657E-3</v>
      </c>
      <c r="H95" s="372">
        <f>Flavors!H201</f>
        <v>7.9543596307002761E-3</v>
      </c>
      <c r="I95" s="328">
        <f>Flavors!I201</f>
        <v>2.0933848924985679</v>
      </c>
      <c r="J95" s="337">
        <f>Flavors!J201</f>
        <v>-0.16956383353847926</v>
      </c>
      <c r="K95" s="344">
        <f>Flavors!K201</f>
        <v>-7.4930479682332532E-2</v>
      </c>
      <c r="L95" s="350">
        <f>Flavors!L201</f>
        <v>2482.2114097785948</v>
      </c>
      <c r="M95" s="362">
        <f>Flavors!M201</f>
        <v>1988.887894747257</v>
      </c>
      <c r="N95" s="356">
        <f>Flavors!N201</f>
        <v>4.0316097533297501</v>
      </c>
      <c r="O95" s="285">
        <f>Flavors!O201</f>
        <v>592.87028837203979</v>
      </c>
      <c r="P95" s="282">
        <f>Flavors!P201</f>
        <v>483.87013530731201</v>
      </c>
      <c r="Q95" s="356">
        <f>Flavors!Q201</f>
        <v>4.4391693195143906</v>
      </c>
    </row>
    <row r="96" spans="2:17" x14ac:dyDescent="0.25">
      <c r="B96" s="498"/>
      <c r="C96" s="48" t="s">
        <v>146</v>
      </c>
      <c r="D96" s="281">
        <f>Flavors!D202</f>
        <v>2408135.5397444703</v>
      </c>
      <c r="E96" s="282">
        <f>Flavors!E202</f>
        <v>56711.847011952195</v>
      </c>
      <c r="F96" s="319">
        <f>Flavors!F202</f>
        <v>2.4118089473721804E-2</v>
      </c>
      <c r="G96" s="337">
        <f>Flavors!G202</f>
        <v>19.443546809798153</v>
      </c>
      <c r="H96" s="372">
        <f>Flavors!H202</f>
        <v>1.9757504055304622</v>
      </c>
      <c r="I96" s="328">
        <f>Flavors!I202</f>
        <v>2.7141461466633143</v>
      </c>
      <c r="J96" s="337">
        <f>Flavors!J202</f>
        <v>1.5777581874747426E-3</v>
      </c>
      <c r="K96" s="344">
        <f>Flavors!K202</f>
        <v>5.8164733990771983E-4</v>
      </c>
      <c r="L96" s="350">
        <f>Flavors!L202</f>
        <v>6536031.7958404347</v>
      </c>
      <c r="M96" s="362">
        <f>Flavors!M202</f>
        <v>157634.21902108006</v>
      </c>
      <c r="N96" s="356">
        <f>Flavors!N202</f>
        <v>2.4713765036215536E-2</v>
      </c>
      <c r="O96" s="285">
        <f>Flavors!O202</f>
        <v>1236448.4213189145</v>
      </c>
      <c r="P96" s="282">
        <f>Flavors!P202</f>
        <v>21173.120094879065</v>
      </c>
      <c r="Q96" s="356">
        <f>Flavors!Q202</f>
        <v>1.7422488611060657E-2</v>
      </c>
    </row>
    <row r="97" spans="2:17" x14ac:dyDescent="0.25">
      <c r="B97" s="498"/>
      <c r="C97" s="48" t="s">
        <v>147</v>
      </c>
      <c r="D97" s="281">
        <f>Flavors!D203</f>
        <v>2917.2483734488487</v>
      </c>
      <c r="E97" s="282">
        <f>Flavors!E203</f>
        <v>-681.74635010957718</v>
      </c>
      <c r="F97" s="319">
        <f>Flavors!F203</f>
        <v>-0.18942688235883703</v>
      </c>
      <c r="G97" s="337">
        <f>Flavors!G203</f>
        <v>2.3554178894340395E-2</v>
      </c>
      <c r="H97" s="372">
        <f>Flavors!H203</f>
        <v>-3.1813291663515542E-3</v>
      </c>
      <c r="I97" s="328">
        <f>Flavors!I203</f>
        <v>2.9305538609043249</v>
      </c>
      <c r="J97" s="337">
        <f>Flavors!J203</f>
        <v>-0.50689518604338391</v>
      </c>
      <c r="K97" s="344">
        <f>Flavors!K203</f>
        <v>-0.14746260355291163</v>
      </c>
      <c r="L97" s="350">
        <f>Flavors!L203</f>
        <v>8549.1534840273853</v>
      </c>
      <c r="M97" s="362">
        <f>Flavors!M203</f>
        <v>-3822.207498438358</v>
      </c>
      <c r="N97" s="356">
        <f>Flavors!N203</f>
        <v>-0.30895610465620343</v>
      </c>
      <c r="O97" s="285">
        <f>Flavors!O203</f>
        <v>1564.6240168809891</v>
      </c>
      <c r="P97" s="282">
        <f>Flavors!P203</f>
        <v>-439.5026650428772</v>
      </c>
      <c r="Q97" s="356">
        <f>Flavors!Q203</f>
        <v>-0.2192988442332276</v>
      </c>
    </row>
    <row r="98" spans="2:17" x14ac:dyDescent="0.25">
      <c r="B98" s="498"/>
      <c r="C98" s="48" t="s">
        <v>148</v>
      </c>
      <c r="D98" s="281">
        <f>Flavors!D204</f>
        <v>383.98859357833862</v>
      </c>
      <c r="E98" s="282">
        <f>Flavors!E204</f>
        <v>-1230.9374208450317</v>
      </c>
      <c r="F98" s="319">
        <f>Flavors!F204</f>
        <v>-0.76222527214942004</v>
      </c>
      <c r="G98" s="337">
        <f>Flavors!G204</f>
        <v>3.100365436432711E-3</v>
      </c>
      <c r="H98" s="372">
        <f>Flavors!H204</f>
        <v>-8.8962810697194201E-3</v>
      </c>
      <c r="I98" s="328">
        <f>Flavors!I204</f>
        <v>2.2593241150455623</v>
      </c>
      <c r="J98" s="337">
        <f>Flavors!J204</f>
        <v>-0.13687517190548615</v>
      </c>
      <c r="K98" s="344">
        <f>Flavors!K204</f>
        <v>-5.7121781418960231E-2</v>
      </c>
      <c r="L98" s="350">
        <f>Flavors!L204</f>
        <v>867.55468937397006</v>
      </c>
      <c r="M98" s="362">
        <f>Flavors!M204</f>
        <v>-3002.1298748660088</v>
      </c>
      <c r="N98" s="356">
        <f>Flavors!N204</f>
        <v>-0.77580738818065365</v>
      </c>
      <c r="O98" s="285">
        <f>Flavors!O204</f>
        <v>191.99429678916931</v>
      </c>
      <c r="P98" s="282">
        <f>Flavors!P204</f>
        <v>-615.46871042251587</v>
      </c>
      <c r="Q98" s="356">
        <f>Flavors!Q204</f>
        <v>-0.76222527214942004</v>
      </c>
    </row>
    <row r="99" spans="2:17" x14ac:dyDescent="0.25">
      <c r="B99" s="498"/>
      <c r="C99" s="48" t="s">
        <v>149</v>
      </c>
      <c r="D99" s="281">
        <f>Flavors!D205</f>
        <v>0</v>
      </c>
      <c r="E99" s="282">
        <f>Flavors!E205</f>
        <v>-171.94403505325317</v>
      </c>
      <c r="F99" s="319">
        <f>Flavors!F205</f>
        <v>-1</v>
      </c>
      <c r="G99" s="337">
        <f>Flavors!G205</f>
        <v>0</v>
      </c>
      <c r="H99" s="372">
        <f>Flavors!H205</f>
        <v>-1.2773042163865573E-3</v>
      </c>
      <c r="I99" s="328">
        <f>Flavors!I205</f>
        <v>0</v>
      </c>
      <c r="J99" s="337">
        <f>Flavors!J205</f>
        <v>-2.078244367315766</v>
      </c>
      <c r="K99" s="344">
        <f>Flavors!K205</f>
        <v>-1</v>
      </c>
      <c r="L99" s="350">
        <f>Flavors!L205</f>
        <v>0</v>
      </c>
      <c r="M99" s="362">
        <f>Flavors!M205</f>
        <v>-357.34172234296801</v>
      </c>
      <c r="N99" s="356">
        <f>Flavors!N205</f>
        <v>-1</v>
      </c>
      <c r="O99" s="285">
        <f>Flavors!O205</f>
        <v>0</v>
      </c>
      <c r="P99" s="282">
        <f>Flavors!P205</f>
        <v>-85.972017526626587</v>
      </c>
      <c r="Q99" s="356">
        <f>Flavors!Q205</f>
        <v>-1</v>
      </c>
    </row>
    <row r="100" spans="2:17" x14ac:dyDescent="0.25">
      <c r="B100" s="498"/>
      <c r="C100" s="48" t="s">
        <v>150</v>
      </c>
      <c r="D100" s="281">
        <f>Flavors!D206</f>
        <v>1526980.6912755561</v>
      </c>
      <c r="E100" s="282">
        <f>Flavors!E206</f>
        <v>-29827.778174764942</v>
      </c>
      <c r="F100" s="319">
        <f>Flavors!F206</f>
        <v>-1.9159568283500253E-2</v>
      </c>
      <c r="G100" s="337">
        <f>Flavors!G206</f>
        <v>12.329007258297699</v>
      </c>
      <c r="H100" s="372">
        <f>Flavors!H206</f>
        <v>0.7640930027998003</v>
      </c>
      <c r="I100" s="328">
        <f>Flavors!I206</f>
        <v>2.723716434453114</v>
      </c>
      <c r="J100" s="337">
        <f>Flavors!J206</f>
        <v>-6.5802565668835467E-2</v>
      </c>
      <c r="K100" s="344">
        <f>Flavors!K206</f>
        <v>-2.3589215798837999E-2</v>
      </c>
      <c r="L100" s="350">
        <f>Flavors!L206</f>
        <v>4159062.403919809</v>
      </c>
      <c r="M100" s="362">
        <f>Flavors!M206</f>
        <v>-183684.40116263321</v>
      </c>
      <c r="N100" s="356">
        <f>Flavors!N206</f>
        <v>-4.2296824891486201E-2</v>
      </c>
      <c r="O100" s="285">
        <f>Flavors!O206</f>
        <v>771176.91367529181</v>
      </c>
      <c r="P100" s="282">
        <f>Flavors!P206</f>
        <v>-39032.4467252061</v>
      </c>
      <c r="Q100" s="356">
        <f>Flavors!Q206</f>
        <v>-4.8175753864299731E-2</v>
      </c>
    </row>
    <row r="101" spans="2:17" x14ac:dyDescent="0.25">
      <c r="B101" s="498"/>
      <c r="C101" s="48" t="s">
        <v>151</v>
      </c>
      <c r="D101" s="281">
        <f>Flavors!D207</f>
        <v>1002.8462464809418</v>
      </c>
      <c r="E101" s="282">
        <f>Flavors!E207</f>
        <v>695.80510210990906</v>
      </c>
      <c r="F101" s="319">
        <f>Flavors!F207</f>
        <v>2.2661624178585287</v>
      </c>
      <c r="G101" s="337">
        <f>Flavors!G207</f>
        <v>8.0970890610881554E-3</v>
      </c>
      <c r="H101" s="372">
        <f>Flavors!H207</f>
        <v>5.8162018631821091E-3</v>
      </c>
      <c r="I101" s="328">
        <f>Flavors!I207</f>
        <v>2.1448460858442147</v>
      </c>
      <c r="J101" s="337">
        <f>Flavors!J207</f>
        <v>1.656323186860531E-2</v>
      </c>
      <c r="K101" s="344">
        <f>Flavors!K207</f>
        <v>7.7824391798605964E-3</v>
      </c>
      <c r="L101" s="350">
        <f>Flavors!L207</f>
        <v>2150.9508464682103</v>
      </c>
      <c r="M101" s="362">
        <f>Flavors!M207</f>
        <v>1497.4804434382918</v>
      </c>
      <c r="N101" s="356">
        <f>Flavors!N207</f>
        <v>2.2915811282270586</v>
      </c>
      <c r="O101" s="285">
        <f>Flavors!O207</f>
        <v>501.42312324047089</v>
      </c>
      <c r="P101" s="282">
        <f>Flavors!P207</f>
        <v>347.90255105495453</v>
      </c>
      <c r="Q101" s="356">
        <f>Flavors!Q207</f>
        <v>2.2661624178585287</v>
      </c>
    </row>
    <row r="102" spans="2:17" x14ac:dyDescent="0.25">
      <c r="B102" s="498"/>
      <c r="C102" s="48" t="s">
        <v>152</v>
      </c>
      <c r="D102" s="281">
        <f>Flavors!D208</f>
        <v>488.61682844161987</v>
      </c>
      <c r="E102" s="282">
        <f>Flavors!E208</f>
        <v>199.48876905441284</v>
      </c>
      <c r="F102" s="319">
        <f>Flavors!F208</f>
        <v>0.68996682465624282</v>
      </c>
      <c r="G102" s="337">
        <f>Flavors!G208</f>
        <v>3.9451451212201508E-3</v>
      </c>
      <c r="H102" s="372">
        <f>Flavors!H208</f>
        <v>1.7973271453504769E-3</v>
      </c>
      <c r="I102" s="328">
        <f>Flavors!I208</f>
        <v>1.8352423765188901</v>
      </c>
      <c r="J102" s="337">
        <f>Flavors!J208</f>
        <v>-0.16334056356724114</v>
      </c>
      <c r="K102" s="344">
        <f>Flavors!K208</f>
        <v>-8.1728188653607634E-2</v>
      </c>
      <c r="L102" s="350">
        <f>Flavors!L208</f>
        <v>896.73030943632125</v>
      </c>
      <c r="M102" s="362">
        <f>Flavors!M208</f>
        <v>318.88390244483946</v>
      </c>
      <c r="N102" s="356">
        <f>Flavors!N208</f>
        <v>0.55184889719239916</v>
      </c>
      <c r="O102" s="285">
        <f>Flavors!O208</f>
        <v>244.30841422080994</v>
      </c>
      <c r="P102" s="282">
        <f>Flavors!P208</f>
        <v>99.744384527206421</v>
      </c>
      <c r="Q102" s="356">
        <f>Flavors!Q208</f>
        <v>0.68996682465624282</v>
      </c>
    </row>
    <row r="103" spans="2:17" x14ac:dyDescent="0.25">
      <c r="B103" s="498"/>
      <c r="C103" s="48" t="s">
        <v>153</v>
      </c>
      <c r="D103" s="281">
        <f>Flavors!D209</f>
        <v>0</v>
      </c>
      <c r="E103" s="282">
        <f>Flavors!E209</f>
        <v>0</v>
      </c>
      <c r="F103" s="319">
        <f>Flavors!F209</f>
        <v>0</v>
      </c>
      <c r="G103" s="337">
        <f>Flavors!G209</f>
        <v>0</v>
      </c>
      <c r="H103" s="372">
        <f>Flavors!H209</f>
        <v>0</v>
      </c>
      <c r="I103" s="328">
        <f>Flavors!I209</f>
        <v>0</v>
      </c>
      <c r="J103" s="337">
        <f>Flavors!J209</f>
        <v>0</v>
      </c>
      <c r="K103" s="344">
        <f>Flavors!K209</f>
        <v>0</v>
      </c>
      <c r="L103" s="350">
        <f>Flavors!L209</f>
        <v>0</v>
      </c>
      <c r="M103" s="362">
        <f>Flavors!M209</f>
        <v>0</v>
      </c>
      <c r="N103" s="356">
        <f>Flavors!N209</f>
        <v>0</v>
      </c>
      <c r="O103" s="285">
        <f>Flavors!O209</f>
        <v>0</v>
      </c>
      <c r="P103" s="282">
        <f>Flavors!P209</f>
        <v>0</v>
      </c>
      <c r="Q103" s="356">
        <f>Flavors!Q209</f>
        <v>0</v>
      </c>
    </row>
    <row r="104" spans="2:17" x14ac:dyDescent="0.25">
      <c r="B104" s="498"/>
      <c r="C104" s="48" t="s">
        <v>154</v>
      </c>
      <c r="D104" s="281">
        <f>Flavors!D210</f>
        <v>1918.106109559536</v>
      </c>
      <c r="E104" s="282">
        <f>Flavors!E210</f>
        <v>-34.392442047595978</v>
      </c>
      <c r="F104" s="319">
        <f>Flavors!F210</f>
        <v>-1.7614580056557288E-2</v>
      </c>
      <c r="G104" s="337">
        <f>Flavors!G210</f>
        <v>1.5486996189316676E-2</v>
      </c>
      <c r="H104" s="372">
        <f>Flavors!H210</f>
        <v>9.8265684608773822E-4</v>
      </c>
      <c r="I104" s="328">
        <f>Flavors!I210</f>
        <v>2.3928954254557557</v>
      </c>
      <c r="J104" s="337">
        <f>Flavors!J210</f>
        <v>0.13800524855534579</v>
      </c>
      <c r="K104" s="344">
        <f>Flavors!K210</f>
        <v>6.1202647458888183E-2</v>
      </c>
      <c r="L104" s="350">
        <f>Flavors!L210</f>
        <v>4589.8273351037506</v>
      </c>
      <c r="M104" s="362">
        <f>Flavors!M210</f>
        <v>187.15753067255082</v>
      </c>
      <c r="N104" s="356">
        <f>Flavors!N210</f>
        <v>4.2510008468993173E-2</v>
      </c>
      <c r="O104" s="285">
        <f>Flavors!O210</f>
        <v>972.1909601688385</v>
      </c>
      <c r="P104" s="282">
        <f>Flavors!P210</f>
        <v>-4.058315634727478</v>
      </c>
      <c r="Q104" s="356">
        <f>Flavors!Q210</f>
        <v>-4.157048548268592E-3</v>
      </c>
    </row>
    <row r="105" spans="2:17" x14ac:dyDescent="0.25">
      <c r="B105" s="498"/>
      <c r="C105" s="48" t="s">
        <v>155</v>
      </c>
      <c r="D105" s="281">
        <f>Flavors!D211</f>
        <v>4186560.0976286759</v>
      </c>
      <c r="E105" s="282">
        <f>Flavors!E211</f>
        <v>-823064.71330495505</v>
      </c>
      <c r="F105" s="319">
        <f>Flavors!F211</f>
        <v>-0.16429667776888118</v>
      </c>
      <c r="G105" s="337">
        <f>Flavors!G211</f>
        <v>33.802739043049833</v>
      </c>
      <c r="H105" s="372">
        <f>Flavors!H211</f>
        <v>-3.4117818999909986</v>
      </c>
      <c r="I105" s="328">
        <f>Flavors!I211</f>
        <v>3.2205355334821504</v>
      </c>
      <c r="J105" s="337">
        <f>Flavors!J211</f>
        <v>0.13974739733073349</v>
      </c>
      <c r="K105" s="344">
        <f>Flavors!K211</f>
        <v>4.5360924268329848E-2</v>
      </c>
      <c r="L105" s="350">
        <f>Flavors!L211</f>
        <v>13482965.557471652</v>
      </c>
      <c r="M105" s="362">
        <f>Flavors!M211</f>
        <v>-1950627.1266224645</v>
      </c>
      <c r="N105" s="356">
        <f>Flavors!N211</f>
        <v>-0.12638840265836376</v>
      </c>
      <c r="O105" s="285">
        <f>Flavors!O211</f>
        <v>3084378.7251274078</v>
      </c>
      <c r="P105" s="282">
        <f>Flavors!P211</f>
        <v>-547488.76501858747</v>
      </c>
      <c r="Q105" s="356">
        <f>Flavors!Q211</f>
        <v>-0.15074579854690109</v>
      </c>
    </row>
    <row r="106" spans="2:17" x14ac:dyDescent="0.25">
      <c r="B106" s="498"/>
      <c r="C106" s="48" t="s">
        <v>156</v>
      </c>
      <c r="D106" s="281">
        <f>Flavors!D212</f>
        <v>66844.845237158617</v>
      </c>
      <c r="E106" s="282">
        <f>Flavors!E212</f>
        <v>-9844.3948433157639</v>
      </c>
      <c r="F106" s="319">
        <f>Flavors!F212</f>
        <v>-0.12836735418144032</v>
      </c>
      <c r="G106" s="337">
        <f>Flavors!G212</f>
        <v>0.5397125103266901</v>
      </c>
      <c r="H106" s="372">
        <f>Flavors!H212</f>
        <v>-2.9981516429939625E-2</v>
      </c>
      <c r="I106" s="328">
        <f>Flavors!I212</f>
        <v>3.0121968647661022</v>
      </c>
      <c r="J106" s="337">
        <f>Flavors!J212</f>
        <v>7.3701741126749098E-2</v>
      </c>
      <c r="K106" s="344">
        <f>Flavors!K212</f>
        <v>2.5081457693715285E-2</v>
      </c>
      <c r="L106" s="350">
        <f>Flavors!L212</f>
        <v>201349.83324914449</v>
      </c>
      <c r="M106" s="362">
        <f>Flavors!M212</f>
        <v>-24001.124762937106</v>
      </c>
      <c r="N106" s="356">
        <f>Flavors!N212</f>
        <v>-0.10650553685088106</v>
      </c>
      <c r="O106" s="285">
        <f>Flavors!O212</f>
        <v>33873.815442540064</v>
      </c>
      <c r="P106" s="282">
        <f>Flavors!P212</f>
        <v>-4930.6251136005303</v>
      </c>
      <c r="Q106" s="356">
        <f>Flavors!Q212</f>
        <v>-0.12706342477653076</v>
      </c>
    </row>
    <row r="107" spans="2:17" x14ac:dyDescent="0.25">
      <c r="B107" s="498"/>
      <c r="C107" s="48" t="s">
        <v>157</v>
      </c>
      <c r="D107" s="281">
        <f>Flavors!D213</f>
        <v>0</v>
      </c>
      <c r="E107" s="282">
        <f>Flavors!E213</f>
        <v>-159.37950134277344</v>
      </c>
      <c r="F107" s="319">
        <f>Flavors!F213</f>
        <v>-1</v>
      </c>
      <c r="G107" s="337">
        <f>Flavors!G213</f>
        <v>0</v>
      </c>
      <c r="H107" s="372">
        <f>Flavors!H213</f>
        <v>-1.1839672659052201E-3</v>
      </c>
      <c r="I107" s="328">
        <f>Flavors!I213</f>
        <v>0</v>
      </c>
      <c r="J107" s="337">
        <f>Flavors!J213</f>
        <v>-2.7150702140574117</v>
      </c>
      <c r="K107" s="344">
        <f>Flavors!K213</f>
        <v>-1</v>
      </c>
      <c r="L107" s="350">
        <f>Flavors!L213</f>
        <v>0</v>
      </c>
      <c r="M107" s="362">
        <f>Flavors!M213</f>
        <v>-432.72653682708739</v>
      </c>
      <c r="N107" s="356">
        <f>Flavors!N213</f>
        <v>-1</v>
      </c>
      <c r="O107" s="285">
        <f>Flavors!O213</f>
        <v>0</v>
      </c>
      <c r="P107" s="282">
        <f>Flavors!P213</f>
        <v>-79.689750671386719</v>
      </c>
      <c r="Q107" s="356">
        <f>Flavors!Q213</f>
        <v>-1</v>
      </c>
    </row>
    <row r="108" spans="2:17" x14ac:dyDescent="0.25">
      <c r="B108" s="498"/>
      <c r="C108" s="48" t="s">
        <v>158</v>
      </c>
      <c r="D108" s="281">
        <f>Flavors!D214</f>
        <v>654294.81051609118</v>
      </c>
      <c r="E108" s="282">
        <f>Flavors!E214</f>
        <v>221846.01326491975</v>
      </c>
      <c r="F108" s="319">
        <f>Flavors!F214</f>
        <v>0.51299949190532479</v>
      </c>
      <c r="G108" s="337">
        <f>Flavors!G214</f>
        <v>5.2828470680797137</v>
      </c>
      <c r="H108" s="372">
        <f>Flavors!H214</f>
        <v>2.0703560274388364</v>
      </c>
      <c r="I108" s="328">
        <f>Flavors!I214</f>
        <v>3.0996376330549866</v>
      </c>
      <c r="J108" s="337">
        <f>Flavors!J214</f>
        <v>0.20434361712713667</v>
      </c>
      <c r="K108" s="344">
        <f>Flavors!K214</f>
        <v>7.0577846672214742E-2</v>
      </c>
      <c r="L108" s="350">
        <f>Flavors!L214</f>
        <v>2028076.817788258</v>
      </c>
      <c r="M108" s="362">
        <f>Flavors!M214</f>
        <v>776010.40291174524</v>
      </c>
      <c r="N108" s="356">
        <f>Flavors!N214</f>
        <v>0.61978373806015763</v>
      </c>
      <c r="O108" s="285">
        <f>Flavors!O214</f>
        <v>344317.49518652092</v>
      </c>
      <c r="P108" s="282">
        <f>Flavors!P214</f>
        <v>125510.05912383436</v>
      </c>
      <c r="Q108" s="356">
        <f>Flavors!Q214</f>
        <v>0.57360966054132068</v>
      </c>
    </row>
    <row r="109" spans="2:17" x14ac:dyDescent="0.25">
      <c r="B109" s="498"/>
      <c r="C109" s="48" t="s">
        <v>159</v>
      </c>
      <c r="D109" s="281">
        <f>Flavors!D215</f>
        <v>75.486811637878418</v>
      </c>
      <c r="E109" s="282">
        <f>Flavors!E215</f>
        <v>-121.77589654922485</v>
      </c>
      <c r="F109" s="319">
        <f>Flavors!F215</f>
        <v>-0.61732852432361751</v>
      </c>
      <c r="G109" s="337">
        <f>Flavors!G215</f>
        <v>6.0948868175387161E-4</v>
      </c>
      <c r="H109" s="372">
        <f>Flavors!H215</f>
        <v>-8.5589794142954705E-4</v>
      </c>
      <c r="I109" s="328">
        <f>Flavors!I215</f>
        <v>2.9950000000000001</v>
      </c>
      <c r="J109" s="337">
        <f>Flavors!J215</f>
        <v>7.5424588640471857E-2</v>
      </c>
      <c r="K109" s="344">
        <f>Flavors!K215</f>
        <v>2.5834095035534525E-2</v>
      </c>
      <c r="L109" s="350">
        <f>Flavors!L215</f>
        <v>226.08300085544587</v>
      </c>
      <c r="M109" s="362">
        <f>Flavors!M215</f>
        <v>-349.84035154581068</v>
      </c>
      <c r="N109" s="356">
        <f>Flavors!N215</f>
        <v>-0.60744255305360562</v>
      </c>
      <c r="O109" s="285">
        <f>Flavors!O215</f>
        <v>37.743405818939209</v>
      </c>
      <c r="P109" s="282">
        <f>Flavors!P215</f>
        <v>-60.887948274612427</v>
      </c>
      <c r="Q109" s="356">
        <f>Flavors!Q215</f>
        <v>-0.61732852432361751</v>
      </c>
    </row>
    <row r="110" spans="2:17" x14ac:dyDescent="0.25">
      <c r="B110" s="498"/>
      <c r="C110" s="48" t="s">
        <v>160</v>
      </c>
      <c r="D110" s="281">
        <f>Flavors!D216</f>
        <v>3424228.8784294138</v>
      </c>
      <c r="E110" s="282">
        <f>Flavors!E216</f>
        <v>-544694.3323701513</v>
      </c>
      <c r="F110" s="319">
        <f>Flavors!F216</f>
        <v>-0.13723982638112545</v>
      </c>
      <c r="G110" s="337">
        <f>Flavors!G216</f>
        <v>27.6475943261357</v>
      </c>
      <c r="H110" s="372">
        <f>Flavors!H216</f>
        <v>-1.8359661247904668</v>
      </c>
      <c r="I110" s="328">
        <f>Flavors!I216</f>
        <v>2.8394727145131253</v>
      </c>
      <c r="J110" s="337">
        <f>Flavors!J216</f>
        <v>1.9155009049652616E-2</v>
      </c>
      <c r="K110" s="344">
        <f>Flavors!K216</f>
        <v>6.7917912271180832E-3</v>
      </c>
      <c r="L110" s="350">
        <f>Flavors!L216</f>
        <v>9723004.4685482029</v>
      </c>
      <c r="M110" s="362">
        <f>Flavors!M216</f>
        <v>-1470619.934494745</v>
      </c>
      <c r="N110" s="356">
        <f>Flavors!N216</f>
        <v>-0.13138013940283383</v>
      </c>
      <c r="O110" s="285">
        <f>Flavors!O216</f>
        <v>1741222.9426236264</v>
      </c>
      <c r="P110" s="282">
        <f>Flavors!P216</f>
        <v>-286542.54961740924</v>
      </c>
      <c r="Q110" s="356">
        <f>Flavors!Q216</f>
        <v>-0.14130951074659506</v>
      </c>
    </row>
    <row r="111" spans="2:17" ht="15" thickBot="1" x14ac:dyDescent="0.3">
      <c r="B111" s="499"/>
      <c r="C111" s="51" t="s">
        <v>161</v>
      </c>
      <c r="D111" s="303">
        <f>Flavors!D217</f>
        <v>1945.2708375453949</v>
      </c>
      <c r="E111" s="304">
        <f>Flavors!E217</f>
        <v>392.13266181945801</v>
      </c>
      <c r="F111" s="320">
        <f>Flavors!F217</f>
        <v>0.25247764039807674</v>
      </c>
      <c r="G111" s="338">
        <f>Flavors!G217</f>
        <v>1.5706327141188484E-2</v>
      </c>
      <c r="H111" s="373">
        <f>Flavors!H217</f>
        <v>4.1686780458229569E-3</v>
      </c>
      <c r="I111" s="329">
        <f>Flavors!I217</f>
        <v>2.2418068074024071</v>
      </c>
      <c r="J111" s="338">
        <f>Flavors!J217</f>
        <v>0.29022748861521719</v>
      </c>
      <c r="K111" s="345">
        <f>Flavors!K217</f>
        <v>0.1487141648926569</v>
      </c>
      <c r="L111" s="351">
        <f>Flavors!L217</f>
        <v>4360.9214058506486</v>
      </c>
      <c r="M111" s="363">
        <f>Flavors!M217</f>
        <v>1329.8490628850459</v>
      </c>
      <c r="N111" s="357">
        <f>Flavors!N217</f>
        <v>0.43873880673660232</v>
      </c>
      <c r="O111" s="305">
        <f>Flavors!O217</f>
        <v>972.63541877269745</v>
      </c>
      <c r="P111" s="304">
        <f>Flavors!P217</f>
        <v>196.066330909729</v>
      </c>
      <c r="Q111" s="357">
        <f>Flavors!Q217</f>
        <v>0.25247764039807674</v>
      </c>
    </row>
    <row r="112" spans="2:17" x14ac:dyDescent="0.25">
      <c r="B112" s="497" t="s">
        <v>275</v>
      </c>
      <c r="C112" s="54" t="s">
        <v>276</v>
      </c>
      <c r="D112" s="306">
        <f>'NB vs PL'!D29</f>
        <v>12355620.01117886</v>
      </c>
      <c r="E112" s="53">
        <f>'NB vs PL'!E29</f>
        <v>-1073641.9354977291</v>
      </c>
      <c r="F112" s="321">
        <f>'NB vs PL'!F29</f>
        <v>-7.9947947978141046E-2</v>
      </c>
      <c r="G112" s="339">
        <f>'NB vs PL'!G29</f>
        <v>99.760612343658536</v>
      </c>
      <c r="H112" s="374">
        <f>'NB vs PL'!H29</f>
        <v>-6.2123106062017541E-5</v>
      </c>
      <c r="I112" s="330">
        <f>'NB vs PL'!I29</f>
        <v>2.9467152236546696</v>
      </c>
      <c r="J112" s="339">
        <f>'NB vs PL'!J29</f>
        <v>4.6678532969886E-2</v>
      </c>
      <c r="K112" s="346">
        <f>'NB vs PL'!K29</f>
        <v>1.6095842207728698E-2</v>
      </c>
      <c r="L112" s="352">
        <f>'NB vs PL'!L29</f>
        <v>36408493.58463303</v>
      </c>
      <c r="M112" s="364">
        <f>'NB vs PL'!M29</f>
        <v>-2536858.7895460427</v>
      </c>
      <c r="N112" s="358">
        <f>'NB vs PL'!N29</f>
        <v>-6.5138935325900149E-2</v>
      </c>
      <c r="O112" s="52">
        <f>'NB vs PL'!O29</f>
        <v>7255510.7648127489</v>
      </c>
      <c r="P112" s="53">
        <f>'NB vs PL'!P29</f>
        <v>-704332.37152657844</v>
      </c>
      <c r="Q112" s="358">
        <f>'NB vs PL'!Q29</f>
        <v>-8.8485710014945804E-2</v>
      </c>
    </row>
    <row r="113" spans="2:17" ht="15" thickBot="1" x14ac:dyDescent="0.3">
      <c r="B113" s="499"/>
      <c r="C113" s="55" t="s">
        <v>144</v>
      </c>
      <c r="D113" s="307">
        <f>'NB vs PL'!D30</f>
        <v>29648.804750036248</v>
      </c>
      <c r="E113" s="47">
        <f>'NB vs PL'!E30</f>
        <v>-2444.2545476042142</v>
      </c>
      <c r="F113" s="322">
        <f>'NB vs PL'!F30</f>
        <v>-7.6161469211628571E-2</v>
      </c>
      <c r="G113" s="340">
        <f>'NB vs PL'!G30</f>
        <v>0.23938765634141443</v>
      </c>
      <c r="H113" s="375">
        <f>'NB vs PL'!H30</f>
        <v>9.8101464009545114E-4</v>
      </c>
      <c r="I113" s="331">
        <f>'NB vs PL'!I30</f>
        <v>2.387966611121819</v>
      </c>
      <c r="J113" s="340">
        <f>'NB vs PL'!J30</f>
        <v>0.20426092033434795</v>
      </c>
      <c r="K113" s="347">
        <f>'NB vs PL'!K30</f>
        <v>9.353866741112396E-2</v>
      </c>
      <c r="L113" s="353">
        <f>'NB vs PL'!L30</f>
        <v>70800.355802756545</v>
      </c>
      <c r="M113" s="365">
        <f>'NB vs PL'!M30</f>
        <v>718.55957971930911</v>
      </c>
      <c r="N113" s="359">
        <f>'NB vs PL'!N30</f>
        <v>1.0253155861366247E-2</v>
      </c>
      <c r="O113" s="46">
        <f>'NB vs PL'!O30</f>
        <v>17768.355904698372</v>
      </c>
      <c r="P113" s="47">
        <f>'NB vs PL'!P30</f>
        <v>-1004.0094876289368</v>
      </c>
      <c r="Q113" s="359">
        <f>'NB vs PL'!Q30</f>
        <v>-5.34833765828625E-2</v>
      </c>
    </row>
    <row r="114" spans="2:17" x14ac:dyDescent="0.25">
      <c r="B114" s="497" t="s">
        <v>457</v>
      </c>
      <c r="C114" s="43" t="s">
        <v>39</v>
      </c>
      <c r="D114" s="258">
        <f>Size!D79</f>
        <v>180196.46426001959</v>
      </c>
      <c r="E114" s="62">
        <f>Size!E79</f>
        <v>50112.559998944576</v>
      </c>
      <c r="F114" s="323">
        <f>Size!F79</f>
        <v>0.38523259494402912</v>
      </c>
      <c r="G114" s="341">
        <f>Size!G79</f>
        <v>1.4549257423324222</v>
      </c>
      <c r="H114" s="376">
        <f>Size!H79</f>
        <v>0.4885838779854812</v>
      </c>
      <c r="I114" s="332">
        <f>Size!I79</f>
        <v>4.4333741712654788</v>
      </c>
      <c r="J114" s="341">
        <f>Size!J79</f>
        <v>0.63799993956440249</v>
      </c>
      <c r="K114" s="309">
        <f>Size!K79</f>
        <v>0.16809934952803129</v>
      </c>
      <c r="L114" s="310">
        <f>Size!L79</f>
        <v>798878.3504037339</v>
      </c>
      <c r="M114" s="311">
        <f>Size!M79</f>
        <v>305161.25221217994</v>
      </c>
      <c r="N114" s="312">
        <f>Size!N79</f>
        <v>0.6180892930991474</v>
      </c>
      <c r="O114" s="61">
        <f>Size!O79</f>
        <v>120130.97617334641</v>
      </c>
      <c r="P114" s="62">
        <f>Size!P79</f>
        <v>33408.373332629722</v>
      </c>
      <c r="Q114" s="312">
        <f>Size!Q79</f>
        <v>0.38523259494402912</v>
      </c>
    </row>
    <row r="115" spans="2:17" x14ac:dyDescent="0.25">
      <c r="B115" s="498"/>
      <c r="C115" s="48" t="s">
        <v>173</v>
      </c>
      <c r="D115" s="57">
        <f>Size!D80</f>
        <v>11028492.426068196</v>
      </c>
      <c r="E115" s="277">
        <f>Size!E80</f>
        <v>-919073.56302053481</v>
      </c>
      <c r="F115" s="279">
        <f>Size!F80</f>
        <v>-7.6925590020585841E-2</v>
      </c>
      <c r="G115" s="333">
        <f>Size!G80</f>
        <v>89.04524068047894</v>
      </c>
      <c r="H115" s="368">
        <f>Size!H80</f>
        <v>0.2914993326429709</v>
      </c>
      <c r="I115" s="324">
        <f>Size!I80</f>
        <v>2.6780783775597103</v>
      </c>
      <c r="J115" s="333">
        <f>Size!J80</f>
        <v>5.0010171729452324E-2</v>
      </c>
      <c r="K115" s="290">
        <f>Size!K80</f>
        <v>1.902925183543824E-2</v>
      </c>
      <c r="L115" s="294">
        <f>Size!L80</f>
        <v>29535167.10333427</v>
      </c>
      <c r="M115" s="280">
        <f>Size!M80</f>
        <v>-1863851.2096487619</v>
      </c>
      <c r="N115" s="269">
        <f>Size!N80</f>
        <v>-5.936017461023891E-2</v>
      </c>
      <c r="O115" s="284">
        <f>Size!O80</f>
        <v>5537709.439292226</v>
      </c>
      <c r="P115" s="277">
        <f>Size!P80</f>
        <v>-450863.57395527046</v>
      </c>
      <c r="Q115" s="269">
        <f>Size!Q80</f>
        <v>-7.528731351490614E-2</v>
      </c>
    </row>
    <row r="116" spans="2:17" x14ac:dyDescent="0.25">
      <c r="B116" s="498"/>
      <c r="C116" s="48" t="s">
        <v>174</v>
      </c>
      <c r="D116" s="57">
        <f>Size!D81</f>
        <v>6.1711442057609558</v>
      </c>
      <c r="E116" s="277">
        <f>Size!E81</f>
        <v>-0.2927141507148745</v>
      </c>
      <c r="F116" s="279">
        <f>Size!F81</f>
        <v>-4.5284740873323473E-2</v>
      </c>
      <c r="G116" s="333">
        <f>Size!G81</f>
        <v>4.98264857830469E-5</v>
      </c>
      <c r="H116" s="368">
        <f>Size!H81</f>
        <v>1.8090391161998447E-6</v>
      </c>
      <c r="I116" s="324">
        <f>Size!I81</f>
        <v>1.0358585116518781</v>
      </c>
      <c r="J116" s="333">
        <f>Size!J81</f>
        <v>-0.69600268708629209</v>
      </c>
      <c r="K116" s="290">
        <f>Size!K81</f>
        <v>-0.40188133298060946</v>
      </c>
      <c r="L116" s="294">
        <f>Size!L81</f>
        <v>6.3924322521686552</v>
      </c>
      <c r="M116" s="280">
        <f>Size!M81</f>
        <v>-4.8020732295513149</v>
      </c>
      <c r="N116" s="269">
        <f>Size!N81</f>
        <v>-0.42896698182808024</v>
      </c>
      <c r="O116" s="284">
        <f>Size!O81</f>
        <v>2.0007590055465698</v>
      </c>
      <c r="P116" s="277">
        <f>Size!P81</f>
        <v>-3.8313031196594238E-2</v>
      </c>
      <c r="Q116" s="269">
        <f>Size!Q81</f>
        <v>-1.8789444662184851E-2</v>
      </c>
    </row>
    <row r="117" spans="2:17" x14ac:dyDescent="0.25">
      <c r="B117" s="498"/>
      <c r="C117" s="48" t="s">
        <v>175</v>
      </c>
      <c r="D117" s="57">
        <f>Size!D82</f>
        <v>0</v>
      </c>
      <c r="E117" s="277">
        <f>Size!E82</f>
        <v>-3.648218110203743</v>
      </c>
      <c r="F117" s="279">
        <f>Size!F82</f>
        <v>-1</v>
      </c>
      <c r="G117" s="333">
        <f>Size!G82</f>
        <v>0</v>
      </c>
      <c r="H117" s="368">
        <f>Size!H82</f>
        <v>-2.710116912760491E-5</v>
      </c>
      <c r="I117" s="324">
        <f>Size!I82</f>
        <v>0</v>
      </c>
      <c r="J117" s="333">
        <f>Size!J82</f>
        <v>-0.54896551724137932</v>
      </c>
      <c r="K117" s="290">
        <f>Size!K82</f>
        <v>-1</v>
      </c>
      <c r="L117" s="294">
        <f>Size!L82</f>
        <v>0</v>
      </c>
      <c r="M117" s="280">
        <f>Size!M82</f>
        <v>-2.002745941877365</v>
      </c>
      <c r="N117" s="269">
        <f>Size!N82</f>
        <v>-1</v>
      </c>
      <c r="O117" s="284">
        <f>Size!O82</f>
        <v>0</v>
      </c>
      <c r="P117" s="277">
        <f>Size!P82</f>
        <v>-1.0064049959182739</v>
      </c>
      <c r="Q117" s="269">
        <f>Size!Q82</f>
        <v>-1</v>
      </c>
    </row>
    <row r="118" spans="2:17" x14ac:dyDescent="0.25">
      <c r="B118" s="498"/>
      <c r="C118" s="48" t="s">
        <v>176</v>
      </c>
      <c r="D118" s="57">
        <f>Size!D83</f>
        <v>8489.9045308232307</v>
      </c>
      <c r="E118" s="277">
        <f>Size!E83</f>
        <v>2382.8480623364449</v>
      </c>
      <c r="F118" s="279">
        <f>Size!F83</f>
        <v>0.39017947101557909</v>
      </c>
      <c r="G118" s="333">
        <f>Size!G83</f>
        <v>6.8548407442753451E-2</v>
      </c>
      <c r="H118" s="368">
        <f>Size!H83</f>
        <v>2.3181500853100355E-2</v>
      </c>
      <c r="I118" s="324">
        <f>Size!I83</f>
        <v>1.9993314138971101</v>
      </c>
      <c r="J118" s="333">
        <f>Size!J83</f>
        <v>0.13636091367776348</v>
      </c>
      <c r="K118" s="290">
        <f>Size!K83</f>
        <v>7.3195422934345084E-2</v>
      </c>
      <c r="L118" s="294">
        <f>Size!L83</f>
        <v>16974.132829462291</v>
      </c>
      <c r="M118" s="280">
        <f>Size!M83</f>
        <v>5596.8667854976666</v>
      </c>
      <c r="N118" s="269">
        <f>Size!N83</f>
        <v>0.4919342453512085</v>
      </c>
      <c r="O118" s="284">
        <f>Size!O83</f>
        <v>2122.413579583168</v>
      </c>
      <c r="P118" s="277">
        <f>Size!P83</f>
        <v>595.64946246147156</v>
      </c>
      <c r="Q118" s="269">
        <f>Size!Q83</f>
        <v>0.39013849996973243</v>
      </c>
    </row>
    <row r="119" spans="2:17" x14ac:dyDescent="0.25">
      <c r="B119" s="498"/>
      <c r="C119" s="48" t="s">
        <v>177</v>
      </c>
      <c r="D119" s="57">
        <f>Size!D84</f>
        <v>1168071.4925774245</v>
      </c>
      <c r="E119" s="277">
        <f>Size!E84</f>
        <v>-209578.01584322844</v>
      </c>
      <c r="F119" s="279">
        <f>Size!F84</f>
        <v>-0.15212723886751875</v>
      </c>
      <c r="G119" s="333">
        <f>Size!G84</f>
        <v>9.4311355686939002</v>
      </c>
      <c r="H119" s="368">
        <f>Size!H84</f>
        <v>-0.8028776395198971</v>
      </c>
      <c r="I119" s="324">
        <f>Size!I84</f>
        <v>5.2464784324236069</v>
      </c>
      <c r="J119" s="333">
        <f>Size!J84</f>
        <v>8.4129365682233725E-2</v>
      </c>
      <c r="K119" s="290">
        <f>Size!K84</f>
        <v>1.6296721627028343E-2</v>
      </c>
      <c r="L119" s="294">
        <f>Size!L84</f>
        <v>6128261.8933363091</v>
      </c>
      <c r="M119" s="280">
        <f>Size!M84</f>
        <v>-983645.76075575966</v>
      </c>
      <c r="N119" s="269">
        <f>Size!N84</f>
        <v>-0.13830969250420272</v>
      </c>
      <c r="O119" s="284">
        <f>Size!O84</f>
        <v>1613312.2313552527</v>
      </c>
      <c r="P119" s="277">
        <f>Size!P84</f>
        <v>-288584.93149938784</v>
      </c>
      <c r="Q119" s="269">
        <f>Size!Q84</f>
        <v>-0.15173529733134367</v>
      </c>
    </row>
    <row r="120" spans="2:17" ht="15" thickBot="1" x14ac:dyDescent="0.3">
      <c r="B120" s="499"/>
      <c r="C120" s="51" t="s">
        <v>178</v>
      </c>
      <c r="D120" s="296">
        <f>Size!D85</f>
        <v>12.357348203659058</v>
      </c>
      <c r="E120" s="297">
        <f>Size!E85</f>
        <v>-49.774698734283447</v>
      </c>
      <c r="F120" s="317">
        <f>Size!F85</f>
        <v>-0.8011115227540857</v>
      </c>
      <c r="G120" s="334">
        <f>Size!G85</f>
        <v>9.9774565956663489E-5</v>
      </c>
      <c r="H120" s="369">
        <f>Size!H85</f>
        <v>-3.617798316819766E-4</v>
      </c>
      <c r="I120" s="325">
        <f>Size!I85</f>
        <v>0.49105193624021387</v>
      </c>
      <c r="J120" s="334">
        <f>Size!J85</f>
        <v>8.4127593256981659E-2</v>
      </c>
      <c r="K120" s="342">
        <f>Size!K85</f>
        <v>0.20674013414933062</v>
      </c>
      <c r="L120" s="348">
        <f>Size!L85</f>
        <v>6.0680997622013093</v>
      </c>
      <c r="M120" s="360">
        <f>Size!M85</f>
        <v>-19.214942616224288</v>
      </c>
      <c r="N120" s="354">
        <f>Size!N85</f>
        <v>-0.75999329228750923</v>
      </c>
      <c r="O120" s="298">
        <f>Size!O85</f>
        <v>2.0595580339431763</v>
      </c>
      <c r="P120" s="297">
        <f>Size!P85</f>
        <v>-7.9570997953414917</v>
      </c>
      <c r="Q120" s="354">
        <f>Size!Q85</f>
        <v>-0.79438670372448394</v>
      </c>
    </row>
    <row r="121" spans="2:17" x14ac:dyDescent="0.25">
      <c r="B121" s="497" t="s">
        <v>24</v>
      </c>
      <c r="C121" s="54" t="s">
        <v>453</v>
      </c>
      <c r="D121" s="306">
        <f>Organic!D29</f>
        <v>16036.08908128413</v>
      </c>
      <c r="E121" s="53">
        <f>Organic!E29</f>
        <v>-27136.337623082589</v>
      </c>
      <c r="F121" s="321">
        <f>Organic!F29</f>
        <v>-0.6285571531316736</v>
      </c>
      <c r="G121" s="339">
        <f>Organic!G29</f>
        <v>0.12947711769210732</v>
      </c>
      <c r="H121" s="374">
        <f>Organic!H29</f>
        <v>-0.191233761542804</v>
      </c>
      <c r="I121" s="330">
        <f>Organic!I29</f>
        <v>2.6922164307914258</v>
      </c>
      <c r="J121" s="339">
        <f>Organic!J29</f>
        <v>0.11164450108662738</v>
      </c>
      <c r="K121" s="346">
        <f>Organic!K29</f>
        <v>4.3263471868966202E-2</v>
      </c>
      <c r="L121" s="352">
        <f>Organic!L29</f>
        <v>43172.622510268113</v>
      </c>
      <c r="M121" s="364">
        <f>Organic!M29</f>
        <v>-68236.929980258486</v>
      </c>
      <c r="N121" s="358">
        <f>Organic!N29</f>
        <v>-0.61248724597525717</v>
      </c>
      <c r="O121" s="52">
        <f>Organic!O29</f>
        <v>11261.796145497126</v>
      </c>
      <c r="P121" s="53">
        <f>Organic!P29</f>
        <v>-14229.072945755219</v>
      </c>
      <c r="Q121" s="358">
        <f>Organic!Q29</f>
        <v>-0.55820273898147255</v>
      </c>
    </row>
    <row r="122" spans="2:17" ht="15" thickBot="1" x14ac:dyDescent="0.3">
      <c r="B122" s="499"/>
      <c r="C122" s="55" t="s">
        <v>454</v>
      </c>
      <c r="D122" s="307">
        <f>Organic!D30</f>
        <v>12369232.726847617</v>
      </c>
      <c r="E122" s="47">
        <f>Organic!E30</f>
        <v>-1049073.5488104001</v>
      </c>
      <c r="F122" s="322">
        <f>Organic!F30</f>
        <v>-7.8182262892114135E-2</v>
      </c>
      <c r="G122" s="340">
        <f>Organic!G30</f>
        <v>99.870522882307895</v>
      </c>
      <c r="H122" s="375">
        <f>Organic!H30</f>
        <v>0.19123376154279015</v>
      </c>
      <c r="I122" s="331">
        <f>Organic!I30</f>
        <v>2.9457058592519108</v>
      </c>
      <c r="J122" s="340">
        <f>Organic!J30</f>
        <v>4.633477173318834E-2</v>
      </c>
      <c r="K122" s="347">
        <f>Organic!K30</f>
        <v>1.5980973229901926E-2</v>
      </c>
      <c r="L122" s="353">
        <f>Organic!L30</f>
        <v>36436121.317925513</v>
      </c>
      <c r="M122" s="365">
        <f>Organic!M30</f>
        <v>-2468527.9411883727</v>
      </c>
      <c r="N122" s="359">
        <f>Organic!N30</f>
        <v>-6.3450718312544355E-2</v>
      </c>
      <c r="O122" s="46">
        <f>Organic!O30</f>
        <v>7262017.3245719504</v>
      </c>
      <c r="P122" s="47">
        <f>Organic!P30</f>
        <v>-691224.41153163463</v>
      </c>
      <c r="Q122" s="359">
        <f>Organic!Q30</f>
        <v>-8.6911027536587374E-2</v>
      </c>
    </row>
    <row r="123" spans="2:17" x14ac:dyDescent="0.25">
      <c r="B123" s="497" t="s">
        <v>277</v>
      </c>
      <c r="C123" s="43" t="s">
        <v>459</v>
      </c>
      <c r="D123" s="56">
        <f>Form!D29</f>
        <v>2674353.6037207078</v>
      </c>
      <c r="E123" s="45">
        <f>Form!E29</f>
        <v>-112093.17026825435</v>
      </c>
      <c r="F123" s="267">
        <f>Form!F29</f>
        <v>-4.0227996211744034E-2</v>
      </c>
      <c r="G123" s="379">
        <f>Form!G29</f>
        <v>21.593020252262718</v>
      </c>
      <c r="H123" s="380">
        <f>Form!H29</f>
        <v>0.89360946985022238</v>
      </c>
      <c r="I123" s="381">
        <f>Form!I29</f>
        <v>2.8217851242119836</v>
      </c>
      <c r="J123" s="379">
        <f>Form!J29</f>
        <v>-4.5303584069057656E-2</v>
      </c>
      <c r="K123" s="382">
        <f>Form!K29</f>
        <v>-1.5801249517744902E-2</v>
      </c>
      <c r="L123" s="383">
        <f>Form!L29</f>
        <v>7546451.2158618029</v>
      </c>
      <c r="M123" s="266">
        <f>Form!M29</f>
        <v>-442538.86606808472</v>
      </c>
      <c r="N123" s="268">
        <f>Form!N29</f>
        <v>-5.5393593123748294E-2</v>
      </c>
      <c r="O123" s="44">
        <f>Form!O29</f>
        <v>1439534.4200283152</v>
      </c>
      <c r="P123" s="45">
        <f>Form!P29</f>
        <v>-116592.78861128842</v>
      </c>
      <c r="Q123" s="268">
        <f>Form!Q29</f>
        <v>-7.4924972691156833E-2</v>
      </c>
    </row>
    <row r="124" spans="2:17" ht="15" thickBot="1" x14ac:dyDescent="0.3">
      <c r="B124" s="499"/>
      <c r="C124" s="51" t="s">
        <v>165</v>
      </c>
      <c r="D124" s="60">
        <f>Form!D30</f>
        <v>9710915.2122081816</v>
      </c>
      <c r="E124" s="50">
        <f>Form!E30</f>
        <v>-964116.7161652334</v>
      </c>
      <c r="F124" s="263">
        <f>Form!F30</f>
        <v>-9.031511311949196E-2</v>
      </c>
      <c r="G124" s="367">
        <f>Form!G30</f>
        <v>78.40697974773714</v>
      </c>
      <c r="H124" s="377">
        <f>Form!H30</f>
        <v>-0.89360946985027567</v>
      </c>
      <c r="I124" s="366">
        <f>Form!I30</f>
        <v>2.9794146166780209</v>
      </c>
      <c r="J124" s="367">
        <f>Form!J30</f>
        <v>7.2906332875425139E-2</v>
      </c>
      <c r="K124" s="291">
        <f>Form!K30</f>
        <v>2.5083820776193182E-2</v>
      </c>
      <c r="L124" s="295">
        <f>Form!L30</f>
        <v>28932842.724574</v>
      </c>
      <c r="M124" s="264">
        <f>Form!M30</f>
        <v>-2094226.0051005296</v>
      </c>
      <c r="N124" s="270">
        <f>Form!N30</f>
        <v>-6.7496740454169799E-2</v>
      </c>
      <c r="O124" s="49">
        <f>Form!O30</f>
        <v>5833744.7006891333</v>
      </c>
      <c r="P124" s="50">
        <f>Form!P30</f>
        <v>-588860.69586610422</v>
      </c>
      <c r="Q124" s="270">
        <f>Form!Q30</f>
        <v>-9.1685641497131279E-2</v>
      </c>
    </row>
    <row r="125" spans="2:17" x14ac:dyDescent="0.25">
      <c r="B125" s="497" t="s">
        <v>279</v>
      </c>
      <c r="C125" s="43" t="s">
        <v>37</v>
      </c>
      <c r="D125" s="258">
        <f>'Package Type'!D89</f>
        <v>279325.17377346661</v>
      </c>
      <c r="E125" s="62">
        <f>'Package Type'!E89</f>
        <v>-30468.425054853142</v>
      </c>
      <c r="F125" s="323">
        <f>'Package Type'!F89</f>
        <v>-9.8350725031403949E-2</v>
      </c>
      <c r="G125" s="341">
        <f>'Package Type'!G89</f>
        <v>2.2553016646212951</v>
      </c>
      <c r="H125" s="376">
        <f>'Package Type'!H89</f>
        <v>-4.6032428593540953E-2</v>
      </c>
      <c r="I125" s="332">
        <f>'Package Type'!I89</f>
        <v>10.155655789374521</v>
      </c>
      <c r="J125" s="341">
        <f>'Package Type'!J89</f>
        <v>0.11227668738619556</v>
      </c>
      <c r="K125" s="309">
        <f>'Package Type'!K89</f>
        <v>1.1179174483612565E-2</v>
      </c>
      <c r="L125" s="310">
        <f>'Package Type'!L89</f>
        <v>2836730.3181505501</v>
      </c>
      <c r="M125" s="311">
        <f>'Package Type'!M89</f>
        <v>-274644.23825155152</v>
      </c>
      <c r="N125" s="312">
        <f>'Package Type'!N89</f>
        <v>-8.827103046350733E-2</v>
      </c>
      <c r="O125" s="61">
        <f>'Package Type'!O89</f>
        <v>667692.77119802381</v>
      </c>
      <c r="P125" s="62">
        <f>'Package Type'!P89</f>
        <v>-78742.34363677993</v>
      </c>
      <c r="Q125" s="312">
        <f>'Package Type'!Q89</f>
        <v>-0.10549121024967681</v>
      </c>
    </row>
    <row r="126" spans="2:17" x14ac:dyDescent="0.25">
      <c r="B126" s="498"/>
      <c r="C126" s="48" t="s">
        <v>166</v>
      </c>
      <c r="D126" s="57">
        <f>'Package Type'!D90</f>
        <v>609.49517951160669</v>
      </c>
      <c r="E126" s="277">
        <f>'Package Type'!E90</f>
        <v>-5179.2286786113327</v>
      </c>
      <c r="F126" s="279">
        <f>'Package Type'!F90</f>
        <v>-0.89470992321453691</v>
      </c>
      <c r="G126" s="333">
        <f>'Package Type'!G90</f>
        <v>4.9211300018593453E-3</v>
      </c>
      <c r="H126" s="368">
        <f>'Package Type'!H90</f>
        <v>-3.8081009555862952E-2</v>
      </c>
      <c r="I126" s="324">
        <f>'Package Type'!I90</f>
        <v>2.0503352017474996</v>
      </c>
      <c r="J126" s="333">
        <f>'Package Type'!J90</f>
        <v>0.27234884478033061</v>
      </c>
      <c r="K126" s="290">
        <f>'Package Type'!K90</f>
        <v>0.15317825342872393</v>
      </c>
      <c r="L126" s="294">
        <f>'Package Type'!L90</f>
        <v>1249.6694218480586</v>
      </c>
      <c r="M126" s="280">
        <f>'Package Type'!M90</f>
        <v>-9042.602622144881</v>
      </c>
      <c r="N126" s="269">
        <f>'Package Type'!N90</f>
        <v>-0.87858177314916341</v>
      </c>
      <c r="O126" s="284">
        <f>'Package Type'!O90</f>
        <v>329.90739858150482</v>
      </c>
      <c r="P126" s="277">
        <f>'Package Type'!P90</f>
        <v>-2654.8540871327195</v>
      </c>
      <c r="Q126" s="269">
        <f>'Package Type'!Q90</f>
        <v>-0.88946942656539896</v>
      </c>
    </row>
    <row r="127" spans="2:17" x14ac:dyDescent="0.25">
      <c r="B127" s="498"/>
      <c r="C127" s="48" t="s">
        <v>167</v>
      </c>
      <c r="D127" s="57">
        <f>'Package Type'!D91</f>
        <v>2419528.9642269174</v>
      </c>
      <c r="E127" s="277">
        <f>'Package Type'!E91</f>
        <v>-333666.76163342781</v>
      </c>
      <c r="F127" s="279">
        <f>'Package Type'!F91</f>
        <v>-0.12119253219062746</v>
      </c>
      <c r="G127" s="333">
        <f>'Package Type'!G91</f>
        <v>19.535538551372589</v>
      </c>
      <c r="H127" s="368">
        <f>'Package Type'!H91</f>
        <v>-0.91686334840666817</v>
      </c>
      <c r="I127" s="324">
        <f>'Package Type'!I91</f>
        <v>2.6903036165117458</v>
      </c>
      <c r="J127" s="333">
        <f>'Package Type'!J91</f>
        <v>0.22220421397696466</v>
      </c>
      <c r="K127" s="290">
        <f>'Package Type'!K91</f>
        <v>9.0030496238829388E-2</v>
      </c>
      <c r="L127" s="294">
        <f>'Package Type'!L91</f>
        <v>6509267.5227145944</v>
      </c>
      <c r="M127" s="280">
        <f>'Package Type'!M91</f>
        <v>-285893.20334263612</v>
      </c>
      <c r="N127" s="269">
        <f>'Package Type'!N91</f>
        <v>-4.2073059765360472E-2</v>
      </c>
      <c r="O127" s="284">
        <f>'Package Type'!O91</f>
        <v>1593488.2190911723</v>
      </c>
      <c r="P127" s="277">
        <f>'Package Type'!P91</f>
        <v>-170531.93310021982</v>
      </c>
      <c r="Q127" s="269">
        <f>'Package Type'!Q91</f>
        <v>-9.6672327064049032E-2</v>
      </c>
    </row>
    <row r="128" spans="2:17" ht="15" customHeight="1" x14ac:dyDescent="0.25">
      <c r="B128" s="498"/>
      <c r="C128" s="48" t="s">
        <v>168</v>
      </c>
      <c r="D128" s="57">
        <f>'Package Type'!D92</f>
        <v>0</v>
      </c>
      <c r="E128" s="277">
        <f>'Package Type'!E92</f>
        <v>-123.69638815938507</v>
      </c>
      <c r="F128" s="279">
        <f>'Package Type'!F92</f>
        <v>-1</v>
      </c>
      <c r="G128" s="333">
        <f>'Package Type'!G92</f>
        <v>0</v>
      </c>
      <c r="H128" s="368">
        <f>'Package Type'!H92</f>
        <v>-9.1889153409036169E-4</v>
      </c>
      <c r="I128" s="324">
        <f>'Package Type'!I92</f>
        <v>0</v>
      </c>
      <c r="J128" s="333">
        <f>'Package Type'!J92</f>
        <v>-5.0497933820176364</v>
      </c>
      <c r="K128" s="290">
        <f>'Package Type'!K92</f>
        <v>-1</v>
      </c>
      <c r="L128" s="294">
        <f>'Package Type'!L92</f>
        <v>0</v>
      </c>
      <c r="M128" s="280">
        <f>'Package Type'!M92</f>
        <v>-624.64120230674746</v>
      </c>
      <c r="N128" s="269">
        <f>'Package Type'!N92</f>
        <v>-1</v>
      </c>
      <c r="O128" s="284">
        <f>'Package Type'!O92</f>
        <v>0</v>
      </c>
      <c r="P128" s="277">
        <f>'Package Type'!P92</f>
        <v>-117.10346318222582</v>
      </c>
      <c r="Q128" s="269">
        <f>'Package Type'!Q92</f>
        <v>-1</v>
      </c>
    </row>
    <row r="129" spans="2:20" x14ac:dyDescent="0.25">
      <c r="B129" s="498"/>
      <c r="C129" s="48" t="s">
        <v>169</v>
      </c>
      <c r="D129" s="57">
        <f>'Package Type'!D93</f>
        <v>0</v>
      </c>
      <c r="E129" s="277">
        <f>'Package Type'!E93</f>
        <v>0</v>
      </c>
      <c r="F129" s="279">
        <f>'Package Type'!F93</f>
        <v>0</v>
      </c>
      <c r="G129" s="333">
        <f>'Package Type'!G93</f>
        <v>0</v>
      </c>
      <c r="H129" s="368">
        <f>'Package Type'!H93</f>
        <v>0</v>
      </c>
      <c r="I129" s="324">
        <f>'Package Type'!I93</f>
        <v>0</v>
      </c>
      <c r="J129" s="333">
        <f>'Package Type'!J93</f>
        <v>0</v>
      </c>
      <c r="K129" s="290">
        <f>'Package Type'!K93</f>
        <v>0</v>
      </c>
      <c r="L129" s="294">
        <f>'Package Type'!L93</f>
        <v>0</v>
      </c>
      <c r="M129" s="280">
        <f>'Package Type'!M93</f>
        <v>0</v>
      </c>
      <c r="N129" s="269">
        <f>'Package Type'!N93</f>
        <v>0</v>
      </c>
      <c r="O129" s="284">
        <f>'Package Type'!O93</f>
        <v>0</v>
      </c>
      <c r="P129" s="277">
        <f>'Package Type'!P93</f>
        <v>0</v>
      </c>
      <c r="Q129" s="269">
        <f>'Package Type'!Q93</f>
        <v>0</v>
      </c>
    </row>
    <row r="130" spans="2:20" x14ac:dyDescent="0.25">
      <c r="B130" s="498"/>
      <c r="C130" s="48" t="s">
        <v>170</v>
      </c>
      <c r="D130" s="57">
        <f>'Package Type'!D94</f>
        <v>9614563.8567678016</v>
      </c>
      <c r="E130" s="277">
        <f>'Package Type'!E94</f>
        <v>-669010.99262489937</v>
      </c>
      <c r="F130" s="279">
        <f>'Package Type'!F94</f>
        <v>-6.5056267146673022E-2</v>
      </c>
      <c r="G130" s="333">
        <f>'Package Type'!G94</f>
        <v>77.629028482630531</v>
      </c>
      <c r="H130" s="368">
        <f>'Package Type'!H94</f>
        <v>1.2364190467294662</v>
      </c>
      <c r="I130" s="324">
        <f>'Package Type'!I94</f>
        <v>2.761143186496076</v>
      </c>
      <c r="J130" s="333">
        <f>'Package Type'!J94</f>
        <v>1.1330594623851109E-2</v>
      </c>
      <c r="K130" s="290">
        <f>'Package Type'!K94</f>
        <v>4.1204970321765131E-3</v>
      </c>
      <c r="L130" s="294">
        <f>'Package Type'!L94</f>
        <v>26547187.484245852</v>
      </c>
      <c r="M130" s="280">
        <f>'Package Type'!M94</f>
        <v>-1730716.1260747164</v>
      </c>
      <c r="N130" s="269">
        <f>'Package Type'!N94</f>
        <v>-6.1203834270198806E-2</v>
      </c>
      <c r="O130" s="284">
        <f>'Package Type'!O94</f>
        <v>4885122.9319474483</v>
      </c>
      <c r="P130" s="277">
        <f>'Package Type'!P94</f>
        <v>-386289.98596015945</v>
      </c>
      <c r="Q130" s="269">
        <f>'Package Type'!Q94</f>
        <v>-7.3280160741703057E-2</v>
      </c>
    </row>
    <row r="131" spans="2:20" x14ac:dyDescent="0.25">
      <c r="B131" s="498"/>
      <c r="C131" s="48" t="s">
        <v>171</v>
      </c>
      <c r="D131" s="57">
        <f>'Package Type'!D95</f>
        <v>71241.325981181421</v>
      </c>
      <c r="E131" s="277">
        <f>'Package Type'!E95</f>
        <v>-37760.782053522533</v>
      </c>
      <c r="F131" s="279">
        <f>'Package Type'!F95</f>
        <v>-0.34642249342095571</v>
      </c>
      <c r="G131" s="333">
        <f>'Package Type'!G95</f>
        <v>0.57521017137356578</v>
      </c>
      <c r="H131" s="368">
        <f>'Package Type'!H95</f>
        <v>-0.23452336863920342</v>
      </c>
      <c r="I131" s="324">
        <f>'Package Type'!I95</f>
        <v>8.2095460443483965</v>
      </c>
      <c r="J131" s="333">
        <f>'Package Type'!J95</f>
        <v>0.68030628582080777</v>
      </c>
      <c r="K131" s="290">
        <f>'Package Type'!K95</f>
        <v>9.0355242712293157E-2</v>
      </c>
      <c r="L131" s="294">
        <f>'Package Type'!L95</f>
        <v>584858.94590294256</v>
      </c>
      <c r="M131" s="280">
        <f>'Package Type'!M95</f>
        <v>-235844.05967526999</v>
      </c>
      <c r="N131" s="269">
        <f>'Package Type'!N95</f>
        <v>-0.28736833918271082</v>
      </c>
      <c r="O131" s="284">
        <f>'Package Type'!O95</f>
        <v>126645.29108222226</v>
      </c>
      <c r="P131" s="277">
        <f>'Package Type'!P95</f>
        <v>-67117.264229913926</v>
      </c>
      <c r="Q131" s="269">
        <f>'Package Type'!Q95</f>
        <v>-0.34638923976716401</v>
      </c>
      <c r="T131" s="59"/>
    </row>
    <row r="132" spans="2:20" ht="15" thickBot="1" x14ac:dyDescent="0.3">
      <c r="B132" s="499"/>
      <c r="C132" s="51" t="s">
        <v>172</v>
      </c>
      <c r="D132" s="296">
        <f>'Package Type'!D96</f>
        <v>0</v>
      </c>
      <c r="E132" s="297">
        <f>'Package Type'!E96</f>
        <v>0</v>
      </c>
      <c r="F132" s="317">
        <f>'Package Type'!F96</f>
        <v>0</v>
      </c>
      <c r="G132" s="334">
        <f>'Package Type'!G96</f>
        <v>0</v>
      </c>
      <c r="H132" s="369">
        <f>'Package Type'!H96</f>
        <v>0</v>
      </c>
      <c r="I132" s="325">
        <f>'Package Type'!I96</f>
        <v>0</v>
      </c>
      <c r="J132" s="334">
        <f>'Package Type'!J96</f>
        <v>0</v>
      </c>
      <c r="K132" s="342">
        <f>'Package Type'!K96</f>
        <v>0</v>
      </c>
      <c r="L132" s="348">
        <f>'Package Type'!L96</f>
        <v>0</v>
      </c>
      <c r="M132" s="360">
        <f>'Package Type'!M96</f>
        <v>0</v>
      </c>
      <c r="N132" s="354">
        <f>'Package Type'!N96</f>
        <v>0</v>
      </c>
      <c r="O132" s="298">
        <f>'Package Type'!O96</f>
        <v>0</v>
      </c>
      <c r="P132" s="297">
        <f>'Package Type'!P96</f>
        <v>0</v>
      </c>
      <c r="Q132" s="354">
        <f>'Package Type'!Q96</f>
        <v>0</v>
      </c>
    </row>
    <row r="133" spans="2:20" ht="15.5" customHeight="1" thickBot="1" x14ac:dyDescent="0.3">
      <c r="B133" s="497" t="s">
        <v>280</v>
      </c>
      <c r="C133" s="254" t="s">
        <v>44</v>
      </c>
      <c r="D133" s="259">
        <f>'Sugar Content'!D49</f>
        <v>12385268.815928899</v>
      </c>
      <c r="E133" s="260">
        <f>'Sugar Content'!E49</f>
        <v>-1076209.8864334896</v>
      </c>
      <c r="F133" s="271">
        <f>'Sugar Content'!F49</f>
        <v>-7.9947375041690097E-2</v>
      </c>
      <c r="G133" s="335">
        <f>'Sugar Content'!G49</f>
        <v>99.999999999999943</v>
      </c>
      <c r="H133" s="370">
        <f>'Sugar Content'!H49</f>
        <v>-1.2789769243681803E-13</v>
      </c>
      <c r="I133" s="326">
        <f>'Sugar Content'!I49</f>
        <v>2.9453776484462875</v>
      </c>
      <c r="J133" s="335">
        <f>'Sugar Content'!J49</f>
        <v>4.702898450958326E-2</v>
      </c>
      <c r="K133" s="314">
        <f>'Sugar Content'!K49</f>
        <v>1.6226130794666293E-2</v>
      </c>
      <c r="L133" s="315">
        <f>'Sugar Content'!L49</f>
        <v>36479293.940435797</v>
      </c>
      <c r="M133" s="272">
        <f>'Sugar Content'!M49</f>
        <v>-2536764.8711686283</v>
      </c>
      <c r="N133" s="274">
        <f>'Sugar Content'!N49</f>
        <v>-6.5018480811140422E-2</v>
      </c>
      <c r="O133" s="302">
        <f>'Sugar Content'!O49</f>
        <v>7273279.1207174473</v>
      </c>
      <c r="P133" s="260">
        <f>'Sugar Content'!P49</f>
        <v>-705453.4844773896</v>
      </c>
      <c r="Q133" s="316">
        <f>'Sugar Content'!Q49</f>
        <v>-8.8416734760365212E-2</v>
      </c>
    </row>
    <row r="134" spans="2:20" ht="15.5" customHeight="1" x14ac:dyDescent="0.25">
      <c r="B134" s="498"/>
      <c r="C134" s="43" t="s">
        <v>33</v>
      </c>
      <c r="D134" s="258">
        <f>'Sugar Content'!D50</f>
        <v>12261046.026785878</v>
      </c>
      <c r="E134" s="62">
        <f>'Sugar Content'!E50</f>
        <v>-876109.21464886144</v>
      </c>
      <c r="F134" s="308">
        <f>'Sugar Content'!F50</f>
        <v>-6.6689416281357689E-2</v>
      </c>
      <c r="G134" s="341">
        <f>'Sugar Content'!G50</f>
        <v>98.997011764627501</v>
      </c>
      <c r="H134" s="376">
        <f>'Sugar Content'!H50</f>
        <v>1.4062824554522848</v>
      </c>
      <c r="I134" s="332">
        <f>'Sugar Content'!I50</f>
        <v>2.946508163792033</v>
      </c>
      <c r="J134" s="341">
        <f>'Sugar Content'!J50</f>
        <v>4.6267239799329118E-2</v>
      </c>
      <c r="K134" s="309">
        <f>'Sugar Content'!K50</f>
        <v>1.5952895297965085E-2</v>
      </c>
      <c r="L134" s="310">
        <f>'Sugar Content'!L50</f>
        <v>36127272.214554459</v>
      </c>
      <c r="M134" s="311">
        <f>'Sugar Content'!M50</f>
        <v>-1973643.0414998233</v>
      </c>
      <c r="N134" s="312">
        <f>'Sugar Content'!N50</f>
        <v>-5.180041025881154E-2</v>
      </c>
      <c r="O134" s="61">
        <f>'Sugar Content'!O50</f>
        <v>7211144.7431647917</v>
      </c>
      <c r="P134" s="62">
        <f>'Sugar Content'!P50</f>
        <v>-605284.45662292372</v>
      </c>
      <c r="Q134" s="313">
        <f>'Sugar Content'!Q50</f>
        <v>-7.7437464237424744E-2</v>
      </c>
    </row>
    <row r="135" spans="2:20" ht="15.5" customHeight="1" x14ac:dyDescent="0.25">
      <c r="B135" s="498"/>
      <c r="C135" s="48" t="s">
        <v>455</v>
      </c>
      <c r="D135" s="57">
        <f>'Sugar Content'!D51</f>
        <v>124222.78914302094</v>
      </c>
      <c r="E135" s="277">
        <f>'Sugar Content'!E51</f>
        <v>-199995.9887964637</v>
      </c>
      <c r="F135" s="278">
        <f>'Sugar Content'!F51</f>
        <v>-0.61685504481727738</v>
      </c>
      <c r="G135" s="333">
        <f>'Sugar Content'!G51</f>
        <v>1.0029882353724604</v>
      </c>
      <c r="H135" s="368">
        <f>'Sugar Content'!H51</f>
        <v>-1.4055048069452969</v>
      </c>
      <c r="I135" s="324">
        <f>'Sugar Content'!I51</f>
        <v>2.8337934473202431</v>
      </c>
      <c r="J135" s="333">
        <f>'Sugar Content'!J51</f>
        <v>1.2803126646867558E-2</v>
      </c>
      <c r="K135" s="290">
        <f>'Sugar Content'!K51</f>
        <v>4.5385220052124916E-3</v>
      </c>
      <c r="L135" s="294">
        <f>'Sugar Content'!L51</f>
        <v>352021.72588133696</v>
      </c>
      <c r="M135" s="280">
        <f>'Sugar Content'!M51</f>
        <v>-562596.30846649967</v>
      </c>
      <c r="N135" s="269">
        <f>'Sugar Content'!N51</f>
        <v>-0.61511613300699441</v>
      </c>
      <c r="O135" s="284">
        <f>'Sugar Content'!O51</f>
        <v>62134.37755265586</v>
      </c>
      <c r="P135" s="277">
        <f>'Sugar Content'!P51</f>
        <v>-100069.92439128297</v>
      </c>
      <c r="Q135" s="261">
        <f>'Sugar Content'!Q51</f>
        <v>-0.61693754846199589</v>
      </c>
    </row>
    <row r="136" spans="2:20" ht="15.5" customHeight="1" thickBot="1" x14ac:dyDescent="0.3">
      <c r="B136" s="499"/>
      <c r="C136" s="51" t="s">
        <v>456</v>
      </c>
      <c r="D136" s="60">
        <f>'Sugar Content'!D52</f>
        <v>0</v>
      </c>
      <c r="E136" s="50">
        <f>'Sugar Content'!E52</f>
        <v>-104.68298815938505</v>
      </c>
      <c r="F136" s="262">
        <f>'Sugar Content'!F52</f>
        <v>-1</v>
      </c>
      <c r="G136" s="367">
        <f>'Sugar Content'!G52</f>
        <v>0</v>
      </c>
      <c r="H136" s="377">
        <f>'Sugar Content'!H52</f>
        <v>-7.7764850707681937E-4</v>
      </c>
      <c r="I136" s="366">
        <f>'Sugar Content'!I52</f>
        <v>0</v>
      </c>
      <c r="J136" s="367">
        <f>'Sugar Content'!J52</f>
        <v>-5.0201203800813872</v>
      </c>
      <c r="K136" s="291">
        <f>'Sugar Content'!K52</f>
        <v>-1</v>
      </c>
      <c r="L136" s="295">
        <f>'Sugar Content'!L52</f>
        <v>0</v>
      </c>
      <c r="M136" s="264">
        <f>'Sugar Content'!M52</f>
        <v>-525.52120230674745</v>
      </c>
      <c r="N136" s="270">
        <f>'Sugar Content'!N52</f>
        <v>-1</v>
      </c>
      <c r="O136" s="49">
        <f>'Sugar Content'!O52</f>
        <v>0</v>
      </c>
      <c r="P136" s="50">
        <f>'Sugar Content'!P52</f>
        <v>-99.103463182225823</v>
      </c>
      <c r="Q136" s="265">
        <f>'Sugar Content'!Q52</f>
        <v>-1</v>
      </c>
    </row>
    <row r="137" spans="2:20" x14ac:dyDescent="0.25">
      <c r="B137" s="63"/>
      <c r="C137" s="64"/>
      <c r="D137" s="65"/>
      <c r="E137" s="65"/>
      <c r="F137" s="66"/>
      <c r="G137" s="67"/>
      <c r="H137" s="67"/>
      <c r="I137" s="68"/>
      <c r="J137" s="68"/>
      <c r="K137" s="66"/>
      <c r="L137" s="69"/>
      <c r="M137" s="69"/>
      <c r="N137" s="66"/>
      <c r="O137" s="65"/>
      <c r="P137" s="65"/>
      <c r="Q137" s="66"/>
    </row>
    <row r="138" spans="2:20" ht="23.5" x14ac:dyDescent="0.25">
      <c r="B138" s="506" t="s">
        <v>249</v>
      </c>
      <c r="C138" s="506"/>
      <c r="D138" s="506"/>
      <c r="E138" s="506"/>
      <c r="F138" s="506"/>
      <c r="G138" s="506"/>
      <c r="H138" s="506"/>
      <c r="I138" s="506"/>
      <c r="J138" s="506"/>
      <c r="K138" s="506"/>
      <c r="L138" s="506"/>
      <c r="M138" s="506"/>
      <c r="N138" s="506"/>
      <c r="O138" s="506"/>
      <c r="P138" s="506"/>
      <c r="Q138" s="506"/>
    </row>
    <row r="139" spans="2:20" x14ac:dyDescent="0.25">
      <c r="B139" s="500" t="s">
        <v>254</v>
      </c>
      <c r="C139" s="500"/>
      <c r="D139" s="500"/>
      <c r="E139" s="500"/>
      <c r="F139" s="500"/>
      <c r="G139" s="500"/>
      <c r="H139" s="500"/>
      <c r="I139" s="500"/>
      <c r="J139" s="500"/>
      <c r="K139" s="500"/>
      <c r="L139" s="500"/>
      <c r="M139" s="500"/>
      <c r="N139" s="500"/>
      <c r="O139" s="500"/>
      <c r="P139" s="500"/>
      <c r="Q139" s="500"/>
    </row>
    <row r="140" spans="2:20" ht="15" thickBot="1" x14ac:dyDescent="0.3">
      <c r="B140" s="500" t="str">
        <f>'HOME PAGE'!H7</f>
        <v>YTD ENDING 01-26-2025</v>
      </c>
      <c r="C140" s="500"/>
      <c r="D140" s="500"/>
      <c r="E140" s="500"/>
      <c r="F140" s="500"/>
      <c r="G140" s="500"/>
      <c r="H140" s="500"/>
      <c r="I140" s="500"/>
      <c r="J140" s="500"/>
      <c r="K140" s="500"/>
      <c r="L140" s="500"/>
      <c r="M140" s="500"/>
      <c r="N140" s="500"/>
      <c r="O140" s="500"/>
      <c r="P140" s="500"/>
      <c r="Q140" s="500"/>
    </row>
    <row r="141" spans="2:20" x14ac:dyDescent="0.25">
      <c r="D141" s="515" t="s">
        <v>266</v>
      </c>
      <c r="E141" s="516"/>
      <c r="F141" s="517"/>
      <c r="G141" s="515" t="s">
        <v>267</v>
      </c>
      <c r="H141" s="517"/>
      <c r="I141" s="515" t="s">
        <v>268</v>
      </c>
      <c r="J141" s="516"/>
      <c r="K141" s="517"/>
      <c r="L141" s="515" t="s">
        <v>269</v>
      </c>
      <c r="M141" s="516"/>
      <c r="N141" s="517"/>
      <c r="O141" s="515" t="s">
        <v>270</v>
      </c>
      <c r="P141" s="516"/>
      <c r="Q141" s="517"/>
    </row>
    <row r="142" spans="2:20" s="34" customFormat="1" ht="29.5" thickBot="1" x14ac:dyDescent="0.3">
      <c r="C142" s="35"/>
      <c r="D142" s="36" t="s">
        <v>271</v>
      </c>
      <c r="E142" s="37" t="s">
        <v>272</v>
      </c>
      <c r="F142" s="38" t="s">
        <v>273</v>
      </c>
      <c r="G142" s="39" t="s">
        <v>271</v>
      </c>
      <c r="H142" s="40" t="s">
        <v>272</v>
      </c>
      <c r="I142" s="41" t="s">
        <v>271</v>
      </c>
      <c r="J142" s="42" t="s">
        <v>272</v>
      </c>
      <c r="K142" s="38" t="s">
        <v>273</v>
      </c>
      <c r="L142" s="39" t="s">
        <v>271</v>
      </c>
      <c r="M142" s="42" t="s">
        <v>272</v>
      </c>
      <c r="N142" s="40" t="s">
        <v>273</v>
      </c>
      <c r="O142" s="41" t="s">
        <v>271</v>
      </c>
      <c r="P142" s="42" t="s">
        <v>272</v>
      </c>
      <c r="Q142" s="38" t="s">
        <v>273</v>
      </c>
    </row>
    <row r="143" spans="2:20" ht="15" thickBot="1" x14ac:dyDescent="0.3">
      <c r="C143" s="254" t="s">
        <v>281</v>
      </c>
      <c r="D143" s="259">
        <f>SubSegments!D141</f>
        <v>12464803.688464906</v>
      </c>
      <c r="E143" s="260">
        <f>SubSegments!E141</f>
        <v>-1087581.1820103601</v>
      </c>
      <c r="F143" s="273">
        <f>SubSegments!F141</f>
        <v>-8.0250169428092682E-2</v>
      </c>
      <c r="G143" s="335">
        <f>SubSegments!G141</f>
        <v>100.00000000000001</v>
      </c>
      <c r="H143" s="370">
        <f>SubSegments!H141</f>
        <v>-4.2632564145606011E-14</v>
      </c>
      <c r="I143" s="326">
        <f>SubSegments!I141</f>
        <v>2.939147750252995</v>
      </c>
      <c r="J143" s="335">
        <f>SubSegments!J141</f>
        <v>4.0879140722359431E-2</v>
      </c>
      <c r="K143" s="314">
        <f>SubSegments!K141</f>
        <v>1.4104676353300346E-2</v>
      </c>
      <c r="L143" s="315">
        <f>SubSegments!L141</f>
        <v>36635899.718296863</v>
      </c>
      <c r="M143" s="272">
        <f>SubSegments!M141</f>
        <v>-2642551.9360795096</v>
      </c>
      <c r="N143" s="274">
        <f>SubSegments!N141</f>
        <v>-6.7277395741873108E-2</v>
      </c>
      <c r="O143" s="302">
        <f>SubSegments!O141</f>
        <v>7317122.536425394</v>
      </c>
      <c r="P143" s="260">
        <f>SubSegments!P141</f>
        <v>-724043.31636408065</v>
      </c>
      <c r="Q143" s="274">
        <f>SubSegments!Q141</f>
        <v>-9.0042082158137624E-2</v>
      </c>
    </row>
    <row r="144" spans="2:20" x14ac:dyDescent="0.25">
      <c r="B144" s="494" t="s">
        <v>278</v>
      </c>
      <c r="C144" s="48" t="s">
        <v>28</v>
      </c>
      <c r="D144" s="386">
        <f>SubSegments!D142</f>
        <v>0</v>
      </c>
      <c r="E144" s="387">
        <f>SubSegments!E142</f>
        <v>0</v>
      </c>
      <c r="F144" s="390">
        <f>SubSegments!F142</f>
        <v>0</v>
      </c>
      <c r="G144" s="391">
        <f>SubSegments!G142</f>
        <v>0</v>
      </c>
      <c r="H144" s="392">
        <f>SubSegments!H142</f>
        <v>0</v>
      </c>
      <c r="I144" s="393">
        <f>SubSegments!I142</f>
        <v>0</v>
      </c>
      <c r="J144" s="391">
        <f>SubSegments!J142</f>
        <v>0</v>
      </c>
      <c r="K144" s="394">
        <f>SubSegments!K142</f>
        <v>0</v>
      </c>
      <c r="L144" s="395">
        <f>SubSegments!L142</f>
        <v>0</v>
      </c>
      <c r="M144" s="396">
        <f>SubSegments!M142</f>
        <v>0</v>
      </c>
      <c r="N144" s="397">
        <f>SubSegments!N142</f>
        <v>0</v>
      </c>
      <c r="O144" s="398">
        <f>SubSegments!O142</f>
        <v>0</v>
      </c>
      <c r="P144" s="387">
        <f>SubSegments!P142</f>
        <v>0</v>
      </c>
      <c r="Q144" s="397">
        <f>SubSegments!Q142</f>
        <v>0</v>
      </c>
    </row>
    <row r="145" spans="2:17" x14ac:dyDescent="0.25">
      <c r="B145" s="495"/>
      <c r="C145" s="48" t="s">
        <v>134</v>
      </c>
      <c r="D145" s="281">
        <f>SubSegments!D143</f>
        <v>340720.85159209528</v>
      </c>
      <c r="E145" s="282">
        <f>SubSegments!E143</f>
        <v>199956.50223609735</v>
      </c>
      <c r="F145" s="319">
        <f>SubSegments!F143</f>
        <v>1.4205052852579911</v>
      </c>
      <c r="G145" s="337">
        <f>SubSegments!G143</f>
        <v>2.7334634391988293</v>
      </c>
      <c r="H145" s="372">
        <f>SubSegments!H143</f>
        <v>1.6947949634926669</v>
      </c>
      <c r="I145" s="328">
        <f>SubSegments!I143</f>
        <v>3.0303112451951697</v>
      </c>
      <c r="J145" s="337">
        <f>SubSegments!J143</f>
        <v>0.23109281281770544</v>
      </c>
      <c r="K145" s="344">
        <f>SubSegments!K143</f>
        <v>8.2556191451422761E-2</v>
      </c>
      <c r="L145" s="350">
        <f>SubSegments!L143</f>
        <v>1032490.2280520009</v>
      </c>
      <c r="M145" s="362">
        <f>SubSegments!M143</f>
        <v>638460.06671307061</v>
      </c>
      <c r="N145" s="356">
        <f>SubSegments!N143</f>
        <v>1.6203329829969304</v>
      </c>
      <c r="O145" s="285">
        <f>SubSegments!O143</f>
        <v>170811.59428916761</v>
      </c>
      <c r="P145" s="282">
        <f>SubSegments!P143</f>
        <v>97701.306789937371</v>
      </c>
      <c r="Q145" s="356">
        <f>SubSegments!Q143</f>
        <v>1.3363551167948293</v>
      </c>
    </row>
    <row r="146" spans="2:17" x14ac:dyDescent="0.25">
      <c r="B146" s="495"/>
      <c r="C146" s="48" t="s">
        <v>135</v>
      </c>
      <c r="D146" s="281">
        <f>SubSegments!D144</f>
        <v>0</v>
      </c>
      <c r="E146" s="282">
        <f>SubSegments!E144</f>
        <v>0</v>
      </c>
      <c r="F146" s="319">
        <f>SubSegments!F144</f>
        <v>0</v>
      </c>
      <c r="G146" s="337">
        <f>SubSegments!G144</f>
        <v>0</v>
      </c>
      <c r="H146" s="372">
        <f>SubSegments!H144</f>
        <v>0</v>
      </c>
      <c r="I146" s="328">
        <f>SubSegments!I144</f>
        <v>0</v>
      </c>
      <c r="J146" s="337">
        <f>SubSegments!J144</f>
        <v>0</v>
      </c>
      <c r="K146" s="344">
        <f>SubSegments!K144</f>
        <v>0</v>
      </c>
      <c r="L146" s="350">
        <f>SubSegments!L144</f>
        <v>0</v>
      </c>
      <c r="M146" s="362">
        <f>SubSegments!M144</f>
        <v>0</v>
      </c>
      <c r="N146" s="356">
        <f>SubSegments!N144</f>
        <v>0</v>
      </c>
      <c r="O146" s="285">
        <f>SubSegments!O144</f>
        <v>0</v>
      </c>
      <c r="P146" s="282">
        <f>SubSegments!P144</f>
        <v>0</v>
      </c>
      <c r="Q146" s="356">
        <f>SubSegments!Q144</f>
        <v>0</v>
      </c>
    </row>
    <row r="147" spans="2:17" x14ac:dyDescent="0.25">
      <c r="B147" s="495"/>
      <c r="C147" s="48" t="s">
        <v>136</v>
      </c>
      <c r="D147" s="281">
        <f>SubSegments!D145</f>
        <v>7336059.760054009</v>
      </c>
      <c r="E147" s="282">
        <f>SubSegments!E145</f>
        <v>-408017.5778288953</v>
      </c>
      <c r="F147" s="319">
        <f>SubSegments!F145</f>
        <v>-5.268769409532268E-2</v>
      </c>
      <c r="G147" s="337">
        <f>SubSegments!G145</f>
        <v>58.854194124556464</v>
      </c>
      <c r="H147" s="372">
        <f>SubSegments!H145</f>
        <v>1.7123891072426929</v>
      </c>
      <c r="I147" s="328">
        <f>SubSegments!I145</f>
        <v>2.7798491749987226</v>
      </c>
      <c r="J147" s="337">
        <f>SubSegments!J145</f>
        <v>-4.9017895545663048E-2</v>
      </c>
      <c r="K147" s="344">
        <f>SubSegments!K145</f>
        <v>-1.7327747936996582E-2</v>
      </c>
      <c r="L147" s="350">
        <f>SubSegments!L145</f>
        <v>20393139.671727464</v>
      </c>
      <c r="M147" s="362">
        <f>SubSegments!M145</f>
        <v>-1513825.7011585124</v>
      </c>
      <c r="N147" s="356">
        <f>SubSegments!N145</f>
        <v>-6.9102482949653932E-2</v>
      </c>
      <c r="O147" s="285">
        <f>SubSegments!O145</f>
        <v>3800910.0866567404</v>
      </c>
      <c r="P147" s="282">
        <f>SubSegments!P145</f>
        <v>-319766.50682708248</v>
      </c>
      <c r="Q147" s="356">
        <f>SubSegments!Q145</f>
        <v>-7.7600486127142571E-2</v>
      </c>
    </row>
    <row r="148" spans="2:17" x14ac:dyDescent="0.25">
      <c r="B148" s="495"/>
      <c r="C148" s="48" t="s">
        <v>137</v>
      </c>
      <c r="D148" s="281">
        <f>SubSegments!D146</f>
        <v>2106706.0265453835</v>
      </c>
      <c r="E148" s="282">
        <f>SubSegments!E146</f>
        <v>-416085.59165846324</v>
      </c>
      <c r="F148" s="319">
        <f>SubSegments!F146</f>
        <v>-0.16493062235346409</v>
      </c>
      <c r="G148" s="337">
        <f>SubSegments!G146</f>
        <v>16.901237108892115</v>
      </c>
      <c r="H148" s="372">
        <f>SubSegments!H146</f>
        <v>-1.7138748608093231</v>
      </c>
      <c r="I148" s="328">
        <f>SubSegments!I146</f>
        <v>2.8934277144660325</v>
      </c>
      <c r="J148" s="337">
        <f>SubSegments!J146</f>
        <v>0.17506980992582966</v>
      </c>
      <c r="K148" s="344">
        <f>SubSegments!K146</f>
        <v>6.4402781412053203E-2</v>
      </c>
      <c r="L148" s="350">
        <f>SubSegments!L146</f>
        <v>6095601.6034390256</v>
      </c>
      <c r="M148" s="362">
        <f>SubSegments!M146</f>
        <v>-762248.93341317121</v>
      </c>
      <c r="N148" s="356">
        <f>SubSegments!N146</f>
        <v>-0.11114983176099505</v>
      </c>
      <c r="O148" s="285">
        <f>SubSegments!O146</f>
        <v>1098918.2922606992</v>
      </c>
      <c r="P148" s="282">
        <f>SubSegments!P146</f>
        <v>-184547.1088486081</v>
      </c>
      <c r="Q148" s="356">
        <f>SubSegments!Q146</f>
        <v>-0.14378814472840706</v>
      </c>
    </row>
    <row r="149" spans="2:17" x14ac:dyDescent="0.25">
      <c r="B149" s="495"/>
      <c r="C149" s="48" t="s">
        <v>138</v>
      </c>
      <c r="D149" s="281">
        <f>SubSegments!D147</f>
        <v>2387618.0601276392</v>
      </c>
      <c r="E149" s="282">
        <f>SubSegments!E147</f>
        <v>-422340.97504906589</v>
      </c>
      <c r="F149" s="319">
        <f>SubSegments!F147</f>
        <v>-0.1503014705061374</v>
      </c>
      <c r="G149" s="337">
        <f>SubSegments!G147</f>
        <v>19.154878968027173</v>
      </c>
      <c r="H149" s="372">
        <f>SubSegments!H147</f>
        <v>-1.5791767869741591</v>
      </c>
      <c r="I149" s="328">
        <f>SubSegments!I147</f>
        <v>2.6113307228411342</v>
      </c>
      <c r="J149" s="337">
        <f>SubSegments!J147</f>
        <v>0.15109181775894021</v>
      </c>
      <c r="K149" s="344">
        <f>SubSegments!K147</f>
        <v>6.1413473889395463E-2</v>
      </c>
      <c r="L149" s="350">
        <f>SubSegments!L147</f>
        <v>6234860.394821655</v>
      </c>
      <c r="M149" s="362">
        <f>SubSegments!M147</f>
        <v>-678310.14520729985</v>
      </c>
      <c r="N149" s="356">
        <f>SubSegments!N147</f>
        <v>-9.8118532051208282E-2</v>
      </c>
      <c r="O149" s="285">
        <f>SubSegments!O147</f>
        <v>1562908.1608391039</v>
      </c>
      <c r="P149" s="282">
        <f>SubSegments!P147</f>
        <v>-229077.43914945517</v>
      </c>
      <c r="Q149" s="356">
        <f>SubSegments!Q147</f>
        <v>-0.12783441962419659</v>
      </c>
    </row>
    <row r="150" spans="2:17" x14ac:dyDescent="0.25">
      <c r="B150" s="495"/>
      <c r="C150" s="48" t="s">
        <v>139</v>
      </c>
      <c r="D150" s="281">
        <f>SubSegments!D148</f>
        <v>3960.1787657737732</v>
      </c>
      <c r="E150" s="282">
        <f>SubSegments!E148</f>
        <v>948.17982459068298</v>
      </c>
      <c r="F150" s="319">
        <f>SubSegments!F148</f>
        <v>0.31480084923876006</v>
      </c>
      <c r="G150" s="337">
        <f>SubSegments!G148</f>
        <v>3.1770887570725048E-2</v>
      </c>
      <c r="H150" s="372">
        <f>SubSegments!H148</f>
        <v>9.5460247884930939E-3</v>
      </c>
      <c r="I150" s="328">
        <f>SubSegments!I148</f>
        <v>1.9921570164322489</v>
      </c>
      <c r="J150" s="337">
        <f>SubSegments!J148</f>
        <v>-1.2645881904495893E-2</v>
      </c>
      <c r="K150" s="344">
        <f>SubSegments!K148</f>
        <v>-6.3077931077351107E-3</v>
      </c>
      <c r="L150" s="350">
        <f>SubSegments!L148</f>
        <v>7889.2979145622257</v>
      </c>
      <c r="M150" s="362">
        <f>SubSegments!M148</f>
        <v>1850.8337074911597</v>
      </c>
      <c r="N150" s="356">
        <f>SubSegments!N148</f>
        <v>0.30650735750388747</v>
      </c>
      <c r="O150" s="285">
        <f>SubSegments!O148</f>
        <v>3957.0788588523865</v>
      </c>
      <c r="P150" s="282">
        <f>SubSegments!P148</f>
        <v>973.64739668369293</v>
      </c>
      <c r="Q150" s="356">
        <f>SubSegments!Q148</f>
        <v>0.32635152140412721</v>
      </c>
    </row>
    <row r="151" spans="2:17" x14ac:dyDescent="0.25">
      <c r="B151" s="495"/>
      <c r="C151" s="48" t="s">
        <v>140</v>
      </c>
      <c r="D151" s="281">
        <f>SubSegments!D149</f>
        <v>0</v>
      </c>
      <c r="E151" s="282">
        <f>SubSegments!E149</f>
        <v>-28.976275660693645</v>
      </c>
      <c r="F151" s="319">
        <f>SubSegments!F149</f>
        <v>-1</v>
      </c>
      <c r="G151" s="337">
        <f>SubSegments!G149</f>
        <v>0</v>
      </c>
      <c r="H151" s="372">
        <f>SubSegments!H149</f>
        <v>-2.1380942127625319E-4</v>
      </c>
      <c r="I151" s="328">
        <f>SubSegments!I149</f>
        <v>0</v>
      </c>
      <c r="J151" s="337">
        <f>SubSegments!J149</f>
        <v>-18.745712347804592</v>
      </c>
      <c r="K151" s="344">
        <f>SubSegments!K149</f>
        <v>-1</v>
      </c>
      <c r="L151" s="350">
        <f>SubSegments!L149</f>
        <v>0</v>
      </c>
      <c r="M151" s="362">
        <f>SubSegments!M149</f>
        <v>-543.18092844605451</v>
      </c>
      <c r="N151" s="356">
        <f>SubSegments!N149</f>
        <v>-1</v>
      </c>
      <c r="O151" s="285">
        <f>SubSegments!O149</f>
        <v>0</v>
      </c>
      <c r="P151" s="282">
        <f>SubSegments!P149</f>
        <v>-39.392492651939392</v>
      </c>
      <c r="Q151" s="356">
        <f>SubSegments!Q149</f>
        <v>-1</v>
      </c>
    </row>
    <row r="152" spans="2:17" x14ac:dyDescent="0.25">
      <c r="B152" s="495"/>
      <c r="C152" s="48" t="s">
        <v>141</v>
      </c>
      <c r="D152" s="281">
        <f>SubSegments!D150</f>
        <v>0</v>
      </c>
      <c r="E152" s="282">
        <f>SubSegments!E150</f>
        <v>0</v>
      </c>
      <c r="F152" s="319">
        <f>SubSegments!F150</f>
        <v>0</v>
      </c>
      <c r="G152" s="337">
        <f>SubSegments!G150</f>
        <v>0</v>
      </c>
      <c r="H152" s="372">
        <f>SubSegments!H150</f>
        <v>0</v>
      </c>
      <c r="I152" s="328">
        <f>SubSegments!I150</f>
        <v>0</v>
      </c>
      <c r="J152" s="337">
        <f>SubSegments!J150</f>
        <v>0</v>
      </c>
      <c r="K152" s="344">
        <f>SubSegments!K150</f>
        <v>0</v>
      </c>
      <c r="L152" s="350">
        <f>SubSegments!L150</f>
        <v>0</v>
      </c>
      <c r="M152" s="362">
        <f>SubSegments!M150</f>
        <v>0</v>
      </c>
      <c r="N152" s="356">
        <f>SubSegments!N150</f>
        <v>0</v>
      </c>
      <c r="O152" s="285">
        <f>SubSegments!O150</f>
        <v>0</v>
      </c>
      <c r="P152" s="282">
        <f>SubSegments!P150</f>
        <v>0</v>
      </c>
      <c r="Q152" s="356">
        <f>SubSegments!Q150</f>
        <v>0</v>
      </c>
    </row>
    <row r="153" spans="2:17" x14ac:dyDescent="0.25">
      <c r="B153" s="495"/>
      <c r="C153" s="48" t="s">
        <v>142</v>
      </c>
      <c r="D153" s="281">
        <f>SubSegments!D151</f>
        <v>276225.21112358733</v>
      </c>
      <c r="E153" s="282">
        <f>SubSegments!E151</f>
        <v>-35397.018384996685</v>
      </c>
      <c r="F153" s="319">
        <f>SubSegments!F151</f>
        <v>-0.11358951651432694</v>
      </c>
      <c r="G153" s="337">
        <f>SubSegments!G151</f>
        <v>2.2160414076894757</v>
      </c>
      <c r="H153" s="372">
        <f>SubSegments!H151</f>
        <v>-8.3348939373889319E-2</v>
      </c>
      <c r="I153" s="328">
        <f>SubSegments!I151</f>
        <v>10.19752373130596</v>
      </c>
      <c r="J153" s="337">
        <f>SubSegments!J151</f>
        <v>0.19215646725115221</v>
      </c>
      <c r="K153" s="344">
        <f>SubSegments!K151</f>
        <v>1.920533871270191E-2</v>
      </c>
      <c r="L153" s="350">
        <f>SubSegments!L151</f>
        <v>2816813.1456177807</v>
      </c>
      <c r="M153" s="362">
        <f>SubSegments!M151</f>
        <v>-301081.70825918019</v>
      </c>
      <c r="N153" s="356">
        <f>SubSegments!N151</f>
        <v>-9.6565702940494838E-2</v>
      </c>
      <c r="O153" s="285">
        <f>SubSegments!O151</f>
        <v>667048.51623330219</v>
      </c>
      <c r="P153" s="282">
        <f>SubSegments!P151</f>
        <v>-82389.301398708718</v>
      </c>
      <c r="Q153" s="356">
        <f>SubSegments!Q151</f>
        <v>-0.10993480641133528</v>
      </c>
    </row>
    <row r="154" spans="2:17" ht="15" thickBot="1" x14ac:dyDescent="0.3">
      <c r="B154" s="495"/>
      <c r="C154" s="384" t="s">
        <v>143</v>
      </c>
      <c r="D154" s="388">
        <f>SubSegments!D152</f>
        <v>13513.600256395412</v>
      </c>
      <c r="E154" s="389">
        <f>SubSegments!E152</f>
        <v>-6615.7248739539809</v>
      </c>
      <c r="F154" s="399">
        <f>SubSegments!F152</f>
        <v>-0.32866103712435535</v>
      </c>
      <c r="G154" s="400">
        <f>SubSegments!G152</f>
        <v>0.10841406406505286</v>
      </c>
      <c r="H154" s="401">
        <f>SubSegments!H152</f>
        <v>-4.0115698945164036E-2</v>
      </c>
      <c r="I154" s="402">
        <f>SubSegments!I152</f>
        <v>4.0777717024962028</v>
      </c>
      <c r="J154" s="400">
        <f>SubSegments!J152</f>
        <v>6.1724945187195956E-3</v>
      </c>
      <c r="K154" s="403">
        <f>SubSegments!K152</f>
        <v>1.5159877491443237E-3</v>
      </c>
      <c r="L154" s="404">
        <f>SubSegments!L152</f>
        <v>55105.376724374641</v>
      </c>
      <c r="M154" s="405">
        <f>SubSegments!M152</f>
        <v>-26853.167533477186</v>
      </c>
      <c r="N154" s="406">
        <f>SubSegments!N152</f>
        <v>-0.32764329548111254</v>
      </c>
      <c r="O154" s="407">
        <f>SubSegments!O152</f>
        <v>12568.807287526202</v>
      </c>
      <c r="P154" s="389">
        <f>SubSegments!P152</f>
        <v>-6898.5218341995769</v>
      </c>
      <c r="Q154" s="406">
        <f>SubSegments!Q152</f>
        <v>-0.35436406253083486</v>
      </c>
    </row>
    <row r="155" spans="2:17" s="256" customFormat="1" x14ac:dyDescent="0.25">
      <c r="B155" s="495"/>
      <c r="C155" s="385" t="s">
        <v>282</v>
      </c>
      <c r="D155" s="434">
        <f>'RFG vs SS'!E43</f>
        <v>7262921.3044996327</v>
      </c>
      <c r="E155" s="408">
        <f>'RFG vs SS'!F43</f>
        <v>-334417.25255481713</v>
      </c>
      <c r="F155" s="413">
        <f>'RFG vs SS'!G43</f>
        <v>-4.401768461987212E-2</v>
      </c>
      <c r="G155" s="414">
        <f>'RFG vs SS'!H43</f>
        <v>58.267434337701097</v>
      </c>
      <c r="H155" s="415">
        <f>'RFG vs SS'!I43</f>
        <v>2.2083817822668408</v>
      </c>
      <c r="I155" s="416">
        <f>'RFG vs SS'!J43</f>
        <v>2.7261403051407367</v>
      </c>
      <c r="J155" s="414">
        <f>'RFG vs SS'!K43</f>
        <v>-3.7245588672839336E-2</v>
      </c>
      <c r="K155" s="417">
        <f>'RFG vs SS'!L43</f>
        <v>-1.3478243757493829E-2</v>
      </c>
      <c r="L155" s="418">
        <f>'RFG vs SS'!M43</f>
        <v>19799742.501261786</v>
      </c>
      <c r="M155" s="419">
        <f>'RFG vs SS'!N43</f>
        <v>-1194635.6978284679</v>
      </c>
      <c r="N155" s="420">
        <f>'RFG vs SS'!O43</f>
        <v>-5.6902647294418796E-2</v>
      </c>
      <c r="O155" s="421">
        <f>'RFG vs SS'!P43</f>
        <v>3672345.1025897283</v>
      </c>
      <c r="P155" s="422">
        <f>'RFG vs SS'!Q43</f>
        <v>-234099.80044098385</v>
      </c>
      <c r="Q155" s="420">
        <f>'RFG vs SS'!R43</f>
        <v>-5.9926558866698384E-2</v>
      </c>
    </row>
    <row r="156" spans="2:17" s="256" customFormat="1" ht="15" thickBot="1" x14ac:dyDescent="0.3">
      <c r="B156" s="496"/>
      <c r="C156" s="257" t="s">
        <v>283</v>
      </c>
      <c r="D156" s="433">
        <f>'RFG vs SS'!E44</f>
        <v>73138.45555437656</v>
      </c>
      <c r="E156" s="409">
        <f>'RFG vs SS'!F44</f>
        <v>-73600.325274086354</v>
      </c>
      <c r="F156" s="423">
        <f>'RFG vs SS'!G44</f>
        <v>-0.50157378205373571</v>
      </c>
      <c r="G156" s="424">
        <f>'RFG vs SS'!H44</f>
        <v>0.58675978685536667</v>
      </c>
      <c r="H156" s="425">
        <f>'RFG vs SS'!I44</f>
        <v>-0.49599267502418565</v>
      </c>
      <c r="I156" s="426">
        <f>'RFG vs SS'!J44</f>
        <v>8.1133401842823858</v>
      </c>
      <c r="J156" s="424">
        <f>'RFG vs SS'!K44</f>
        <v>1.8942127754037843</v>
      </c>
      <c r="K156" s="427">
        <f>'RFG vs SS'!L44</f>
        <v>0.30457854468450873</v>
      </c>
      <c r="L156" s="428">
        <f>'RFG vs SS'!M44</f>
        <v>593397.1704656746</v>
      </c>
      <c r="M156" s="429">
        <f>'RFG vs SS'!N44</f>
        <v>-319190.00333004899</v>
      </c>
      <c r="N156" s="430">
        <f>'RFG vs SS'!O44</f>
        <v>-0.34976384995905879</v>
      </c>
      <c r="O156" s="431">
        <f>'RFG vs SS'!P44</f>
        <v>128564.98406701437</v>
      </c>
      <c r="P156" s="432">
        <f>'RFG vs SS'!Q44</f>
        <v>-85666.706386095539</v>
      </c>
      <c r="Q156" s="430">
        <f>'RFG vs SS'!R44</f>
        <v>-0.39987877706097774</v>
      </c>
    </row>
    <row r="157" spans="2:17" x14ac:dyDescent="0.25">
      <c r="B157" s="497" t="s">
        <v>274</v>
      </c>
      <c r="C157" s="43" t="s">
        <v>33</v>
      </c>
      <c r="D157" s="258">
        <f>'Fat Content'!D53</f>
        <v>1961.3721556663513</v>
      </c>
      <c r="E157" s="62">
        <f>'Fat Content'!E53</f>
        <v>-8283.34157538414</v>
      </c>
      <c r="F157" s="323">
        <f>'Fat Content'!F53</f>
        <v>-0.80854788067706873</v>
      </c>
      <c r="G157" s="341">
        <f>'Fat Content'!G53</f>
        <v>1.5735283159585021E-2</v>
      </c>
      <c r="H157" s="376">
        <f>'Fat Content'!H53</f>
        <v>-5.9858155404643294E-2</v>
      </c>
      <c r="I157" s="332">
        <f>'Fat Content'!I53</f>
        <v>3.5085796724695304</v>
      </c>
      <c r="J157" s="341">
        <f>'Fat Content'!J53</f>
        <v>1.2454010953461889</v>
      </c>
      <c r="K157" s="309">
        <f>'Fat Content'!K53</f>
        <v>0.55028847830876026</v>
      </c>
      <c r="L157" s="310">
        <f>'Fat Content'!L53</f>
        <v>6881.6304755187039</v>
      </c>
      <c r="M157" s="311">
        <f>'Fat Content'!M53</f>
        <v>-16303.986169356107</v>
      </c>
      <c r="N157" s="312">
        <f>'Fat Content'!N53</f>
        <v>-0.70319398526586563</v>
      </c>
      <c r="O157" s="61">
        <f>'Fat Content'!O53</f>
        <v>980.68607783317566</v>
      </c>
      <c r="P157" s="62">
        <f>'Fat Content'!P53</f>
        <v>-4141.67078769207</v>
      </c>
      <c r="Q157" s="312">
        <f>'Fat Content'!Q53</f>
        <v>-0.80854788067706873</v>
      </c>
    </row>
    <row r="158" spans="2:17" x14ac:dyDescent="0.25">
      <c r="B158" s="498"/>
      <c r="C158" s="48" t="s">
        <v>162</v>
      </c>
      <c r="D158" s="57">
        <f>'Fat Content'!D54</f>
        <v>137781.33133105232</v>
      </c>
      <c r="E158" s="277">
        <f>'Fat Content'!E54</f>
        <v>-140551.68752233082</v>
      </c>
      <c r="F158" s="279">
        <f>'Fat Content'!F54</f>
        <v>-0.50497669339177076</v>
      </c>
      <c r="G158" s="333">
        <f>'Fat Content'!G54</f>
        <v>1.1053630267643682</v>
      </c>
      <c r="H158" s="368">
        <f>'Fat Content'!H54</f>
        <v>-0.9483937216862266</v>
      </c>
      <c r="I158" s="324">
        <f>'Fat Content'!I54</f>
        <v>3.160211087496922</v>
      </c>
      <c r="J158" s="333">
        <f>'Fat Content'!J54</f>
        <v>0.22290527714568009</v>
      </c>
      <c r="K158" s="290">
        <f>'Fat Content'!K54</f>
        <v>7.5887664253462647E-2</v>
      </c>
      <c r="L158" s="294">
        <f>'Fat Content'!L54</f>
        <v>435418.09092247859</v>
      </c>
      <c r="M158" s="280">
        <f>'Fat Content'!M54</f>
        <v>-382131.10256816552</v>
      </c>
      <c r="N158" s="269">
        <f>'Fat Content'!N54</f>
        <v>-0.46741053090224666</v>
      </c>
      <c r="O158" s="284">
        <f>'Fat Content'!O54</f>
        <v>85381.519222134986</v>
      </c>
      <c r="P158" s="277">
        <f>'Fat Content'!P54</f>
        <v>-60081.794604921655</v>
      </c>
      <c r="Q158" s="269">
        <f>'Fat Content'!Q54</f>
        <v>-0.4130374389542214</v>
      </c>
    </row>
    <row r="159" spans="2:17" x14ac:dyDescent="0.25">
      <c r="B159" s="498"/>
      <c r="C159" s="48" t="s">
        <v>163</v>
      </c>
      <c r="D159" s="57">
        <f>'Fat Content'!D55</f>
        <v>0</v>
      </c>
      <c r="E159" s="277">
        <f>'Fat Content'!E55</f>
        <v>0</v>
      </c>
      <c r="F159" s="279">
        <f>'Fat Content'!F55</f>
        <v>0</v>
      </c>
      <c r="G159" s="333">
        <f>'Fat Content'!G55</f>
        <v>0</v>
      </c>
      <c r="H159" s="368">
        <f>'Fat Content'!H55</f>
        <v>0</v>
      </c>
      <c r="I159" s="324">
        <f>'Fat Content'!I55</f>
        <v>0</v>
      </c>
      <c r="J159" s="333">
        <f>'Fat Content'!J55</f>
        <v>0</v>
      </c>
      <c r="K159" s="290">
        <f>'Fat Content'!K55</f>
        <v>0</v>
      </c>
      <c r="L159" s="294">
        <f>'Fat Content'!L55</f>
        <v>0</v>
      </c>
      <c r="M159" s="280">
        <f>'Fat Content'!M55</f>
        <v>0</v>
      </c>
      <c r="N159" s="269">
        <f>'Fat Content'!N55</f>
        <v>0</v>
      </c>
      <c r="O159" s="284">
        <f>'Fat Content'!O55</f>
        <v>0</v>
      </c>
      <c r="P159" s="277">
        <f>'Fat Content'!P55</f>
        <v>0</v>
      </c>
      <c r="Q159" s="269">
        <f>'Fat Content'!Q55</f>
        <v>0</v>
      </c>
    </row>
    <row r="160" spans="2:17" ht="15" thickBot="1" x14ac:dyDescent="0.3">
      <c r="B160" s="499"/>
      <c r="C160" s="51" t="s">
        <v>164</v>
      </c>
      <c r="D160" s="296">
        <f>'Fat Content'!D56</f>
        <v>12325060.984978186</v>
      </c>
      <c r="E160" s="297">
        <f>'Fat Content'!E56</f>
        <v>-938746.15291264281</v>
      </c>
      <c r="F160" s="317">
        <f>'Fat Content'!F56</f>
        <v>-7.0775015284331055E-2</v>
      </c>
      <c r="G160" s="334">
        <f>'Fat Content'!G56</f>
        <v>98.878901690076034</v>
      </c>
      <c r="H160" s="369">
        <f>'Fat Content'!H56</f>
        <v>1.0082518770908848</v>
      </c>
      <c r="I160" s="325">
        <f>'Fat Content'!I56</f>
        <v>2.9365858749917528</v>
      </c>
      <c r="J160" s="334">
        <f>'Fat Content'!J56</f>
        <v>3.864590612447838E-2</v>
      </c>
      <c r="K160" s="342">
        <f>'Fat Content'!K56</f>
        <v>1.3335647577124935E-2</v>
      </c>
      <c r="L160" s="348">
        <f>'Fat Content'!L56</f>
        <v>36193599.996898882</v>
      </c>
      <c r="M160" s="360">
        <f>'Fat Content'!M56</f>
        <v>-2244116.8473419994</v>
      </c>
      <c r="N160" s="354">
        <f>'Fat Content'!N56</f>
        <v>-5.8383198368303586E-2</v>
      </c>
      <c r="O160" s="298">
        <f>'Fat Content'!O56</f>
        <v>7230760.331125428</v>
      </c>
      <c r="P160" s="297">
        <f>'Fat Content'!P56</f>
        <v>-659819.85097146407</v>
      </c>
      <c r="Q160" s="354">
        <f>'Fat Content'!Q56</f>
        <v>-8.3621208547952353E-2</v>
      </c>
    </row>
    <row r="161" spans="2:17" ht="15" thickBot="1" x14ac:dyDescent="0.3">
      <c r="B161" s="497" t="s">
        <v>284</v>
      </c>
      <c r="C161" s="254" t="s">
        <v>284</v>
      </c>
      <c r="D161" s="259">
        <f>Flavors!D218</f>
        <v>8184347.5191829642</v>
      </c>
      <c r="E161" s="260">
        <f>Flavors!E218</f>
        <v>-320390.31007724721</v>
      </c>
      <c r="F161" s="273">
        <f>Flavors!F218</f>
        <v>-3.7671979608231675E-2</v>
      </c>
      <c r="G161" s="335">
        <f>Flavors!G218</f>
        <v>65.659658376785075</v>
      </c>
      <c r="H161" s="370">
        <f>Flavors!H218</f>
        <v>2.9051106677074969</v>
      </c>
      <c r="I161" s="326">
        <f>Flavors!I218</f>
        <v>2.8034965201779829</v>
      </c>
      <c r="J161" s="335">
        <f>Flavors!J218</f>
        <v>1.1228401935861054E-2</v>
      </c>
      <c r="K161" s="314">
        <f>Flavors!K218</f>
        <v>4.0212477671843052E-3</v>
      </c>
      <c r="L161" s="315">
        <f>Flavors!L218</f>
        <v>22944789.789956748</v>
      </c>
      <c r="M161" s="272">
        <f>Flavors!M218</f>
        <v>-802718.50469424948</v>
      </c>
      <c r="N161" s="274">
        <f>Flavors!N218</f>
        <v>-3.3802220204932308E-2</v>
      </c>
      <c r="O161" s="302">
        <f>Flavors!O218</f>
        <v>4179640.59230685</v>
      </c>
      <c r="P161" s="260">
        <f>Flavors!P218</f>
        <v>-205987.7519683172</v>
      </c>
      <c r="Q161" s="274">
        <f>Flavors!Q218</f>
        <v>-4.696881171821269E-2</v>
      </c>
    </row>
    <row r="162" spans="2:17" x14ac:dyDescent="0.25">
      <c r="B162" s="498"/>
      <c r="C162" s="378" t="s">
        <v>33</v>
      </c>
      <c r="D162" s="299">
        <f>Flavors!D219</f>
        <v>115381.87457243321</v>
      </c>
      <c r="E162" s="300">
        <f>Flavors!E219</f>
        <v>74814.506747896026</v>
      </c>
      <c r="F162" s="318">
        <f>Flavors!F219</f>
        <v>1.844204116754266</v>
      </c>
      <c r="G162" s="336">
        <f>Flavors!G219</f>
        <v>0.92566138590059854</v>
      </c>
      <c r="H162" s="371">
        <f>Flavors!H219</f>
        <v>0.62632390240781644</v>
      </c>
      <c r="I162" s="327">
        <f>Flavors!I219</f>
        <v>2.9772563754131047</v>
      </c>
      <c r="J162" s="336">
        <f>Flavors!J219</f>
        <v>-1.2476827699785531E-2</v>
      </c>
      <c r="K162" s="343">
        <f>Flavors!K219</f>
        <v>-4.173224449189895E-3</v>
      </c>
      <c r="L162" s="349">
        <f>Flavors!L219</f>
        <v>343521.42167789198</v>
      </c>
      <c r="M162" s="361">
        <f>Flavors!M219</f>
        <v>222235.81512997963</v>
      </c>
      <c r="N162" s="355">
        <f>Flavors!N219</f>
        <v>1.8323346145957407</v>
      </c>
      <c r="O162" s="301">
        <f>Flavors!O219</f>
        <v>60295.322766207159</v>
      </c>
      <c r="P162" s="300">
        <f>Flavors!P219</f>
        <v>36919.503657363355</v>
      </c>
      <c r="Q162" s="355">
        <f>Flavors!Q219</f>
        <v>1.5793886616531676</v>
      </c>
    </row>
    <row r="163" spans="2:17" x14ac:dyDescent="0.25">
      <c r="B163" s="498"/>
      <c r="C163" s="48" t="s">
        <v>145</v>
      </c>
      <c r="D163" s="281">
        <f>Flavors!D220</f>
        <v>976.60388994216919</v>
      </c>
      <c r="E163" s="282">
        <f>Flavors!E220</f>
        <v>763.31086778640747</v>
      </c>
      <c r="F163" s="319">
        <f>Flavors!F220</f>
        <v>3.5786959182798941</v>
      </c>
      <c r="G163" s="337">
        <f>Flavors!G220</f>
        <v>7.8348918631260204E-3</v>
      </c>
      <c r="H163" s="372">
        <f>Flavors!H220</f>
        <v>6.261050622678118E-3</v>
      </c>
      <c r="I163" s="328">
        <f>Flavors!I220</f>
        <v>2.1110217996785967</v>
      </c>
      <c r="J163" s="337">
        <f>Flavors!J220</f>
        <v>-0.15011609052780184</v>
      </c>
      <c r="K163" s="344">
        <f>Flavors!K220</f>
        <v>-6.6389622312728186E-2</v>
      </c>
      <c r="L163" s="350">
        <f>Flavors!L220</f>
        <v>2061.6321013188362</v>
      </c>
      <c r="M163" s="362">
        <f>Flavors!M220</f>
        <v>1579.3471672058106</v>
      </c>
      <c r="N163" s="356">
        <f>Flavors!N220</f>
        <v>3.2747180255804622</v>
      </c>
      <c r="O163" s="285">
        <f>Flavors!O220</f>
        <v>488.30194497108459</v>
      </c>
      <c r="P163" s="282">
        <f>Flavors!P220</f>
        <v>381.65543389320374</v>
      </c>
      <c r="Q163" s="356">
        <f>Flavors!Q220</f>
        <v>3.5786959182798941</v>
      </c>
    </row>
    <row r="164" spans="2:17" x14ac:dyDescent="0.25">
      <c r="B164" s="498"/>
      <c r="C164" s="48" t="s">
        <v>146</v>
      </c>
      <c r="D164" s="281">
        <f>Flavors!D221</f>
        <v>2397682.0391561068</v>
      </c>
      <c r="E164" s="282">
        <f>Flavors!E221</f>
        <v>20202.974475227762</v>
      </c>
      <c r="F164" s="319">
        <f>Flavors!F221</f>
        <v>8.4976455840798486E-3</v>
      </c>
      <c r="G164" s="337">
        <f>Flavors!G221</f>
        <v>19.23561813793307</v>
      </c>
      <c r="H164" s="372">
        <f>Flavors!H221</f>
        <v>1.6927348195853966</v>
      </c>
      <c r="I164" s="328">
        <f>Flavors!I221</f>
        <v>2.697511039156288</v>
      </c>
      <c r="J164" s="337">
        <f>Flavors!J221</f>
        <v>-4.0300841720772862E-2</v>
      </c>
      <c r="K164" s="344">
        <f>Flavors!K221</f>
        <v>-1.4720091618516333E-2</v>
      </c>
      <c r="L164" s="350">
        <f>Flavors!L221</f>
        <v>6467773.7690103576</v>
      </c>
      <c r="M164" s="362">
        <f>Flavors!M221</f>
        <v>-41316.66080943495</v>
      </c>
      <c r="N164" s="356">
        <f>Flavors!N221</f>
        <v>-6.3475321559757197E-3</v>
      </c>
      <c r="O164" s="285">
        <f>Flavors!O221</f>
        <v>1230563.5177752397</v>
      </c>
      <c r="P164" s="282">
        <f>Flavors!P221</f>
        <v>30.995404129615054</v>
      </c>
      <c r="Q164" s="356">
        <f>Flavors!Q221</f>
        <v>2.5188610269227249E-5</v>
      </c>
    </row>
    <row r="165" spans="2:17" x14ac:dyDescent="0.25">
      <c r="B165" s="498"/>
      <c r="C165" s="48" t="s">
        <v>147</v>
      </c>
      <c r="D165" s="281">
        <f>Flavors!D222</f>
        <v>2852.8383930325508</v>
      </c>
      <c r="E165" s="282">
        <f>Flavors!E222</f>
        <v>-860.9859547317028</v>
      </c>
      <c r="F165" s="319">
        <f>Flavors!F222</f>
        <v>-0.23183270777198225</v>
      </c>
      <c r="G165" s="337">
        <f>Flavors!G222</f>
        <v>2.2887150606893267E-2</v>
      </c>
      <c r="H165" s="372">
        <f>Flavors!H222</f>
        <v>-4.5163240085233682E-3</v>
      </c>
      <c r="I165" s="328">
        <f>Flavors!I222</f>
        <v>2.9571831250814316</v>
      </c>
      <c r="J165" s="337">
        <f>Flavors!J222</f>
        <v>-0.49293385923353306</v>
      </c>
      <c r="K165" s="344">
        <f>Flavors!K222</f>
        <v>-0.142874534827232</v>
      </c>
      <c r="L165" s="350">
        <f>Flavors!L222</f>
        <v>8436.365554460288</v>
      </c>
      <c r="M165" s="362">
        <f>Flavors!M222</f>
        <v>-4376.7629045236099</v>
      </c>
      <c r="N165" s="356">
        <f>Flavors!N222</f>
        <v>-0.34158425231855472</v>
      </c>
      <c r="O165" s="285">
        <f>Flavors!O222</f>
        <v>1531.6683925390244</v>
      </c>
      <c r="P165" s="282">
        <f>Flavors!P222</f>
        <v>-540.84489858150482</v>
      </c>
      <c r="Q165" s="356">
        <f>Flavors!Q222</f>
        <v>-0.26096088304895287</v>
      </c>
    </row>
    <row r="166" spans="2:17" x14ac:dyDescent="0.25">
      <c r="B166" s="498"/>
      <c r="C166" s="48" t="s">
        <v>148</v>
      </c>
      <c r="D166" s="281">
        <f>Flavors!D223</f>
        <v>441.45115518569946</v>
      </c>
      <c r="E166" s="282">
        <f>Flavors!E223</f>
        <v>-1221.1019415855408</v>
      </c>
      <c r="F166" s="319">
        <f>Flavors!F223</f>
        <v>-0.73447395091139089</v>
      </c>
      <c r="G166" s="337">
        <f>Flavors!G223</f>
        <v>3.5415812893565589E-3</v>
      </c>
      <c r="H166" s="372">
        <f>Flavors!H223</f>
        <v>-8.7260241001068002E-3</v>
      </c>
      <c r="I166" s="328">
        <f>Flavors!I223</f>
        <v>2.241561326445404</v>
      </c>
      <c r="J166" s="337">
        <f>Flavors!J223</f>
        <v>-0.17726314132627374</v>
      </c>
      <c r="K166" s="344">
        <f>Flavors!K223</f>
        <v>-7.3284830581185567E-2</v>
      </c>
      <c r="L166" s="350">
        <f>Flavors!L223</f>
        <v>989.53983697891238</v>
      </c>
      <c r="M166" s="362">
        <f>Flavors!M223</f>
        <v>-3031.8842724609376</v>
      </c>
      <c r="N166" s="356">
        <f>Flavors!N223</f>
        <v>-0.75393298243374118</v>
      </c>
      <c r="O166" s="285">
        <f>Flavors!O223</f>
        <v>220.72557759284973</v>
      </c>
      <c r="P166" s="282">
        <f>Flavors!P223</f>
        <v>-610.55097079277039</v>
      </c>
      <c r="Q166" s="356">
        <f>Flavors!Q223</f>
        <v>-0.73447395091139089</v>
      </c>
    </row>
    <row r="167" spans="2:17" x14ac:dyDescent="0.25">
      <c r="B167" s="498"/>
      <c r="C167" s="48" t="s">
        <v>149</v>
      </c>
      <c r="D167" s="281">
        <f>Flavors!D224</f>
        <v>0</v>
      </c>
      <c r="E167" s="282">
        <f>Flavors!E224</f>
        <v>-311.19012427330017</v>
      </c>
      <c r="F167" s="319">
        <f>Flavors!F224</f>
        <v>-1</v>
      </c>
      <c r="G167" s="337">
        <f>Flavors!G224</f>
        <v>0</v>
      </c>
      <c r="H167" s="372">
        <f>Flavors!H224</f>
        <v>-2.2962019397135608E-3</v>
      </c>
      <c r="I167" s="328">
        <f>Flavors!I224</f>
        <v>0</v>
      </c>
      <c r="J167" s="337">
        <f>Flavors!J224</f>
        <v>-2.1081150478407231</v>
      </c>
      <c r="K167" s="344">
        <f>Flavors!K224</f>
        <v>-1</v>
      </c>
      <c r="L167" s="350">
        <f>Flavors!L224</f>
        <v>0</v>
      </c>
      <c r="M167" s="362">
        <f>Flavors!M224</f>
        <v>-656.02458371996875</v>
      </c>
      <c r="N167" s="356">
        <f>Flavors!N224</f>
        <v>-1</v>
      </c>
      <c r="O167" s="285">
        <f>Flavors!O224</f>
        <v>0</v>
      </c>
      <c r="P167" s="282">
        <f>Flavors!P224</f>
        <v>-155.59506213665009</v>
      </c>
      <c r="Q167" s="356">
        <f>Flavors!Q224</f>
        <v>-1</v>
      </c>
    </row>
    <row r="168" spans="2:17" x14ac:dyDescent="0.25">
      <c r="B168" s="498"/>
      <c r="C168" s="48" t="s">
        <v>150</v>
      </c>
      <c r="D168" s="281">
        <f>Flavors!D225</f>
        <v>1496235.0572377411</v>
      </c>
      <c r="E168" s="282">
        <f>Flavors!E225</f>
        <v>-85485.764720605453</v>
      </c>
      <c r="F168" s="319">
        <f>Flavors!F225</f>
        <v>-5.4046051321980169E-2</v>
      </c>
      <c r="G168" s="337">
        <f>Flavors!G225</f>
        <v>12.003679276733225</v>
      </c>
      <c r="H168" s="372">
        <f>Flavors!H225</f>
        <v>0.33251706376931622</v>
      </c>
      <c r="I168" s="328">
        <f>Flavors!I225</f>
        <v>2.7381997127812716</v>
      </c>
      <c r="J168" s="337">
        <f>Flavors!J225</f>
        <v>-4.3764467784935146E-2</v>
      </c>
      <c r="K168" s="344">
        <f>Flavors!K225</f>
        <v>-1.5731499381141517E-2</v>
      </c>
      <c r="L168" s="350">
        <f>Flavors!L225</f>
        <v>4096990.4039816521</v>
      </c>
      <c r="M168" s="362">
        <f>Flavors!M225</f>
        <v>-303300.26636220608</v>
      </c>
      <c r="N168" s="356">
        <f>Flavors!N225</f>
        <v>-6.8927325280196738E-2</v>
      </c>
      <c r="O168" s="285">
        <f>Flavors!O225</f>
        <v>756586.04977192427</v>
      </c>
      <c r="P168" s="282">
        <f>Flavors!P225</f>
        <v>-70331.729596354999</v>
      </c>
      <c r="Q168" s="356">
        <f>Flavors!Q225</f>
        <v>-8.5052869041084903E-2</v>
      </c>
    </row>
    <row r="169" spans="2:17" x14ac:dyDescent="0.25">
      <c r="B169" s="498"/>
      <c r="C169" s="48" t="s">
        <v>151</v>
      </c>
      <c r="D169" s="281">
        <f>Flavors!D226</f>
        <v>891.87353610992432</v>
      </c>
      <c r="E169" s="282">
        <f>Flavors!E226</f>
        <v>623.49122548103333</v>
      </c>
      <c r="F169" s="319">
        <f>Flavors!F226</f>
        <v>2.3231457543532876</v>
      </c>
      <c r="G169" s="337">
        <f>Flavors!G226</f>
        <v>7.1551350378287592E-3</v>
      </c>
      <c r="H169" s="372">
        <f>Flavors!H226</f>
        <v>5.1748023274319419E-3</v>
      </c>
      <c r="I169" s="328">
        <f>Flavors!I226</f>
        <v>2.1610108558121888</v>
      </c>
      <c r="J169" s="337">
        <f>Flavors!J226</f>
        <v>1.3958704136306288E-2</v>
      </c>
      <c r="K169" s="344">
        <f>Flavors!K226</f>
        <v>6.5013344577637836E-3</v>
      </c>
      <c r="L169" s="350">
        <f>Flavors!L226</f>
        <v>1927.3483935451507</v>
      </c>
      <c r="M169" s="362">
        <f>Flavors!M226</f>
        <v>1351.1175760376452</v>
      </c>
      <c r="N169" s="356">
        <f>Flavors!N226</f>
        <v>2.3447506363542363</v>
      </c>
      <c r="O169" s="285">
        <f>Flavors!O226</f>
        <v>445.93676805496216</v>
      </c>
      <c r="P169" s="282">
        <f>Flavors!P226</f>
        <v>311.74561274051666</v>
      </c>
      <c r="Q169" s="356">
        <f>Flavors!Q226</f>
        <v>2.3231457543532876</v>
      </c>
    </row>
    <row r="170" spans="2:17" x14ac:dyDescent="0.25">
      <c r="B170" s="498"/>
      <c r="C170" s="48" t="s">
        <v>152</v>
      </c>
      <c r="D170" s="281">
        <f>Flavors!D227</f>
        <v>657.02083206176758</v>
      </c>
      <c r="E170" s="282">
        <f>Flavors!E227</f>
        <v>546.54800462722778</v>
      </c>
      <c r="F170" s="319">
        <f>Flavors!F227</f>
        <v>4.9473523699851212</v>
      </c>
      <c r="G170" s="337">
        <f>Flavors!G227</f>
        <v>5.2710082604011093E-3</v>
      </c>
      <c r="H170" s="372">
        <f>Flavors!H227</f>
        <v>4.4558541123277916E-3</v>
      </c>
      <c r="I170" s="328">
        <f>Flavors!I227</f>
        <v>1.8738849755350957</v>
      </c>
      <c r="J170" s="337">
        <f>Flavors!J227</f>
        <v>-0.13028538003608237</v>
      </c>
      <c r="K170" s="344">
        <f>Flavors!K227</f>
        <v>-6.5007138576776174E-2</v>
      </c>
      <c r="L170" s="350">
        <f>Flavors!L227</f>
        <v>1231.1814658141136</v>
      </c>
      <c r="M170" s="362">
        <f>Flavors!M227</f>
        <v>1009.7750999736786</v>
      </c>
      <c r="N170" s="356">
        <f>Flavors!N227</f>
        <v>4.5607320103045801</v>
      </c>
      <c r="O170" s="285">
        <f>Flavors!O227</f>
        <v>328.51041603088379</v>
      </c>
      <c r="P170" s="282">
        <f>Flavors!P227</f>
        <v>273.27400231361389</v>
      </c>
      <c r="Q170" s="356">
        <f>Flavors!Q227</f>
        <v>4.9473523699851212</v>
      </c>
    </row>
    <row r="171" spans="2:17" x14ac:dyDescent="0.25">
      <c r="B171" s="498"/>
      <c r="C171" s="48" t="s">
        <v>153</v>
      </c>
      <c r="D171" s="281">
        <f>Flavors!D228</f>
        <v>0</v>
      </c>
      <c r="E171" s="282">
        <f>Flavors!E228</f>
        <v>0</v>
      </c>
      <c r="F171" s="319">
        <f>Flavors!F228</f>
        <v>0</v>
      </c>
      <c r="G171" s="337">
        <f>Flavors!G228</f>
        <v>0</v>
      </c>
      <c r="H171" s="372">
        <f>Flavors!H228</f>
        <v>0</v>
      </c>
      <c r="I171" s="328">
        <f>Flavors!I228</f>
        <v>0</v>
      </c>
      <c r="J171" s="337">
        <f>Flavors!J228</f>
        <v>0</v>
      </c>
      <c r="K171" s="344">
        <f>Flavors!K228</f>
        <v>0</v>
      </c>
      <c r="L171" s="350">
        <f>Flavors!L228</f>
        <v>0</v>
      </c>
      <c r="M171" s="362">
        <f>Flavors!M228</f>
        <v>0</v>
      </c>
      <c r="N171" s="356">
        <f>Flavors!N228</f>
        <v>0</v>
      </c>
      <c r="O171" s="285">
        <f>Flavors!O228</f>
        <v>0</v>
      </c>
      <c r="P171" s="282">
        <f>Flavors!P228</f>
        <v>0</v>
      </c>
      <c r="Q171" s="356">
        <f>Flavors!Q228</f>
        <v>0</v>
      </c>
    </row>
    <row r="172" spans="2:17" x14ac:dyDescent="0.25">
      <c r="B172" s="498"/>
      <c r="C172" s="48" t="s">
        <v>154</v>
      </c>
      <c r="D172" s="281">
        <f>Flavors!D229</f>
        <v>1931.3711354136467</v>
      </c>
      <c r="E172" s="282">
        <f>Flavors!E229</f>
        <v>97.812837779521942</v>
      </c>
      <c r="F172" s="319">
        <f>Flavors!F229</f>
        <v>5.3345911011246118E-2</v>
      </c>
      <c r="G172" s="337">
        <f>Flavors!G229</f>
        <v>1.5494597297195803E-2</v>
      </c>
      <c r="H172" s="372">
        <f>Flavors!H229</f>
        <v>1.9651829899866823E-3</v>
      </c>
      <c r="I172" s="328">
        <f>Flavors!I229</f>
        <v>2.3608593982552106</v>
      </c>
      <c r="J172" s="337">
        <f>Flavors!J229</f>
        <v>7.5122013373229546E-2</v>
      </c>
      <c r="K172" s="344">
        <f>Flavors!K229</f>
        <v>3.2865548715303665E-2</v>
      </c>
      <c r="L172" s="350">
        <f>Flavors!L229</f>
        <v>4559.6956965601448</v>
      </c>
      <c r="M172" s="362">
        <f>Flavors!M229</f>
        <v>368.66294829726303</v>
      </c>
      <c r="N172" s="356">
        <f>Flavors!N229</f>
        <v>8.7964702363652045E-2</v>
      </c>
      <c r="O172" s="285">
        <f>Flavors!O229</f>
        <v>978.82347309589386</v>
      </c>
      <c r="P172" s="282">
        <f>Flavors!P229</f>
        <v>62.044324278831482</v>
      </c>
      <c r="Q172" s="356">
        <f>Flavors!Q229</f>
        <v>6.7676412971312078E-2</v>
      </c>
    </row>
    <row r="173" spans="2:17" x14ac:dyDescent="0.25">
      <c r="B173" s="498"/>
      <c r="C173" s="48" t="s">
        <v>155</v>
      </c>
      <c r="D173" s="281">
        <f>Flavors!D230</f>
        <v>4277603.3308888813</v>
      </c>
      <c r="E173" s="282">
        <f>Flavors!E230</f>
        <v>-766329.88597837463</v>
      </c>
      <c r="F173" s="319">
        <f>Flavors!F230</f>
        <v>-0.15193101356213745</v>
      </c>
      <c r="G173" s="337">
        <f>Flavors!G230</f>
        <v>34.317454472607785</v>
      </c>
      <c r="H173" s="372">
        <f>Flavors!H230</f>
        <v>-2.9005943436989767</v>
      </c>
      <c r="I173" s="328">
        <f>Flavors!I230</f>
        <v>3.1986775080293417</v>
      </c>
      <c r="J173" s="337">
        <f>Flavors!J230</f>
        <v>0.12208438832412494</v>
      </c>
      <c r="K173" s="344">
        <f>Flavors!K230</f>
        <v>3.9681681513941122E-2</v>
      </c>
      <c r="L173" s="350">
        <f>Flavors!L230</f>
        <v>13682673.562785659</v>
      </c>
      <c r="M173" s="362">
        <f>Flavors!M230</f>
        <v>-1835456.6684807427</v>
      </c>
      <c r="N173" s="356">
        <f>Flavors!N230</f>
        <v>-0.11827821014045936</v>
      </c>
      <c r="O173" s="285">
        <f>Flavors!O230</f>
        <v>3135950.2757260031</v>
      </c>
      <c r="P173" s="282">
        <f>Flavors!P230</f>
        <v>-517514.7194971852</v>
      </c>
      <c r="Q173" s="356">
        <f>Flavors!Q230</f>
        <v>-0.14165038399815583</v>
      </c>
    </row>
    <row r="174" spans="2:17" x14ac:dyDescent="0.25">
      <c r="B174" s="498"/>
      <c r="C174" s="48" t="s">
        <v>156</v>
      </c>
      <c r="D174" s="281">
        <f>Flavors!D231</f>
        <v>65234.901073612949</v>
      </c>
      <c r="E174" s="282">
        <f>Flavors!E231</f>
        <v>-10984.136012865427</v>
      </c>
      <c r="F174" s="319">
        <f>Flavors!F231</f>
        <v>-0.14411276280495106</v>
      </c>
      <c r="G174" s="337">
        <f>Flavors!G231</f>
        <v>0.52335281568840253</v>
      </c>
      <c r="H174" s="372">
        <f>Flavors!H231</f>
        <v>-3.9050317154484926E-2</v>
      </c>
      <c r="I174" s="328">
        <f>Flavors!I231</f>
        <v>3.0053536403159593</v>
      </c>
      <c r="J174" s="337">
        <f>Flavors!J231</f>
        <v>6.5761030106959328E-2</v>
      </c>
      <c r="K174" s="344">
        <f>Flavors!K231</f>
        <v>2.2370797190935866E-2</v>
      </c>
      <c r="L174" s="350">
        <f>Flavors!L231</f>
        <v>196053.94741723416</v>
      </c>
      <c r="M174" s="362">
        <f>Flavors!M231</f>
        <v>-27998.970759423391</v>
      </c>
      <c r="N174" s="356">
        <f>Flavors!N231</f>
        <v>-0.12496588300335024</v>
      </c>
      <c r="O174" s="285">
        <f>Flavors!O231</f>
        <v>33067.618703471802</v>
      </c>
      <c r="P174" s="282">
        <f>Flavors!P231</f>
        <v>-5497.7760144060376</v>
      </c>
      <c r="Q174" s="356">
        <f>Flavors!Q231</f>
        <v>-0.14255723439691445</v>
      </c>
    </row>
    <row r="175" spans="2:17" x14ac:dyDescent="0.25">
      <c r="B175" s="498"/>
      <c r="C175" s="48" t="s">
        <v>157</v>
      </c>
      <c r="D175" s="281">
        <f>Flavors!D232</f>
        <v>0</v>
      </c>
      <c r="E175" s="282">
        <f>Flavors!E232</f>
        <v>-215.03747415542603</v>
      </c>
      <c r="F175" s="319">
        <f>Flavors!F232</f>
        <v>-1</v>
      </c>
      <c r="G175" s="337">
        <f>Flavors!G232</f>
        <v>0</v>
      </c>
      <c r="H175" s="372">
        <f>Flavors!H232</f>
        <v>-1.5867131594225817E-3</v>
      </c>
      <c r="I175" s="328">
        <f>Flavors!I232</f>
        <v>0</v>
      </c>
      <c r="J175" s="337">
        <f>Flavors!J232</f>
        <v>-2.7228169159698288</v>
      </c>
      <c r="K175" s="344">
        <f>Flavors!K232</f>
        <v>-1</v>
      </c>
      <c r="L175" s="350">
        <f>Flavors!L232</f>
        <v>0</v>
      </c>
      <c r="M175" s="362">
        <f>Flavors!M232</f>
        <v>-585.50767219781881</v>
      </c>
      <c r="N175" s="356">
        <f>Flavors!N232</f>
        <v>-1</v>
      </c>
      <c r="O175" s="285">
        <f>Flavors!O232</f>
        <v>0</v>
      </c>
      <c r="P175" s="282">
        <f>Flavors!P232</f>
        <v>-107.51873707771301</v>
      </c>
      <c r="Q175" s="356">
        <f>Flavors!Q232</f>
        <v>-1</v>
      </c>
    </row>
    <row r="176" spans="2:17" x14ac:dyDescent="0.25">
      <c r="B176" s="498"/>
      <c r="C176" s="48" t="s">
        <v>158</v>
      </c>
      <c r="D176" s="281">
        <f>Flavors!D233</f>
        <v>636769.94159161404</v>
      </c>
      <c r="E176" s="282">
        <f>Flavors!E233</f>
        <v>205832.70156790811</v>
      </c>
      <c r="F176" s="319">
        <f>Flavors!F233</f>
        <v>0.47763962463904308</v>
      </c>
      <c r="G176" s="337">
        <f>Flavors!G233</f>
        <v>5.1085436843332648</v>
      </c>
      <c r="H176" s="372">
        <f>Flavors!H233</f>
        <v>1.9287547088701325</v>
      </c>
      <c r="I176" s="328">
        <f>Flavors!I233</f>
        <v>3.0752808916444376</v>
      </c>
      <c r="J176" s="337">
        <f>Flavors!J233</f>
        <v>0.17794454491404466</v>
      </c>
      <c r="K176" s="344">
        <f>Flavors!K233</f>
        <v>6.1416599116927796E-2</v>
      </c>
      <c r="L176" s="350">
        <f>Flavors!L233</f>
        <v>1958246.4337502352</v>
      </c>
      <c r="M176" s="362">
        <f>Flavors!M233</f>
        <v>709676.30506987264</v>
      </c>
      <c r="N176" s="356">
        <f>Flavors!N233</f>
        <v>0.56839122510478679</v>
      </c>
      <c r="O176" s="285">
        <f>Flavors!O233</f>
        <v>333949.99814305757</v>
      </c>
      <c r="P176" s="282">
        <f>Flavors!P233</f>
        <v>115694.21867602138</v>
      </c>
      <c r="Q176" s="356">
        <f>Flavors!Q233</f>
        <v>0.53008547566775899</v>
      </c>
    </row>
    <row r="177" spans="2:17" x14ac:dyDescent="0.25">
      <c r="B177" s="498"/>
      <c r="C177" s="48" t="s">
        <v>159</v>
      </c>
      <c r="D177" s="281">
        <f>Flavors!D234</f>
        <v>75.486811637878418</v>
      </c>
      <c r="E177" s="282">
        <f>Flavors!E234</f>
        <v>-121.77589654922485</v>
      </c>
      <c r="F177" s="319">
        <f>Flavors!F234</f>
        <v>-0.61732852432361751</v>
      </c>
      <c r="G177" s="337">
        <f>Flavors!G234</f>
        <v>6.0559968311201635E-4</v>
      </c>
      <c r="H177" s="372">
        <f>Flavors!H234</f>
        <v>-8.4995747581174377E-4</v>
      </c>
      <c r="I177" s="328">
        <f>Flavors!I234</f>
        <v>2.9950000000000001</v>
      </c>
      <c r="J177" s="337">
        <f>Flavors!J234</f>
        <v>7.5424588640471857E-2</v>
      </c>
      <c r="K177" s="344">
        <f>Flavors!K234</f>
        <v>2.5834095035534525E-2</v>
      </c>
      <c r="L177" s="350">
        <f>Flavors!L234</f>
        <v>226.08300085544587</v>
      </c>
      <c r="M177" s="362">
        <f>Flavors!M234</f>
        <v>-349.84035154581068</v>
      </c>
      <c r="N177" s="356">
        <f>Flavors!N234</f>
        <v>-0.60744255305360562</v>
      </c>
      <c r="O177" s="285">
        <f>Flavors!O234</f>
        <v>37.743405818939209</v>
      </c>
      <c r="P177" s="282">
        <f>Flavors!P234</f>
        <v>-60.887948274612427</v>
      </c>
      <c r="Q177" s="356">
        <f>Flavors!Q234</f>
        <v>-0.61732852432361751</v>
      </c>
    </row>
    <row r="178" spans="2:17" x14ac:dyDescent="0.25">
      <c r="B178" s="498"/>
      <c r="C178" s="48" t="s">
        <v>160</v>
      </c>
      <c r="D178" s="281">
        <f>Flavors!D235</f>
        <v>3466082.9444986647</v>
      </c>
      <c r="E178" s="282">
        <f>Flavors!E235</f>
        <v>-525162.45991090825</v>
      </c>
      <c r="F178" s="319">
        <f>Flavors!F235</f>
        <v>-0.13157859432314106</v>
      </c>
      <c r="G178" s="337">
        <f>Flavors!G235</f>
        <v>27.806959749444129</v>
      </c>
      <c r="H178" s="372">
        <f>Flavors!H235</f>
        <v>-1.6435424503919762</v>
      </c>
      <c r="I178" s="328">
        <f>Flavors!I235</f>
        <v>2.8466582012560244</v>
      </c>
      <c r="J178" s="337">
        <f>Flavors!J235</f>
        <v>3.3094006532989884E-2</v>
      </c>
      <c r="K178" s="344">
        <f>Flavors!K235</f>
        <v>1.1762307252508819E-2</v>
      </c>
      <c r="L178" s="350">
        <f>Flavors!L235</f>
        <v>9866753.440190753</v>
      </c>
      <c r="M178" s="362">
        <f>Flavors!M235</f>
        <v>-1362871.7220088802</v>
      </c>
      <c r="N178" s="356">
        <f>Flavors!N235</f>
        <v>-0.12136395492491435</v>
      </c>
      <c r="O178" s="285">
        <f>Flavors!O235</f>
        <v>1761684.5667151669</v>
      </c>
      <c r="P178" s="282">
        <f>Flavors!P235</f>
        <v>-283012.03588850703</v>
      </c>
      <c r="Q178" s="356">
        <f>Flavors!Q235</f>
        <v>-0.13841272858189593</v>
      </c>
    </row>
    <row r="179" spans="2:17" ht="15" thickBot="1" x14ac:dyDescent="0.3">
      <c r="B179" s="498"/>
      <c r="C179" s="51" t="s">
        <v>161</v>
      </c>
      <c r="D179" s="303">
        <f>Flavors!D236</f>
        <v>1986.9536924362183</v>
      </c>
      <c r="E179" s="304">
        <f>Flavors!E236</f>
        <v>229.81027698516846</v>
      </c>
      <c r="F179" s="320">
        <f>Flavors!F236</f>
        <v>0.13078629494006175</v>
      </c>
      <c r="G179" s="338">
        <f>Flavors!G236</f>
        <v>1.5940513321320664E-2</v>
      </c>
      <c r="H179" s="373">
        <f>Flavors!H236</f>
        <v>2.9749472438762511E-3</v>
      </c>
      <c r="I179" s="329">
        <f>Flavors!I236</f>
        <v>2.2420720978603237</v>
      </c>
      <c r="J179" s="338">
        <f>Flavors!J236</f>
        <v>0.37338894404065903</v>
      </c>
      <c r="K179" s="345">
        <f>Flavors!K236</f>
        <v>0.19981394024847754</v>
      </c>
      <c r="L179" s="351">
        <f>Flavors!L236</f>
        <v>4454.8934335517879</v>
      </c>
      <c r="M179" s="363">
        <f>Flavors!M236</f>
        <v>1171.3491342532629</v>
      </c>
      <c r="N179" s="357">
        <f>Flavors!N236</f>
        <v>0.35673316011101247</v>
      </c>
      <c r="O179" s="305">
        <f>Flavors!O236</f>
        <v>993.47684621810913</v>
      </c>
      <c r="P179" s="304">
        <f>Flavors!P236</f>
        <v>114.90513849258423</v>
      </c>
      <c r="Q179" s="357">
        <f>Flavors!Q236</f>
        <v>0.13078629494006175</v>
      </c>
    </row>
    <row r="180" spans="2:17" x14ac:dyDescent="0.25">
      <c r="B180" s="497" t="s">
        <v>275</v>
      </c>
      <c r="C180" s="54" t="s">
        <v>276</v>
      </c>
      <c r="D180" s="306">
        <f>'NB vs PL'!D31</f>
        <v>12435204.684847357</v>
      </c>
      <c r="E180" s="53">
        <f>'NB vs PL'!E31</f>
        <v>-1075078.1008389164</v>
      </c>
      <c r="F180" s="321">
        <f>'NB vs PL'!F31</f>
        <v>-7.9574803717500892E-2</v>
      </c>
      <c r="G180" s="339">
        <f>'NB vs PL'!G31</f>
        <v>99.762539351943914</v>
      </c>
      <c r="H180" s="374">
        <f>'NB vs PL'!H31</f>
        <v>7.320116675639099E-2</v>
      </c>
      <c r="I180" s="330">
        <f>'NB vs PL'!I31</f>
        <v>2.9404814891535707</v>
      </c>
      <c r="J180" s="339">
        <f>'NB vs PL'!J31</f>
        <v>3.9789949944363467E-2</v>
      </c>
      <c r="K180" s="346">
        <f>'NB vs PL'!K31</f>
        <v>1.3717401318449424E-2</v>
      </c>
      <c r="L180" s="352">
        <f>'NB vs PL'!L31</f>
        <v>36565489.189629413</v>
      </c>
      <c r="M180" s="364">
        <f>'NB vs PL'!M31</f>
        <v>-2623673.7791345567</v>
      </c>
      <c r="N180" s="358">
        <f>'NB vs PL'!N31</f>
        <v>-6.6948961916481253E-2</v>
      </c>
      <c r="O180" s="52">
        <f>'NB vs PL'!O31</f>
        <v>7299457.4550081892</v>
      </c>
      <c r="P180" s="53">
        <f>'NB vs PL'!P31</f>
        <v>-717167.25145318359</v>
      </c>
      <c r="Q180" s="358">
        <f>'NB vs PL'!Q31</f>
        <v>-8.9460000650292276E-2</v>
      </c>
    </row>
    <row r="181" spans="2:17" ht="15" thickBot="1" x14ac:dyDescent="0.3">
      <c r="B181" s="499"/>
      <c r="C181" s="55" t="s">
        <v>144</v>
      </c>
      <c r="D181" s="307">
        <f>'NB vs PL'!D32</f>
        <v>29599.003617547289</v>
      </c>
      <c r="E181" s="47">
        <f>'NB vs PL'!E32</f>
        <v>-12325.285608491318</v>
      </c>
      <c r="F181" s="322">
        <f>'NB vs PL'!F32</f>
        <v>-0.29398913699021639</v>
      </c>
      <c r="G181" s="340">
        <f>'NB vs PL'!G32</f>
        <v>0.23746064805608294</v>
      </c>
      <c r="H181" s="375">
        <f>'NB vs PL'!H32</f>
        <v>-7.1889253283963478E-2</v>
      </c>
      <c r="I181" s="331">
        <f>'NB vs PL'!I32</f>
        <v>2.3788141512204359</v>
      </c>
      <c r="J181" s="340">
        <f>'NB vs PL'!J32</f>
        <v>0.26941688309614475</v>
      </c>
      <c r="K181" s="347">
        <f>'NB vs PL'!K32</f>
        <v>0.12772221106350176</v>
      </c>
      <c r="L181" s="353">
        <f>'NB vs PL'!L32</f>
        <v>70410.528667446371</v>
      </c>
      <c r="M181" s="365">
        <f>'NB vs PL'!M32</f>
        <v>-18024.452494012119</v>
      </c>
      <c r="N181" s="359">
        <f>'NB vs PL'!N32</f>
        <v>-0.20381586853175573</v>
      </c>
      <c r="O181" s="46">
        <f>'NB vs PL'!O32</f>
        <v>17665.08141720295</v>
      </c>
      <c r="P181" s="47">
        <f>'NB vs PL'!P32</f>
        <v>-6707.7457184791565</v>
      </c>
      <c r="Q181" s="359">
        <f>'NB vs PL'!Q32</f>
        <v>-0.27521410138994246</v>
      </c>
    </row>
    <row r="182" spans="2:17" x14ac:dyDescent="0.25">
      <c r="B182" s="498" t="s">
        <v>457</v>
      </c>
      <c r="C182" s="43" t="s">
        <v>39</v>
      </c>
      <c r="D182" s="258">
        <f>Size!D86</f>
        <v>174100.82272491953</v>
      </c>
      <c r="E182" s="62">
        <f>Size!E86</f>
        <v>56085.409600875486</v>
      </c>
      <c r="F182" s="323">
        <f>Size!F86</f>
        <v>0.47523800591982879</v>
      </c>
      <c r="G182" s="341">
        <f>Size!G86</f>
        <v>1.3967393877693779</v>
      </c>
      <c r="H182" s="376">
        <f>Size!H86</f>
        <v>0.52593019623624648</v>
      </c>
      <c r="I182" s="332">
        <f>Size!I86</f>
        <v>4.373752185286766</v>
      </c>
      <c r="J182" s="341">
        <f>Size!J86</f>
        <v>0.594648754940172</v>
      </c>
      <c r="K182" s="309">
        <f>Size!K86</f>
        <v>0.15735180735332105</v>
      </c>
      <c r="L182" s="310">
        <f>Size!L86</f>
        <v>761473.85385334073</v>
      </c>
      <c r="M182" s="311">
        <f>Size!M86</f>
        <v>315481.40128249541</v>
      </c>
      <c r="N182" s="312">
        <f>Size!N86</f>
        <v>0.70736937242762332</v>
      </c>
      <c r="O182" s="61">
        <f>Size!O86</f>
        <v>116067.21514994637</v>
      </c>
      <c r="P182" s="62">
        <f>Size!P86</f>
        <v>37390.273067250338</v>
      </c>
      <c r="Q182" s="312">
        <f>Size!Q86</f>
        <v>0.47523800591982901</v>
      </c>
    </row>
    <row r="183" spans="2:17" x14ac:dyDescent="0.25">
      <c r="B183" s="498"/>
      <c r="C183" s="48" t="s">
        <v>173</v>
      </c>
      <c r="D183" s="57">
        <f>Size!D87</f>
        <v>11106028.897740681</v>
      </c>
      <c r="E183" s="277">
        <f>Size!E87</f>
        <v>-919699.39549526945</v>
      </c>
      <c r="F183" s="279">
        <f>Size!F87</f>
        <v>-7.6477646348667966E-2</v>
      </c>
      <c r="G183" s="333">
        <f>Size!G87</f>
        <v>89.099107978879346</v>
      </c>
      <c r="H183" s="368">
        <f>Size!H87</f>
        <v>0.36396351412341232</v>
      </c>
      <c r="I183" s="324">
        <f>Size!I87</f>
        <v>2.6714214500970188</v>
      </c>
      <c r="J183" s="333">
        <f>Size!J87</f>
        <v>4.0527345614416621E-2</v>
      </c>
      <c r="K183" s="290">
        <f>Size!K87</f>
        <v>1.5404400179150055E-2</v>
      </c>
      <c r="L183" s="294">
        <f>Size!L87</f>
        <v>29668883.822821803</v>
      </c>
      <c r="M183" s="280">
        <f>Size!M87</f>
        <v>-1969533.845962286</v>
      </c>
      <c r="N183" s="269">
        <f>Size!N87</f>
        <v>-6.2251338438632418E-2</v>
      </c>
      <c r="O183" s="284">
        <f>Size!O87</f>
        <v>5573750.95796574</v>
      </c>
      <c r="P183" s="277">
        <f>Size!P87</f>
        <v>-458085.41470023617</v>
      </c>
      <c r="Q183" s="269">
        <f>Size!Q87</f>
        <v>-7.5944602339696701E-2</v>
      </c>
    </row>
    <row r="184" spans="2:17" x14ac:dyDescent="0.25">
      <c r="B184" s="498"/>
      <c r="C184" s="48" t="s">
        <v>174</v>
      </c>
      <c r="D184" s="57">
        <f>Size!D88</f>
        <v>3.0010828971862793</v>
      </c>
      <c r="E184" s="277">
        <f>Size!E88</f>
        <v>-3.462775459289551</v>
      </c>
      <c r="F184" s="279">
        <f>Size!F88</f>
        <v>-0.53571338793653511</v>
      </c>
      <c r="G184" s="333">
        <f>Size!G88</f>
        <v>2.4076455371403252E-5</v>
      </c>
      <c r="H184" s="368">
        <f>Size!H88</f>
        <v>-2.3618901705990257E-5</v>
      </c>
      <c r="I184" s="324">
        <f>Size!I88</f>
        <v>1</v>
      </c>
      <c r="J184" s="333">
        <f>Size!J88</f>
        <v>-0.73186119873817024</v>
      </c>
      <c r="K184" s="290">
        <f>Size!K88</f>
        <v>-0.42258652094717664</v>
      </c>
      <c r="L184" s="294">
        <f>Size!L88</f>
        <v>3.0010828971862793</v>
      </c>
      <c r="M184" s="280">
        <f>Size!M88</f>
        <v>-8.1934225845336908</v>
      </c>
      <c r="N184" s="269">
        <f>Size!N88</f>
        <v>-0.73191465205078621</v>
      </c>
      <c r="O184" s="284">
        <f>Size!O88</f>
        <v>1.0003609657287598</v>
      </c>
      <c r="P184" s="277">
        <f>Size!P88</f>
        <v>-1.0387110710144043</v>
      </c>
      <c r="Q184" s="269">
        <f>Size!Q88</f>
        <v>-0.50940381325293882</v>
      </c>
    </row>
    <row r="185" spans="2:17" x14ac:dyDescent="0.25">
      <c r="B185" s="498"/>
      <c r="C185" s="48" t="s">
        <v>175</v>
      </c>
      <c r="D185" s="57">
        <f>Size!D89</f>
        <v>0</v>
      </c>
      <c r="E185" s="277">
        <f>Size!E89</f>
        <v>-3.648218110203743</v>
      </c>
      <c r="F185" s="279">
        <f>Size!F89</f>
        <v>-1</v>
      </c>
      <c r="G185" s="333">
        <f>Size!G89</f>
        <v>0</v>
      </c>
      <c r="H185" s="368">
        <f>Size!H89</f>
        <v>-2.6919380943435421E-5</v>
      </c>
      <c r="I185" s="324">
        <f>Size!I89</f>
        <v>0</v>
      </c>
      <c r="J185" s="333">
        <f>Size!J89</f>
        <v>-0.54896551724137932</v>
      </c>
      <c r="K185" s="290">
        <f>Size!K89</f>
        <v>-1</v>
      </c>
      <c r="L185" s="294">
        <f>Size!L89</f>
        <v>0</v>
      </c>
      <c r="M185" s="280">
        <f>Size!M89</f>
        <v>-2.002745941877365</v>
      </c>
      <c r="N185" s="269">
        <f>Size!N89</f>
        <v>-1</v>
      </c>
      <c r="O185" s="284">
        <f>Size!O89</f>
        <v>0</v>
      </c>
      <c r="P185" s="277">
        <f>Size!P89</f>
        <v>-1.0064049959182739</v>
      </c>
      <c r="Q185" s="269">
        <f>Size!Q89</f>
        <v>-1</v>
      </c>
    </row>
    <row r="186" spans="2:17" x14ac:dyDescent="0.25">
      <c r="B186" s="498"/>
      <c r="C186" s="48" t="s">
        <v>176</v>
      </c>
      <c r="D186" s="57">
        <f>Size!D90</f>
        <v>8518.2977812886238</v>
      </c>
      <c r="E186" s="277">
        <f>Size!E90</f>
        <v>2825.9984133839607</v>
      </c>
      <c r="F186" s="279">
        <f>Size!F90</f>
        <v>0.49645990675016299</v>
      </c>
      <c r="G186" s="333">
        <f>Size!G90</f>
        <v>6.8338804157594316E-2</v>
      </c>
      <c r="H186" s="368">
        <f>Size!H90</f>
        <v>2.6336607331663688E-2</v>
      </c>
      <c r="I186" s="324">
        <f>Size!I90</f>
        <v>1.9783676304805291</v>
      </c>
      <c r="J186" s="333">
        <f>Size!J90</f>
        <v>0.10834671431611231</v>
      </c>
      <c r="K186" s="290">
        <f>Size!K90</f>
        <v>5.7938771368579819E-2</v>
      </c>
      <c r="L186" s="294">
        <f>Size!L90</f>
        <v>16852.324597295523</v>
      </c>
      <c r="M186" s="280">
        <f>Size!M90</f>
        <v>6207.6057182443146</v>
      </c>
      <c r="N186" s="269">
        <f>Size!N90</f>
        <v>0.58316295514960703</v>
      </c>
      <c r="O186" s="284">
        <f>Size!O90</f>
        <v>2129.5118921995163</v>
      </c>
      <c r="P186" s="277">
        <f>Size!P90</f>
        <v>706.43705022335052</v>
      </c>
      <c r="Q186" s="269">
        <f>Size!Q90</f>
        <v>0.49641595043754011</v>
      </c>
    </row>
    <row r="187" spans="2:17" x14ac:dyDescent="0.25">
      <c r="B187" s="498"/>
      <c r="C187" s="48" t="s">
        <v>177</v>
      </c>
      <c r="D187" s="57">
        <f>Size!D91</f>
        <v>1176140.31178689</v>
      </c>
      <c r="E187" s="277">
        <f>Size!E91</f>
        <v>-226736.30883703427</v>
      </c>
      <c r="F187" s="279">
        <f>Size!F91</f>
        <v>-0.16162241604410951</v>
      </c>
      <c r="G187" s="333">
        <f>Size!G91</f>
        <v>9.4356906148093298</v>
      </c>
      <c r="H187" s="368">
        <f>Size!H91</f>
        <v>-0.91582045893667186</v>
      </c>
      <c r="I187" s="324">
        <f>Size!I91</f>
        <v>5.2618557376367852</v>
      </c>
      <c r="J187" s="333">
        <f>Size!J91</f>
        <v>0.14140663452617908</v>
      </c>
      <c r="K187" s="290">
        <f>Size!K91</f>
        <v>2.7616060950645206E-2</v>
      </c>
      <c r="L187" s="294">
        <f>Size!L91</f>
        <v>6188680.6478417646</v>
      </c>
      <c r="M187" s="280">
        <f>Size!M91</f>
        <v>-994677.68600684684</v>
      </c>
      <c r="N187" s="269">
        <f>Size!N91</f>
        <v>-0.13846972958592901</v>
      </c>
      <c r="O187" s="284">
        <f>Size!O91</f>
        <v>1625171.7914985088</v>
      </c>
      <c r="P187" s="277">
        <f>Size!P91</f>
        <v>-304044.6095654564</v>
      </c>
      <c r="Q187" s="269">
        <f>Size!Q91</f>
        <v>-0.15760005430068677</v>
      </c>
    </row>
    <row r="188" spans="2:17" ht="15" thickBot="1" x14ac:dyDescent="0.3">
      <c r="B188" s="498"/>
      <c r="C188" s="51" t="s">
        <v>178</v>
      </c>
      <c r="D188" s="296">
        <f>Size!D92</f>
        <v>12.357348203659058</v>
      </c>
      <c r="E188" s="297">
        <f>Size!E92</f>
        <v>-49.774698734283447</v>
      </c>
      <c r="F188" s="317">
        <f>Size!F92</f>
        <v>-0.8011115227540857</v>
      </c>
      <c r="G188" s="334">
        <f>Size!G92</f>
        <v>9.9137928783384793E-5</v>
      </c>
      <c r="H188" s="369">
        <f>Size!H92</f>
        <v>-3.5932047194652027E-4</v>
      </c>
      <c r="I188" s="325">
        <f>Size!I92</f>
        <v>0.49105193624021387</v>
      </c>
      <c r="J188" s="334">
        <f>Size!J92</f>
        <v>8.4127593256981659E-2</v>
      </c>
      <c r="K188" s="342">
        <f>Size!K92</f>
        <v>0.20674013414933062</v>
      </c>
      <c r="L188" s="348">
        <f>Size!L92</f>
        <v>6.0680997622013093</v>
      </c>
      <c r="M188" s="360">
        <f>Size!M92</f>
        <v>-19.214942616224288</v>
      </c>
      <c r="N188" s="354">
        <f>Size!N92</f>
        <v>-0.75999329228750923</v>
      </c>
      <c r="O188" s="298">
        <f>Size!O92</f>
        <v>2.0595580339431763</v>
      </c>
      <c r="P188" s="297">
        <f>Size!P92</f>
        <v>-7.9570997953414917</v>
      </c>
      <c r="Q188" s="354">
        <f>Size!Q92</f>
        <v>-0.79438670372448394</v>
      </c>
    </row>
    <row r="189" spans="2:17" x14ac:dyDescent="0.25">
      <c r="B189" s="497" t="s">
        <v>24</v>
      </c>
      <c r="C189" s="54" t="s">
        <v>453</v>
      </c>
      <c r="D189" s="306">
        <f>Organic!D31</f>
        <v>18365.251805575936</v>
      </c>
      <c r="E189" s="53">
        <f>Organic!E31</f>
        <v>-24112.999483518077</v>
      </c>
      <c r="F189" s="321">
        <f>Organic!F31</f>
        <v>-0.56765518239939683</v>
      </c>
      <c r="G189" s="339">
        <f>Organic!G31</f>
        <v>0.14733687159928063</v>
      </c>
      <c r="H189" s="374">
        <f>Organic!H31</f>
        <v>-0.16610059121684409</v>
      </c>
      <c r="I189" s="330">
        <f>Organic!I31</f>
        <v>2.6769628409970259</v>
      </c>
      <c r="J189" s="339">
        <f>Organic!J31</f>
        <v>0.10326093242577805</v>
      </c>
      <c r="K189" s="346">
        <f>Organic!K31</f>
        <v>4.0121558787319628E-2</v>
      </c>
      <c r="L189" s="352">
        <f>Organic!L31</f>
        <v>49163.096649080318</v>
      </c>
      <c r="M189" s="364">
        <f>Organic!M31</f>
        <v>-60163.259766430005</v>
      </c>
      <c r="N189" s="358">
        <f>Organic!N31</f>
        <v>-0.5503088343836412</v>
      </c>
      <c r="O189" s="52">
        <f>Organic!O31</f>
        <v>12649.43405987434</v>
      </c>
      <c r="P189" s="53">
        <f>Organic!P31</f>
        <v>-12096.729252662397</v>
      </c>
      <c r="Q189" s="358">
        <f>Organic!Q31</f>
        <v>-0.48883251516141218</v>
      </c>
    </row>
    <row r="190" spans="2:17" ht="15" thickBot="1" x14ac:dyDescent="0.3">
      <c r="B190" s="499"/>
      <c r="C190" s="55" t="s">
        <v>454</v>
      </c>
      <c r="D190" s="307">
        <f>Organic!D32</f>
        <v>12446438.436659323</v>
      </c>
      <c r="E190" s="47">
        <f>Organic!E32</f>
        <v>-1063468.1825268436</v>
      </c>
      <c r="F190" s="322">
        <f>Organic!F32</f>
        <v>-7.8717656050749721E-2</v>
      </c>
      <c r="G190" s="340">
        <f>Organic!G32</f>
        <v>99.852663128400678</v>
      </c>
      <c r="H190" s="375">
        <f>Organic!H32</f>
        <v>0.16610059121681786</v>
      </c>
      <c r="I190" s="331">
        <f>Organic!I32</f>
        <v>2.9395346152909436</v>
      </c>
      <c r="J190" s="340">
        <f>Organic!J32</f>
        <v>4.0245493459809101E-2</v>
      </c>
      <c r="K190" s="347">
        <f>Organic!K32</f>
        <v>1.3881159059566585E-2</v>
      </c>
      <c r="L190" s="353">
        <f>Organic!L32</f>
        <v>36586736.621647775</v>
      </c>
      <c r="M190" s="365">
        <f>Organic!M32</f>
        <v>-2582388.6763131171</v>
      </c>
      <c r="N190" s="359">
        <f>Organic!N32</f>
        <v>-6.5929189295619875E-2</v>
      </c>
      <c r="O190" s="46">
        <f>Organic!O32</f>
        <v>7304473.1023655208</v>
      </c>
      <c r="P190" s="47">
        <f>Organic!P32</f>
        <v>-711946.58711142</v>
      </c>
      <c r="Q190" s="359">
        <f>Organic!Q32</f>
        <v>-8.8811042172103824E-2</v>
      </c>
    </row>
    <row r="191" spans="2:17" x14ac:dyDescent="0.25">
      <c r="B191" s="497" t="s">
        <v>277</v>
      </c>
      <c r="C191" s="43" t="s">
        <v>459</v>
      </c>
      <c r="D191" s="56">
        <f>Form!D31</f>
        <v>2706994.319729574</v>
      </c>
      <c r="E191" s="45">
        <f>Form!E31</f>
        <v>-55803.544738304801</v>
      </c>
      <c r="F191" s="267">
        <f>Form!F31</f>
        <v>-2.0198200330176053E-2</v>
      </c>
      <c r="G191" s="379">
        <f>Form!G31</f>
        <v>21.717103513107567</v>
      </c>
      <c r="H191" s="380">
        <f>Form!H31</f>
        <v>1.3310394301223596</v>
      </c>
      <c r="I191" s="381">
        <f>Form!I31</f>
        <v>2.81529416689885</v>
      </c>
      <c r="J191" s="379">
        <f>Form!J31</f>
        <v>-5.3183860251557746E-2</v>
      </c>
      <c r="K191" s="382">
        <f>Form!K31</f>
        <v>-1.854079401974414E-2</v>
      </c>
      <c r="L191" s="383">
        <f>Form!L31</f>
        <v>7620985.3181629907</v>
      </c>
      <c r="M191" s="266">
        <f>Form!M31</f>
        <v>-304039.64952118974</v>
      </c>
      <c r="N191" s="268">
        <f>Form!N31</f>
        <v>-3.8364503678028794E-2</v>
      </c>
      <c r="O191" s="44">
        <f>Form!O31</f>
        <v>1458625.3085728658</v>
      </c>
      <c r="P191" s="45">
        <f>Form!P31</f>
        <v>-85727.757802199805</v>
      </c>
      <c r="Q191" s="268">
        <f>Form!Q31</f>
        <v>-5.551046562391436E-2</v>
      </c>
    </row>
    <row r="192" spans="2:17" ht="15" thickBot="1" x14ac:dyDescent="0.3">
      <c r="B192" s="499"/>
      <c r="C192" s="51" t="s">
        <v>165</v>
      </c>
      <c r="D192" s="60">
        <f>Form!D32</f>
        <v>9757809.368735319</v>
      </c>
      <c r="E192" s="50">
        <f>Form!E32</f>
        <v>-1031777.6372720543</v>
      </c>
      <c r="F192" s="263">
        <f>Form!F32</f>
        <v>-9.5627166887628443E-2</v>
      </c>
      <c r="G192" s="367">
        <f>Form!G32</f>
        <v>78.282896486892326</v>
      </c>
      <c r="H192" s="377">
        <f>Form!H32</f>
        <v>-1.331039430122388</v>
      </c>
      <c r="I192" s="366">
        <f>Form!I32</f>
        <v>2.9735069935983405</v>
      </c>
      <c r="J192" s="367">
        <f>Form!J32</f>
        <v>6.7610162771043925E-2</v>
      </c>
      <c r="K192" s="291">
        <f>Form!K32</f>
        <v>2.326653928446441E-2</v>
      </c>
      <c r="L192" s="295">
        <f>Form!L32</f>
        <v>29014914.400133878</v>
      </c>
      <c r="M192" s="264">
        <f>Form!M32</f>
        <v>-2338512.2865583263</v>
      </c>
      <c r="N192" s="270">
        <f>Form!N32</f>
        <v>-7.4585540838217071E-2</v>
      </c>
      <c r="O192" s="49">
        <f>Form!O32</f>
        <v>5858497.2278525289</v>
      </c>
      <c r="P192" s="50">
        <f>Form!P32</f>
        <v>-638315.55856188387</v>
      </c>
      <c r="Q192" s="270">
        <f>Form!Q32</f>
        <v>-9.8250569863529938E-2</v>
      </c>
    </row>
    <row r="193" spans="1:20" x14ac:dyDescent="0.25">
      <c r="B193" s="498" t="s">
        <v>279</v>
      </c>
      <c r="C193" s="43" t="s">
        <v>37</v>
      </c>
      <c r="D193" s="258">
        <f>'Package Type'!D97</f>
        <v>281218.97010158171</v>
      </c>
      <c r="E193" s="62">
        <f>'Package Type'!E97</f>
        <v>-29445.465615448076</v>
      </c>
      <c r="F193" s="323">
        <f>'Package Type'!F97</f>
        <v>-9.4782222327722834E-2</v>
      </c>
      <c r="G193" s="341">
        <f>'Package Type'!G97</f>
        <v>2.2561042847536013</v>
      </c>
      <c r="H193" s="376">
        <f>'Package Type'!H97</f>
        <v>-3.6218717331678363E-2</v>
      </c>
      <c r="I193" s="332">
        <f>'Package Type'!I97</f>
        <v>10.133894027594922</v>
      </c>
      <c r="J193" s="341">
        <f>'Package Type'!J97</f>
        <v>0.11122341072811359</v>
      </c>
      <c r="K193" s="309">
        <f>'Package Type'!K97</f>
        <v>1.1097183074233682E-2</v>
      </c>
      <c r="L193" s="310">
        <f>'Package Type'!L97</f>
        <v>2849843.241558814</v>
      </c>
      <c r="M193" s="311">
        <f>'Package Type'!M97</f>
        <v>-263844.07000776799</v>
      </c>
      <c r="N193" s="312">
        <f>'Package Type'!N97</f>
        <v>-8.4736854926842589E-2</v>
      </c>
      <c r="O193" s="61">
        <f>'Package Type'!O97</f>
        <v>672654.44264421554</v>
      </c>
      <c r="P193" s="62">
        <f>'Package Type'!P97</f>
        <v>-75608.28124387539</v>
      </c>
      <c r="Q193" s="312">
        <f>'Package Type'!Q97</f>
        <v>-0.10104509930817195</v>
      </c>
    </row>
    <row r="194" spans="1:20" x14ac:dyDescent="0.25">
      <c r="B194" s="498"/>
      <c r="C194" s="48" t="s">
        <v>166</v>
      </c>
      <c r="D194" s="57">
        <f>'Package Type'!D98</f>
        <v>699.28685507923365</v>
      </c>
      <c r="E194" s="277">
        <f>'Package Type'!E98</f>
        <v>-6648.5046019155934</v>
      </c>
      <c r="F194" s="279">
        <f>'Package Type'!F98</f>
        <v>-0.90483033450635864</v>
      </c>
      <c r="G194" s="333">
        <f>'Package Type'!G98</f>
        <v>5.6100912020488761E-3</v>
      </c>
      <c r="H194" s="368">
        <f>'Package Type'!H98</f>
        <v>-4.8607609425701609E-2</v>
      </c>
      <c r="I194" s="324">
        <f>'Package Type'!I98</f>
        <v>1.9962722376649342</v>
      </c>
      <c r="J194" s="333">
        <f>'Package Type'!J98</f>
        <v>0.24185694450231532</v>
      </c>
      <c r="K194" s="290">
        <f>'Package Type'!K98</f>
        <v>0.13785615381083965</v>
      </c>
      <c r="L194" s="294">
        <f>'Package Type'!L98</f>
        <v>1395.9669349586964</v>
      </c>
      <c r="M194" s="280">
        <f>'Package Type'!M98</f>
        <v>-11495.110768162669</v>
      </c>
      <c r="N194" s="269">
        <f>'Package Type'!N98</f>
        <v>-0.891710610461941</v>
      </c>
      <c r="O194" s="284">
        <f>'Package Type'!O98</f>
        <v>370.63611733913422</v>
      </c>
      <c r="P194" s="277">
        <f>'Package Type'!P98</f>
        <v>-3417.2649883215704</v>
      </c>
      <c r="Q194" s="269">
        <f>'Package Type'!Q98</f>
        <v>-0.9021526415287745</v>
      </c>
    </row>
    <row r="195" spans="1:20" x14ac:dyDescent="0.25">
      <c r="B195" s="498"/>
      <c r="C195" s="48" t="s">
        <v>167</v>
      </c>
      <c r="D195" s="57">
        <f>'Package Type'!D99</f>
        <v>2456457.7590735396</v>
      </c>
      <c r="E195" s="277">
        <f>'Package Type'!E99</f>
        <v>-315373.12136289803</v>
      </c>
      <c r="F195" s="279">
        <f>'Package Type'!F99</f>
        <v>-0.11377790888643288</v>
      </c>
      <c r="G195" s="333">
        <f>'Package Type'!G99</f>
        <v>19.707151596352677</v>
      </c>
      <c r="H195" s="368">
        <f>'Package Type'!H99</f>
        <v>-0.74556507992065235</v>
      </c>
      <c r="I195" s="324">
        <f>'Package Type'!I99</f>
        <v>2.6676411230471961</v>
      </c>
      <c r="J195" s="333">
        <f>'Package Type'!J99</f>
        <v>0.19997368414385841</v>
      </c>
      <c r="K195" s="290">
        <f>'Package Type'!K99</f>
        <v>8.1037534066068978E-2</v>
      </c>
      <c r="L195" s="294">
        <f>'Package Type'!L99</f>
        <v>6552947.7351329364</v>
      </c>
      <c r="M195" s="280">
        <f>'Package Type'!M99</f>
        <v>-287009.07466683164</v>
      </c>
      <c r="N195" s="269">
        <f>'Package Type'!N99</f>
        <v>-4.1960655987714271E-2</v>
      </c>
      <c r="O195" s="284">
        <f>'Package Type'!O99</f>
        <v>1610575.2595922572</v>
      </c>
      <c r="P195" s="277">
        <f>'Package Type'!P99</f>
        <v>-163456.35303358058</v>
      </c>
      <c r="Q195" s="269">
        <f>'Package Type'!Q99</f>
        <v>-9.2138354170386072E-2</v>
      </c>
    </row>
    <row r="196" spans="1:20" ht="15" customHeight="1" x14ac:dyDescent="0.25">
      <c r="B196" s="498"/>
      <c r="C196" s="48" t="s">
        <v>168</v>
      </c>
      <c r="D196" s="57">
        <f>'Package Type'!D100</f>
        <v>0</v>
      </c>
      <c r="E196" s="277">
        <f>'Package Type'!E100</f>
        <v>-177.79556295200854</v>
      </c>
      <c r="F196" s="279">
        <f>'Package Type'!F100</f>
        <v>-1</v>
      </c>
      <c r="G196" s="333">
        <f>'Package Type'!G100</f>
        <v>0</v>
      </c>
      <c r="H196" s="368">
        <f>'Package Type'!H100</f>
        <v>-1.311913472435007E-3</v>
      </c>
      <c r="I196" s="324">
        <f>'Package Type'!I100</f>
        <v>0</v>
      </c>
      <c r="J196" s="333">
        <f>'Package Type'!J100</f>
        <v>-4.8016071761487726</v>
      </c>
      <c r="K196" s="290">
        <f>'Package Type'!K100</f>
        <v>-1</v>
      </c>
      <c r="L196" s="294">
        <f>'Package Type'!L100</f>
        <v>0</v>
      </c>
      <c r="M196" s="280">
        <f>'Package Type'!M100</f>
        <v>-853.70445095777507</v>
      </c>
      <c r="N196" s="269">
        <f>'Package Type'!N100</f>
        <v>-1</v>
      </c>
      <c r="O196" s="284">
        <f>'Package Type'!O100</f>
        <v>0</v>
      </c>
      <c r="P196" s="277">
        <f>'Package Type'!P100</f>
        <v>-168.31919241882861</v>
      </c>
      <c r="Q196" s="269">
        <f>'Package Type'!Q100</f>
        <v>-1</v>
      </c>
    </row>
    <row r="197" spans="1:20" x14ac:dyDescent="0.25">
      <c r="B197" s="498"/>
      <c r="C197" s="48" t="s">
        <v>169</v>
      </c>
      <c r="D197" s="57">
        <f>'Package Type'!D101</f>
        <v>0</v>
      </c>
      <c r="E197" s="277">
        <f>'Package Type'!E101</f>
        <v>0</v>
      </c>
      <c r="F197" s="279">
        <f>'Package Type'!F101</f>
        <v>0</v>
      </c>
      <c r="G197" s="333">
        <f>'Package Type'!G101</f>
        <v>0</v>
      </c>
      <c r="H197" s="368">
        <f>'Package Type'!H101</f>
        <v>0</v>
      </c>
      <c r="I197" s="324">
        <f>'Package Type'!I101</f>
        <v>0</v>
      </c>
      <c r="J197" s="333">
        <f>'Package Type'!J101</f>
        <v>0</v>
      </c>
      <c r="K197" s="290">
        <f>'Package Type'!K101</f>
        <v>0</v>
      </c>
      <c r="L197" s="294">
        <f>'Package Type'!L101</f>
        <v>0</v>
      </c>
      <c r="M197" s="280">
        <f>'Package Type'!M101</f>
        <v>0</v>
      </c>
      <c r="N197" s="269">
        <f>'Package Type'!N101</f>
        <v>0</v>
      </c>
      <c r="O197" s="284">
        <f>'Package Type'!O101</f>
        <v>0</v>
      </c>
      <c r="P197" s="277">
        <f>'Package Type'!P101</f>
        <v>0</v>
      </c>
      <c r="Q197" s="269">
        <f>'Package Type'!Q101</f>
        <v>0</v>
      </c>
    </row>
    <row r="198" spans="1:20" x14ac:dyDescent="0.25">
      <c r="B198" s="498"/>
      <c r="C198" s="48" t="s">
        <v>170</v>
      </c>
      <c r="D198" s="57">
        <f>'Package Type'!D102</f>
        <v>9654310.1479131784</v>
      </c>
      <c r="E198" s="277">
        <f>'Package Type'!E102</f>
        <v>-697848.25283778273</v>
      </c>
      <c r="F198" s="279">
        <f>'Package Type'!F102</f>
        <v>-6.7410894020628567E-2</v>
      </c>
      <c r="G198" s="333">
        <f>'Package Type'!G102</f>
        <v>77.452564751159315</v>
      </c>
      <c r="H198" s="368">
        <f>'Package Type'!H102</f>
        <v>1.0663161337384679</v>
      </c>
      <c r="I198" s="324">
        <f>'Package Type'!I102</f>
        <v>2.7593901210756946</v>
      </c>
      <c r="J198" s="333">
        <f>'Package Type'!J102</f>
        <v>7.7195575853830078E-3</v>
      </c>
      <c r="K198" s="290">
        <f>'Package Type'!K102</f>
        <v>2.8054076268458753E-3</v>
      </c>
      <c r="L198" s="294">
        <f>'Package Type'!L102</f>
        <v>26640008.047952451</v>
      </c>
      <c r="M198" s="280">
        <f>'Package Type'!M102</f>
        <v>-1845721.4919829108</v>
      </c>
      <c r="N198" s="269">
        <f>'Package Type'!N102</f>
        <v>-6.4794601430000764E-2</v>
      </c>
      <c r="O198" s="284">
        <f>'Package Type'!O102</f>
        <v>4905316.8024032572</v>
      </c>
      <c r="P198" s="277">
        <f>'Package Type'!P102</f>
        <v>-413711.19399794843</v>
      </c>
      <c r="Q198" s="269">
        <f>'Package Type'!Q102</f>
        <v>-7.7779472918334092E-2</v>
      </c>
    </row>
    <row r="199" spans="1:20" x14ac:dyDescent="0.25">
      <c r="B199" s="498"/>
      <c r="C199" s="48" t="s">
        <v>171</v>
      </c>
      <c r="D199" s="57">
        <f>'Package Type'!D103</f>
        <v>72117.52452150303</v>
      </c>
      <c r="E199" s="277">
        <f>'Package Type'!E103</f>
        <v>-38088.042029354197</v>
      </c>
      <c r="F199" s="279">
        <f>'Package Type'!F103</f>
        <v>-0.34560905788527008</v>
      </c>
      <c r="G199" s="333">
        <f>'Package Type'!G103</f>
        <v>0.57856927653214085</v>
      </c>
      <c r="H199" s="368">
        <f>'Package Type'!H103</f>
        <v>-0.23461281358800545</v>
      </c>
      <c r="I199" s="324">
        <f>'Package Type'!I103</f>
        <v>8.2047287485758833</v>
      </c>
      <c r="J199" s="333">
        <f>'Package Type'!J103</f>
        <v>0.71569496606072924</v>
      </c>
      <c r="K199" s="290">
        <f>'Package Type'!K103</f>
        <v>9.5565728082530652E-2</v>
      </c>
      <c r="L199" s="294">
        <f>'Package Type'!L103</f>
        <v>591704.72671770211</v>
      </c>
      <c r="M199" s="280">
        <f>'Package Type'!M103</f>
        <v>-233628.48420288973</v>
      </c>
      <c r="N199" s="269">
        <f>'Package Type'!N103</f>
        <v>-0.28307171105146273</v>
      </c>
      <c r="O199" s="284">
        <f>'Package Type'!O103</f>
        <v>128205.39566832333</v>
      </c>
      <c r="P199" s="277">
        <f>'Package Type'!P103</f>
        <v>-67681.903907938482</v>
      </c>
      <c r="Q199" s="269">
        <f>'Package Type'!Q103</f>
        <v>-0.3455145078539863</v>
      </c>
      <c r="T199" s="59"/>
    </row>
    <row r="200" spans="1:20" ht="15" thickBot="1" x14ac:dyDescent="0.3">
      <c r="B200" s="498"/>
      <c r="C200" s="51" t="s">
        <v>172</v>
      </c>
      <c r="D200" s="296">
        <f>'Package Type'!D104</f>
        <v>0</v>
      </c>
      <c r="E200" s="297">
        <f>'Package Type'!E104</f>
        <v>0</v>
      </c>
      <c r="F200" s="317">
        <f>'Package Type'!F104</f>
        <v>0</v>
      </c>
      <c r="G200" s="334">
        <f>'Package Type'!G104</f>
        <v>0</v>
      </c>
      <c r="H200" s="369">
        <f>'Package Type'!H104</f>
        <v>0</v>
      </c>
      <c r="I200" s="325">
        <f>'Package Type'!I104</f>
        <v>0</v>
      </c>
      <c r="J200" s="334">
        <f>'Package Type'!J104</f>
        <v>0</v>
      </c>
      <c r="K200" s="342">
        <f>'Package Type'!K104</f>
        <v>0</v>
      </c>
      <c r="L200" s="348">
        <f>'Package Type'!L104</f>
        <v>0</v>
      </c>
      <c r="M200" s="360">
        <f>'Package Type'!M104</f>
        <v>0</v>
      </c>
      <c r="N200" s="354">
        <f>'Package Type'!N104</f>
        <v>0</v>
      </c>
      <c r="O200" s="298">
        <f>'Package Type'!O104</f>
        <v>0</v>
      </c>
      <c r="P200" s="297">
        <f>'Package Type'!P104</f>
        <v>0</v>
      </c>
      <c r="Q200" s="354">
        <f>'Package Type'!Q104</f>
        <v>0</v>
      </c>
    </row>
    <row r="201" spans="1:20" ht="15.5" customHeight="1" thickBot="1" x14ac:dyDescent="0.3">
      <c r="B201" s="497" t="s">
        <v>280</v>
      </c>
      <c r="C201" s="254" t="s">
        <v>44</v>
      </c>
      <c r="D201" s="259">
        <f>'Sugar Content'!D53</f>
        <v>12464803.688464902</v>
      </c>
      <c r="E201" s="260">
        <f>'Sugar Content'!E53</f>
        <v>-1087581.1820103563</v>
      </c>
      <c r="F201" s="271">
        <f>'Sugar Content'!F53</f>
        <v>-8.025016942809246E-2</v>
      </c>
      <c r="G201" s="335">
        <f>'Sugar Content'!G53</f>
        <v>100.00000000000003</v>
      </c>
      <c r="H201" s="370">
        <f>'Sugar Content'!H53</f>
        <v>9.9475983006414026E-14</v>
      </c>
      <c r="I201" s="326">
        <f>'Sugar Content'!I53</f>
        <v>2.9391477502529946</v>
      </c>
      <c r="J201" s="335">
        <f>'Sugar Content'!J53</f>
        <v>4.0879140722356766E-2</v>
      </c>
      <c r="K201" s="314">
        <f>'Sugar Content'!K53</f>
        <v>1.4104676353299416E-2</v>
      </c>
      <c r="L201" s="315">
        <f>'Sugar Content'!L53</f>
        <v>36635899.718296848</v>
      </c>
      <c r="M201" s="272">
        <f>'Sugar Content'!M53</f>
        <v>-2642551.9360795319</v>
      </c>
      <c r="N201" s="274">
        <f>'Sugar Content'!N53</f>
        <v>-6.7277395741873663E-2</v>
      </c>
      <c r="O201" s="302">
        <f>'Sugar Content'!O53</f>
        <v>7317122.536425394</v>
      </c>
      <c r="P201" s="260">
        <f>'Sugar Content'!P53</f>
        <v>-724043.31636408251</v>
      </c>
      <c r="Q201" s="316">
        <f>'Sugar Content'!Q53</f>
        <v>-9.0042082158137832E-2</v>
      </c>
    </row>
    <row r="202" spans="1:20" ht="15.5" customHeight="1" x14ac:dyDescent="0.25">
      <c r="B202" s="511"/>
      <c r="C202" s="43" t="s">
        <v>33</v>
      </c>
      <c r="D202" s="258">
        <f>'Sugar Content'!D54</f>
        <v>12318747.068141015</v>
      </c>
      <c r="E202" s="62">
        <f>'Sugar Content'!E54</f>
        <v>-914309.56549081951</v>
      </c>
      <c r="F202" s="308">
        <f>'Sugar Content'!F54</f>
        <v>-6.9092847616710126E-2</v>
      </c>
      <c r="G202" s="341">
        <f>'Sugar Content'!G54</f>
        <v>98.828247728770521</v>
      </c>
      <c r="H202" s="376">
        <f>'Sugar Content'!H54</f>
        <v>1.1844989708608296</v>
      </c>
      <c r="I202" s="332">
        <f>'Sugar Content'!I54</f>
        <v>2.9402456437079407</v>
      </c>
      <c r="J202" s="341">
        <f>'Sugar Content'!J54</f>
        <v>3.9832281658114699E-2</v>
      </c>
      <c r="K202" s="309">
        <f>'Sugar Content'!K54</f>
        <v>1.3733312009693611E-2</v>
      </c>
      <c r="L202" s="310">
        <f>'Sugar Content'!L54</f>
        <v>36220142.403041586</v>
      </c>
      <c r="M202" s="311">
        <f>'Sugar Content'!M54</f>
        <v>-2161191.8779062778</v>
      </c>
      <c r="N202" s="312">
        <f>'Sugar Content'!N54</f>
        <v>-5.6308409240975063E-2</v>
      </c>
      <c r="O202" s="61">
        <f>'Sugar Content'!O54</f>
        <v>7244076.0971437274</v>
      </c>
      <c r="P202" s="62">
        <f>'Sugar Content'!P54</f>
        <v>-637209.28945246339</v>
      </c>
      <c r="Q202" s="313">
        <f>'Sugar Content'!Q54</f>
        <v>-8.085093461228722E-2</v>
      </c>
    </row>
    <row r="203" spans="1:20" ht="15.5" customHeight="1" x14ac:dyDescent="0.25">
      <c r="B203" s="511"/>
      <c r="C203" s="48" t="s">
        <v>455</v>
      </c>
      <c r="D203" s="57">
        <f>'Sugar Content'!D55</f>
        <v>146056.62032388439</v>
      </c>
      <c r="E203" s="277">
        <f>'Sugar Content'!E55</f>
        <v>-173126.59540623656</v>
      </c>
      <c r="F203" s="278">
        <f>'Sugar Content'!F55</f>
        <v>-0.54240507293033957</v>
      </c>
      <c r="G203" s="333">
        <f>'Sugar Content'!G55</f>
        <v>1.1717522712294877</v>
      </c>
      <c r="H203" s="368">
        <f>'Sugar Content'!H55</f>
        <v>-1.1834288926812413</v>
      </c>
      <c r="I203" s="324">
        <f>'Sugar Content'!I55</f>
        <v>2.8465489228307912</v>
      </c>
      <c r="J203" s="333">
        <f>'Sugar Content'!J55</f>
        <v>3.8046713970635526E-2</v>
      </c>
      <c r="K203" s="290">
        <f>'Sugar Content'!K55</f>
        <v>1.3546976694768908E-2</v>
      </c>
      <c r="L203" s="294">
        <f>'Sugar Content'!L55</f>
        <v>415757.31525525893</v>
      </c>
      <c r="M203" s="280">
        <f>'Sugar Content'!M55</f>
        <v>-480669.45115387335</v>
      </c>
      <c r="N203" s="269">
        <f>'Sugar Content'!N55</f>
        <v>-0.53620604511768244</v>
      </c>
      <c r="O203" s="284">
        <f>'Sugar Content'!O55</f>
        <v>73046.439281666215</v>
      </c>
      <c r="P203" s="277">
        <f>'Sugar Content'!P55</f>
        <v>-86696.735315197409</v>
      </c>
      <c r="Q203" s="261">
        <f>'Sugar Content'!Q55</f>
        <v>-0.54272575672788459</v>
      </c>
    </row>
    <row r="204" spans="1:20" ht="15.5" customHeight="1" thickBot="1" x14ac:dyDescent="0.3">
      <c r="B204" s="512"/>
      <c r="C204" s="51" t="s">
        <v>456</v>
      </c>
      <c r="D204" s="60">
        <f>'Sugar Content'!D56</f>
        <v>0</v>
      </c>
      <c r="E204" s="50">
        <f>'Sugar Content'!E56</f>
        <v>-145.02111330052884</v>
      </c>
      <c r="F204" s="262">
        <f>'Sugar Content'!F56</f>
        <v>-1</v>
      </c>
      <c r="G204" s="367">
        <f>'Sugar Content'!G56</f>
        <v>0</v>
      </c>
      <c r="H204" s="377">
        <f>'Sugar Content'!H56</f>
        <v>-1.0700781794978872E-3</v>
      </c>
      <c r="I204" s="366">
        <f>'Sugar Content'!I56</f>
        <v>0</v>
      </c>
      <c r="J204" s="367">
        <f>'Sugar Content'!J56</f>
        <v>-4.7621136237616017</v>
      </c>
      <c r="K204" s="291">
        <f>'Sugar Content'!K56</f>
        <v>-1</v>
      </c>
      <c r="L204" s="295">
        <f>'Sugar Content'!L56</f>
        <v>0</v>
      </c>
      <c r="M204" s="264">
        <f>'Sugar Content'!M56</f>
        <v>-690.60701938152317</v>
      </c>
      <c r="N204" s="270">
        <f>'Sugar Content'!N56</f>
        <v>-1</v>
      </c>
      <c r="O204" s="49">
        <f>'Sugar Content'!O56</f>
        <v>0</v>
      </c>
      <c r="P204" s="50">
        <f>'Sugar Content'!P56</f>
        <v>-137.29159642197192</v>
      </c>
      <c r="Q204" s="265">
        <f>'Sugar Content'!Q56</f>
        <v>-1</v>
      </c>
    </row>
    <row r="205" spans="1:20" x14ac:dyDescent="0.25">
      <c r="A205" s="70"/>
      <c r="B205" s="71"/>
      <c r="C205" s="76"/>
      <c r="D205" s="72"/>
      <c r="E205" s="72"/>
      <c r="F205" s="73"/>
      <c r="G205" s="74"/>
      <c r="H205" s="74"/>
      <c r="I205" s="75"/>
      <c r="J205" s="75"/>
      <c r="K205" s="73"/>
      <c r="L205" s="72"/>
      <c r="M205" s="72"/>
      <c r="N205" s="73"/>
      <c r="O205" s="72"/>
      <c r="P205" s="72"/>
      <c r="Q205" s="73"/>
    </row>
    <row r="206" spans="1:20" x14ac:dyDescent="0.25">
      <c r="A206" s="70"/>
      <c r="B206" s="71"/>
      <c r="C206" s="76"/>
      <c r="D206" s="72"/>
      <c r="E206" s="72"/>
      <c r="F206" s="73"/>
      <c r="G206" s="74"/>
      <c r="H206" s="74"/>
      <c r="I206" s="75"/>
      <c r="J206" s="75"/>
      <c r="K206" s="73"/>
      <c r="L206" s="72"/>
      <c r="M206" s="72"/>
      <c r="N206" s="73"/>
      <c r="O206" s="72"/>
      <c r="P206" s="72"/>
      <c r="Q206" s="73"/>
    </row>
    <row r="207" spans="1:20" x14ac:dyDescent="0.25">
      <c r="A207" s="70"/>
      <c r="B207" s="71"/>
      <c r="C207" s="76"/>
      <c r="D207" s="72"/>
      <c r="E207" s="72"/>
      <c r="F207" s="73"/>
      <c r="G207" s="74"/>
      <c r="H207" s="74"/>
      <c r="I207" s="75"/>
      <c r="J207" s="75"/>
      <c r="K207" s="73"/>
      <c r="L207" s="72"/>
      <c r="M207" s="72"/>
      <c r="N207" s="73"/>
      <c r="O207" s="72"/>
      <c r="P207" s="72"/>
      <c r="Q207" s="73"/>
    </row>
    <row r="208" spans="1:20" x14ac:dyDescent="0.25">
      <c r="A208" s="70"/>
      <c r="B208" s="71"/>
      <c r="C208" s="76"/>
      <c r="D208" s="72"/>
      <c r="E208" s="72"/>
      <c r="F208" s="73"/>
      <c r="G208" s="74"/>
      <c r="H208" s="74"/>
      <c r="I208" s="75"/>
      <c r="J208" s="75"/>
      <c r="K208" s="73"/>
      <c r="L208" s="72"/>
      <c r="M208" s="72"/>
      <c r="N208" s="73"/>
      <c r="O208" s="72"/>
      <c r="P208" s="72"/>
      <c r="Q208" s="73"/>
    </row>
    <row r="209" spans="1:17" x14ac:dyDescent="0.25">
      <c r="A209" s="70"/>
      <c r="B209" s="71"/>
      <c r="C209" s="76"/>
      <c r="D209" s="72"/>
      <c r="E209" s="72"/>
      <c r="F209" s="73"/>
      <c r="G209" s="74"/>
      <c r="H209" s="74"/>
      <c r="I209" s="75"/>
      <c r="J209" s="75"/>
      <c r="K209" s="73"/>
      <c r="L209" s="72"/>
      <c r="M209" s="72"/>
      <c r="N209" s="73"/>
      <c r="O209" s="72"/>
      <c r="P209" s="72"/>
      <c r="Q209" s="73"/>
    </row>
    <row r="210" spans="1:17" x14ac:dyDescent="0.25">
      <c r="A210" s="70"/>
      <c r="B210" s="71"/>
      <c r="C210" s="76"/>
      <c r="D210" s="72"/>
      <c r="E210" s="72"/>
      <c r="F210" s="73"/>
      <c r="G210" s="74"/>
      <c r="H210" s="74"/>
      <c r="I210" s="75"/>
      <c r="J210" s="75"/>
      <c r="K210" s="73"/>
      <c r="L210" s="72"/>
      <c r="M210" s="72"/>
      <c r="N210" s="73"/>
      <c r="O210" s="72"/>
      <c r="P210" s="72"/>
      <c r="Q210" s="73"/>
    </row>
    <row r="211" spans="1:17" x14ac:dyDescent="0.25">
      <c r="A211" s="70"/>
      <c r="B211" s="71"/>
      <c r="C211" s="76"/>
      <c r="D211" s="72"/>
      <c r="E211" s="72"/>
      <c r="F211" s="73"/>
      <c r="G211" s="74"/>
      <c r="H211" s="74"/>
      <c r="I211" s="75"/>
      <c r="J211" s="75"/>
      <c r="K211" s="73"/>
      <c r="L211" s="72"/>
      <c r="M211" s="72"/>
      <c r="N211" s="73"/>
      <c r="O211" s="72"/>
      <c r="P211" s="72"/>
      <c r="Q211" s="73"/>
    </row>
    <row r="212" spans="1:17" x14ac:dyDescent="0.25">
      <c r="A212" s="70"/>
      <c r="B212" s="71"/>
      <c r="C212" s="76"/>
      <c r="D212" s="72"/>
      <c r="E212" s="72"/>
      <c r="F212" s="73"/>
      <c r="G212" s="74"/>
      <c r="H212" s="74"/>
      <c r="I212" s="75"/>
      <c r="J212" s="75"/>
      <c r="K212" s="73"/>
      <c r="L212" s="72"/>
      <c r="M212" s="72"/>
      <c r="N212" s="73"/>
      <c r="O212" s="72"/>
      <c r="P212" s="72"/>
      <c r="Q212" s="73"/>
    </row>
    <row r="213" spans="1:17" x14ac:dyDescent="0.25">
      <c r="A213" s="70"/>
      <c r="B213" s="71"/>
      <c r="C213" s="76"/>
      <c r="D213" s="72"/>
      <c r="E213" s="72"/>
      <c r="F213" s="73"/>
      <c r="G213" s="74"/>
      <c r="H213" s="74"/>
      <c r="I213" s="75"/>
      <c r="J213" s="75"/>
      <c r="K213" s="73"/>
      <c r="L213" s="72"/>
      <c r="M213" s="72"/>
      <c r="N213" s="73"/>
      <c r="O213" s="72"/>
      <c r="P213" s="72"/>
      <c r="Q213" s="73"/>
    </row>
    <row r="214" spans="1:17" x14ac:dyDescent="0.25">
      <c r="A214" s="70"/>
      <c r="B214" s="71"/>
      <c r="C214" s="76"/>
      <c r="D214" s="72"/>
      <c r="E214" s="72"/>
      <c r="F214" s="73"/>
      <c r="G214" s="74"/>
      <c r="H214" s="74"/>
      <c r="I214" s="75"/>
      <c r="J214" s="75"/>
      <c r="K214" s="73"/>
      <c r="L214" s="72"/>
      <c r="M214" s="72"/>
      <c r="N214" s="73"/>
      <c r="O214" s="72"/>
      <c r="P214" s="72"/>
      <c r="Q214" s="73"/>
    </row>
    <row r="215" spans="1:17" x14ac:dyDescent="0.25">
      <c r="A215" s="70"/>
      <c r="B215" s="71"/>
      <c r="C215" s="76"/>
      <c r="D215" s="72"/>
      <c r="E215" s="72"/>
      <c r="F215" s="73"/>
      <c r="G215" s="74"/>
      <c r="H215" s="74"/>
      <c r="I215" s="75"/>
      <c r="J215" s="75"/>
      <c r="K215" s="73"/>
      <c r="L215" s="72"/>
      <c r="M215" s="72"/>
      <c r="N215" s="73"/>
      <c r="O215" s="72"/>
      <c r="P215" s="72"/>
      <c r="Q215" s="73"/>
    </row>
    <row r="216" spans="1:17" x14ac:dyDescent="0.25">
      <c r="A216" s="70"/>
      <c r="B216" s="71"/>
      <c r="C216" s="76"/>
      <c r="D216" s="72"/>
      <c r="E216" s="72"/>
      <c r="F216" s="73"/>
      <c r="G216" s="74"/>
      <c r="H216" s="74"/>
      <c r="I216" s="75"/>
      <c r="J216" s="75"/>
      <c r="K216" s="73"/>
      <c r="L216" s="72"/>
      <c r="M216" s="72"/>
      <c r="N216" s="73"/>
      <c r="O216" s="72"/>
      <c r="P216" s="72"/>
      <c r="Q216" s="73"/>
    </row>
    <row r="217" spans="1:17" x14ac:dyDescent="0.25">
      <c r="A217" s="70"/>
      <c r="B217" s="71"/>
      <c r="C217" s="76"/>
      <c r="D217" s="72"/>
      <c r="E217" s="72"/>
      <c r="F217" s="73"/>
      <c r="G217" s="74"/>
      <c r="H217" s="74"/>
      <c r="I217" s="75"/>
      <c r="J217" s="75"/>
      <c r="K217" s="73"/>
      <c r="L217" s="72"/>
      <c r="M217" s="72"/>
      <c r="N217" s="73"/>
      <c r="O217" s="72"/>
      <c r="P217" s="72"/>
      <c r="Q217" s="73"/>
    </row>
    <row r="218" spans="1:17" x14ac:dyDescent="0.25">
      <c r="A218" s="70"/>
      <c r="B218" s="513"/>
      <c r="C218" s="76"/>
      <c r="D218" s="72"/>
      <c r="E218" s="72"/>
      <c r="F218" s="73"/>
      <c r="G218" s="74"/>
      <c r="H218" s="74"/>
      <c r="I218" s="75"/>
      <c r="J218" s="75"/>
      <c r="K218" s="73"/>
      <c r="L218" s="72"/>
      <c r="M218" s="72"/>
      <c r="N218" s="73"/>
      <c r="O218" s="72"/>
      <c r="P218" s="72"/>
      <c r="Q218" s="73"/>
    </row>
    <row r="219" spans="1:17" x14ac:dyDescent="0.25">
      <c r="A219" s="70"/>
      <c r="B219" s="513"/>
      <c r="C219" s="76"/>
      <c r="D219" s="72"/>
      <c r="E219" s="72"/>
      <c r="F219" s="73"/>
      <c r="G219" s="74"/>
      <c r="H219" s="74"/>
      <c r="I219" s="75"/>
      <c r="J219" s="75"/>
      <c r="K219" s="73"/>
      <c r="L219" s="72"/>
      <c r="M219" s="72"/>
      <c r="N219" s="73"/>
      <c r="O219" s="72"/>
      <c r="P219" s="72"/>
      <c r="Q219" s="73"/>
    </row>
    <row r="220" spans="1:17" x14ac:dyDescent="0.25">
      <c r="A220" s="70"/>
      <c r="B220" s="513"/>
      <c r="C220" s="76"/>
      <c r="D220" s="72"/>
      <c r="E220" s="72"/>
      <c r="F220" s="73"/>
      <c r="G220" s="74"/>
      <c r="H220" s="74"/>
      <c r="I220" s="75"/>
      <c r="J220" s="75"/>
      <c r="K220" s="73"/>
      <c r="L220" s="72"/>
      <c r="M220" s="72"/>
      <c r="N220" s="73"/>
      <c r="O220" s="72"/>
      <c r="P220" s="72"/>
      <c r="Q220" s="73"/>
    </row>
    <row r="221" spans="1:17" x14ac:dyDescent="0.25">
      <c r="A221" s="70"/>
      <c r="B221" s="513"/>
      <c r="C221" s="76"/>
      <c r="D221" s="72"/>
      <c r="E221" s="72"/>
      <c r="F221" s="73"/>
      <c r="G221" s="74"/>
      <c r="H221" s="74"/>
      <c r="I221" s="75"/>
      <c r="J221" s="75"/>
      <c r="K221" s="73"/>
      <c r="L221" s="72"/>
      <c r="M221" s="72"/>
      <c r="N221" s="73"/>
      <c r="O221" s="72"/>
      <c r="P221" s="72"/>
      <c r="Q221" s="73"/>
    </row>
    <row r="222" spans="1:17" x14ac:dyDescent="0.25">
      <c r="A222" s="70"/>
      <c r="B222" s="513"/>
      <c r="C222" s="76"/>
      <c r="D222" s="72"/>
      <c r="E222" s="72"/>
      <c r="F222" s="73"/>
      <c r="G222" s="74"/>
      <c r="H222" s="74"/>
      <c r="I222" s="75"/>
      <c r="J222" s="75"/>
      <c r="K222" s="73"/>
      <c r="L222" s="72"/>
      <c r="M222" s="72"/>
      <c r="N222" s="73"/>
      <c r="O222" s="72"/>
      <c r="P222" s="72"/>
      <c r="Q222" s="73"/>
    </row>
    <row r="223" spans="1:17" x14ac:dyDescent="0.25">
      <c r="A223" s="70"/>
      <c r="B223" s="513"/>
      <c r="C223" s="76"/>
      <c r="D223" s="72"/>
      <c r="E223" s="72"/>
      <c r="F223" s="73"/>
      <c r="G223" s="74"/>
      <c r="H223" s="74"/>
      <c r="I223" s="75"/>
      <c r="J223" s="75"/>
      <c r="K223" s="73"/>
      <c r="L223" s="72"/>
      <c r="M223" s="72"/>
      <c r="N223" s="73"/>
      <c r="O223" s="72"/>
      <c r="P223" s="72"/>
      <c r="Q223" s="73"/>
    </row>
    <row r="224" spans="1:17" x14ac:dyDescent="0.25">
      <c r="A224" s="70"/>
      <c r="B224" s="513"/>
      <c r="C224" s="76"/>
      <c r="D224" s="72"/>
      <c r="E224" s="72"/>
      <c r="F224" s="73"/>
      <c r="G224" s="74"/>
      <c r="H224" s="74"/>
      <c r="I224" s="75"/>
      <c r="J224" s="75"/>
      <c r="K224" s="73"/>
      <c r="L224" s="72"/>
      <c r="M224" s="72"/>
      <c r="N224" s="73"/>
      <c r="O224" s="72"/>
      <c r="P224" s="72"/>
      <c r="Q224" s="73"/>
    </row>
    <row r="225" spans="1:17" x14ac:dyDescent="0.25">
      <c r="A225" s="70"/>
      <c r="B225" s="513"/>
      <c r="C225" s="76"/>
      <c r="D225" s="72"/>
      <c r="E225" s="72"/>
      <c r="F225" s="73"/>
      <c r="G225" s="74"/>
      <c r="H225" s="74"/>
      <c r="I225" s="75"/>
      <c r="J225" s="75"/>
      <c r="K225" s="73"/>
      <c r="L225" s="72"/>
      <c r="M225" s="72"/>
      <c r="N225" s="73"/>
      <c r="O225" s="72"/>
      <c r="P225" s="72"/>
      <c r="Q225" s="73"/>
    </row>
    <row r="226" spans="1:17" x14ac:dyDescent="0.25">
      <c r="A226" s="70"/>
      <c r="B226" s="513"/>
      <c r="C226" s="76"/>
      <c r="D226" s="72"/>
      <c r="E226" s="72"/>
      <c r="F226" s="73"/>
      <c r="G226" s="74"/>
      <c r="H226" s="74"/>
      <c r="I226" s="75"/>
      <c r="J226" s="75"/>
      <c r="K226" s="73"/>
      <c r="L226" s="72"/>
      <c r="M226" s="72"/>
      <c r="N226" s="73"/>
      <c r="O226" s="72"/>
      <c r="P226" s="72"/>
      <c r="Q226" s="73"/>
    </row>
    <row r="227" spans="1:17" x14ac:dyDescent="0.25">
      <c r="A227" s="70"/>
      <c r="B227" s="513"/>
      <c r="C227" s="76"/>
      <c r="D227" s="72"/>
      <c r="E227" s="72"/>
      <c r="F227" s="73"/>
      <c r="G227" s="74"/>
      <c r="H227" s="74"/>
      <c r="I227" s="75"/>
      <c r="J227" s="75"/>
      <c r="K227" s="73"/>
      <c r="L227" s="72"/>
      <c r="M227" s="72"/>
      <c r="N227" s="73"/>
      <c r="O227" s="72"/>
      <c r="P227" s="72"/>
      <c r="Q227" s="73"/>
    </row>
    <row r="228" spans="1:17" x14ac:dyDescent="0.25">
      <c r="A228" s="70"/>
      <c r="B228" s="513"/>
      <c r="C228" s="76"/>
      <c r="D228" s="72"/>
      <c r="E228" s="72"/>
      <c r="F228" s="73"/>
      <c r="G228" s="74"/>
      <c r="H228" s="74"/>
      <c r="I228" s="75"/>
      <c r="J228" s="75"/>
      <c r="K228" s="73"/>
      <c r="L228" s="72"/>
      <c r="M228" s="72"/>
      <c r="N228" s="73"/>
      <c r="O228" s="72"/>
      <c r="P228" s="72"/>
      <c r="Q228" s="73"/>
    </row>
    <row r="229" spans="1:17" x14ac:dyDescent="0.25">
      <c r="A229" s="70"/>
      <c r="B229" s="513"/>
      <c r="C229" s="76"/>
      <c r="D229" s="72"/>
      <c r="E229" s="72"/>
      <c r="F229" s="73"/>
      <c r="G229" s="74"/>
      <c r="H229" s="74"/>
      <c r="I229" s="75"/>
      <c r="J229" s="75"/>
      <c r="K229" s="73"/>
      <c r="L229" s="72"/>
      <c r="M229" s="72"/>
      <c r="N229" s="73"/>
      <c r="O229" s="72"/>
      <c r="P229" s="72"/>
      <c r="Q229" s="73"/>
    </row>
    <row r="230" spans="1:17" x14ac:dyDescent="0.25">
      <c r="A230" s="70"/>
      <c r="B230" s="513"/>
      <c r="C230" s="77"/>
      <c r="D230" s="72"/>
      <c r="E230" s="72"/>
      <c r="F230" s="73"/>
      <c r="G230" s="74"/>
      <c r="H230" s="74"/>
      <c r="I230" s="75"/>
      <c r="J230" s="75"/>
      <c r="K230" s="73"/>
      <c r="L230" s="72"/>
      <c r="M230" s="72"/>
      <c r="N230" s="73"/>
      <c r="O230" s="72"/>
      <c r="P230" s="72"/>
      <c r="Q230" s="73"/>
    </row>
    <row r="231" spans="1:17" x14ac:dyDescent="0.25">
      <c r="A231" s="70"/>
      <c r="B231" s="514"/>
      <c r="C231" s="76"/>
      <c r="D231" s="72"/>
      <c r="E231" s="72"/>
      <c r="F231" s="73"/>
      <c r="G231" s="74"/>
      <c r="H231" s="74"/>
      <c r="I231" s="75"/>
      <c r="J231" s="75"/>
      <c r="K231" s="73"/>
      <c r="L231" s="72"/>
      <c r="M231" s="72"/>
      <c r="N231" s="73"/>
      <c r="O231" s="72"/>
      <c r="P231" s="72"/>
      <c r="Q231" s="73"/>
    </row>
    <row r="232" spans="1:17" x14ac:dyDescent="0.25">
      <c r="A232" s="70"/>
      <c r="B232" s="514"/>
      <c r="C232" s="76"/>
      <c r="D232" s="72"/>
      <c r="E232" s="72"/>
      <c r="F232" s="73"/>
      <c r="G232" s="74"/>
      <c r="H232" s="74"/>
      <c r="I232" s="75"/>
      <c r="J232" s="75"/>
      <c r="K232" s="73"/>
      <c r="L232" s="72"/>
      <c r="M232" s="72"/>
      <c r="N232" s="73"/>
      <c r="O232" s="72"/>
      <c r="P232" s="72"/>
      <c r="Q232" s="73"/>
    </row>
    <row r="233" spans="1:17" x14ac:dyDescent="0.25">
      <c r="A233" s="70"/>
      <c r="B233" s="514"/>
      <c r="C233" s="76"/>
      <c r="D233" s="72"/>
      <c r="E233" s="72"/>
      <c r="F233" s="73"/>
      <c r="G233" s="74"/>
      <c r="H233" s="74"/>
      <c r="I233" s="75"/>
      <c r="J233" s="75"/>
      <c r="K233" s="73"/>
      <c r="L233" s="72"/>
      <c r="M233" s="72"/>
      <c r="N233" s="73"/>
      <c r="O233" s="72"/>
      <c r="P233" s="72"/>
      <c r="Q233" s="73"/>
    </row>
    <row r="234" spans="1:17" x14ac:dyDescent="0.25">
      <c r="A234" s="70"/>
      <c r="B234" s="514"/>
      <c r="C234" s="76"/>
      <c r="D234" s="72"/>
      <c r="E234" s="72"/>
      <c r="F234" s="73"/>
      <c r="G234" s="74"/>
      <c r="H234" s="74"/>
      <c r="I234" s="75"/>
      <c r="J234" s="75"/>
      <c r="K234" s="73"/>
      <c r="L234" s="72"/>
      <c r="M234" s="72"/>
      <c r="N234" s="73"/>
      <c r="O234" s="72"/>
      <c r="P234" s="72"/>
      <c r="Q234" s="73"/>
    </row>
    <row r="235" spans="1:17" x14ac:dyDescent="0.25">
      <c r="A235" s="70"/>
      <c r="B235" s="514"/>
      <c r="C235" s="76"/>
      <c r="D235" s="72"/>
      <c r="E235" s="72"/>
      <c r="F235" s="73"/>
      <c r="G235" s="74"/>
      <c r="H235" s="74"/>
      <c r="I235" s="75"/>
      <c r="J235" s="75"/>
      <c r="K235" s="73"/>
      <c r="L235" s="72"/>
      <c r="M235" s="72"/>
      <c r="N235" s="73"/>
      <c r="O235" s="72"/>
      <c r="P235" s="72"/>
      <c r="Q235" s="73"/>
    </row>
    <row r="236" spans="1:17" x14ac:dyDescent="0.25">
      <c r="A236" s="70"/>
      <c r="B236" s="514"/>
      <c r="C236" s="76"/>
      <c r="D236" s="72"/>
      <c r="E236" s="72"/>
      <c r="F236" s="73"/>
      <c r="G236" s="74"/>
      <c r="H236" s="74"/>
      <c r="I236" s="75"/>
      <c r="J236" s="75"/>
      <c r="K236" s="73"/>
      <c r="L236" s="72"/>
      <c r="M236" s="72"/>
      <c r="N236" s="73"/>
      <c r="O236" s="72"/>
      <c r="P236" s="72"/>
      <c r="Q236" s="73"/>
    </row>
    <row r="237" spans="1:17" x14ac:dyDescent="0.25">
      <c r="A237" s="70"/>
      <c r="B237" s="514"/>
      <c r="C237" s="76"/>
      <c r="D237" s="72"/>
      <c r="E237" s="72"/>
      <c r="F237" s="73"/>
      <c r="G237" s="74"/>
      <c r="H237" s="74"/>
      <c r="I237" s="75"/>
      <c r="J237" s="75"/>
      <c r="K237" s="73"/>
      <c r="L237" s="72"/>
      <c r="M237" s="72"/>
      <c r="N237" s="73"/>
      <c r="O237" s="72"/>
      <c r="P237" s="72"/>
      <c r="Q237" s="73"/>
    </row>
    <row r="238" spans="1:17" x14ac:dyDescent="0.25">
      <c r="A238" s="70"/>
      <c r="B238" s="514"/>
      <c r="C238" s="76"/>
      <c r="D238" s="72"/>
      <c r="E238" s="72"/>
      <c r="F238" s="73"/>
      <c r="G238" s="74"/>
      <c r="H238" s="74"/>
      <c r="I238" s="75"/>
      <c r="J238" s="75"/>
      <c r="K238" s="73"/>
      <c r="L238" s="72"/>
      <c r="M238" s="72"/>
      <c r="N238" s="73"/>
      <c r="O238" s="72"/>
      <c r="P238" s="72"/>
      <c r="Q238" s="73"/>
    </row>
    <row r="239" spans="1:17" x14ac:dyDescent="0.25">
      <c r="A239" s="70"/>
      <c r="B239" s="514"/>
      <c r="C239" s="76"/>
      <c r="D239" s="72"/>
      <c r="E239" s="72"/>
      <c r="F239" s="73"/>
      <c r="G239" s="74"/>
      <c r="H239" s="74"/>
      <c r="I239" s="75"/>
      <c r="J239" s="75"/>
      <c r="K239" s="73"/>
      <c r="L239" s="72"/>
      <c r="M239" s="72"/>
      <c r="N239" s="73"/>
      <c r="O239" s="72"/>
      <c r="P239" s="72"/>
      <c r="Q239" s="73"/>
    </row>
    <row r="240" spans="1:17" x14ac:dyDescent="0.25">
      <c r="A240" s="70"/>
      <c r="B240" s="514"/>
      <c r="C240" s="76"/>
      <c r="D240" s="72"/>
      <c r="E240" s="72"/>
      <c r="F240" s="73"/>
      <c r="G240" s="74"/>
      <c r="H240" s="74"/>
      <c r="I240" s="75"/>
      <c r="J240" s="75"/>
      <c r="K240" s="73"/>
      <c r="L240" s="72"/>
      <c r="M240" s="72"/>
      <c r="N240" s="73"/>
      <c r="O240" s="72"/>
      <c r="P240" s="72"/>
      <c r="Q240" s="73"/>
    </row>
    <row r="241" spans="1:17" x14ac:dyDescent="0.25">
      <c r="A241" s="70"/>
      <c r="B241" s="514"/>
      <c r="C241" s="76"/>
      <c r="D241" s="72"/>
      <c r="E241" s="72"/>
      <c r="F241" s="73"/>
      <c r="G241" s="74"/>
      <c r="H241" s="74"/>
      <c r="I241" s="75"/>
      <c r="J241" s="75"/>
      <c r="K241" s="73"/>
      <c r="L241" s="72"/>
      <c r="M241" s="72"/>
      <c r="N241" s="73"/>
      <c r="O241" s="72"/>
      <c r="P241" s="72"/>
      <c r="Q241" s="73"/>
    </row>
    <row r="242" spans="1:17" x14ac:dyDescent="0.25">
      <c r="A242" s="70"/>
      <c r="B242" s="514"/>
      <c r="C242" s="76"/>
      <c r="D242" s="72"/>
      <c r="E242" s="72"/>
      <c r="F242" s="73"/>
      <c r="G242" s="74"/>
      <c r="H242" s="74"/>
      <c r="I242" s="75"/>
      <c r="J242" s="75"/>
      <c r="K242" s="73"/>
      <c r="L242" s="72"/>
      <c r="M242" s="72"/>
      <c r="N242" s="73"/>
      <c r="O242" s="72"/>
      <c r="P242" s="72"/>
      <c r="Q242" s="73"/>
    </row>
    <row r="243" spans="1:17" x14ac:dyDescent="0.25">
      <c r="A243" s="70"/>
      <c r="B243" s="514"/>
      <c r="C243" s="76"/>
      <c r="D243" s="72"/>
      <c r="E243" s="72"/>
      <c r="F243" s="73"/>
      <c r="G243" s="74"/>
      <c r="H243" s="74"/>
      <c r="I243" s="75"/>
      <c r="J243" s="75"/>
      <c r="K243" s="73"/>
      <c r="L243" s="72"/>
      <c r="M243" s="72"/>
      <c r="N243" s="73"/>
      <c r="O243" s="72"/>
      <c r="P243" s="72"/>
      <c r="Q243" s="73"/>
    </row>
    <row r="244" spans="1:17" x14ac:dyDescent="0.25">
      <c r="A244" s="70"/>
      <c r="B244" s="514"/>
      <c r="C244" s="76"/>
      <c r="D244" s="72"/>
      <c r="E244" s="72"/>
      <c r="F244" s="73"/>
      <c r="G244" s="74"/>
      <c r="H244" s="74"/>
      <c r="I244" s="75"/>
      <c r="J244" s="75"/>
      <c r="K244" s="73"/>
      <c r="L244" s="72"/>
      <c r="M244" s="72"/>
      <c r="N244" s="73"/>
      <c r="O244" s="72"/>
      <c r="P244" s="72"/>
      <c r="Q244" s="73"/>
    </row>
    <row r="245" spans="1:17" x14ac:dyDescent="0.25">
      <c r="A245" s="70"/>
      <c r="B245" s="514"/>
      <c r="C245" s="78"/>
      <c r="D245" s="72"/>
      <c r="E245" s="72"/>
      <c r="F245" s="73"/>
      <c r="G245" s="74"/>
      <c r="H245" s="74"/>
      <c r="I245" s="75"/>
      <c r="J245" s="75"/>
      <c r="K245" s="73"/>
      <c r="L245" s="72"/>
      <c r="M245" s="72"/>
      <c r="N245" s="73"/>
      <c r="O245" s="72"/>
      <c r="P245" s="72"/>
      <c r="Q245" s="73"/>
    </row>
    <row r="246" spans="1:17" x14ac:dyDescent="0.25">
      <c r="A246" s="70"/>
      <c r="B246" s="514"/>
      <c r="C246" s="78"/>
      <c r="D246" s="72"/>
      <c r="E246" s="72"/>
      <c r="F246" s="73"/>
      <c r="G246" s="74"/>
      <c r="H246" s="74"/>
      <c r="I246" s="75"/>
      <c r="J246" s="75"/>
      <c r="K246" s="73"/>
      <c r="L246" s="72"/>
      <c r="M246" s="72"/>
      <c r="N246" s="73"/>
      <c r="O246" s="72"/>
      <c r="P246" s="72"/>
      <c r="Q246" s="73"/>
    </row>
    <row r="247" spans="1:17" x14ac:dyDescent="0.25">
      <c r="A247" s="70"/>
      <c r="B247" s="514"/>
      <c r="C247" s="78"/>
      <c r="D247" s="72"/>
      <c r="E247" s="72"/>
      <c r="F247" s="73"/>
      <c r="G247" s="74"/>
      <c r="H247" s="74"/>
      <c r="I247" s="75"/>
      <c r="J247" s="75"/>
      <c r="K247" s="73"/>
      <c r="L247" s="72"/>
      <c r="M247" s="72"/>
      <c r="N247" s="73"/>
      <c r="O247" s="72"/>
      <c r="P247" s="72"/>
      <c r="Q247" s="73"/>
    </row>
    <row r="248" spans="1:17" x14ac:dyDescent="0.25">
      <c r="A248" s="70"/>
      <c r="B248" s="514"/>
      <c r="C248" s="78"/>
      <c r="D248" s="72"/>
      <c r="E248" s="72"/>
      <c r="F248" s="73"/>
      <c r="G248" s="74"/>
      <c r="H248" s="74"/>
      <c r="I248" s="75"/>
      <c r="J248" s="75"/>
      <c r="K248" s="73"/>
      <c r="L248" s="72"/>
      <c r="M248" s="72"/>
      <c r="N248" s="73"/>
      <c r="O248" s="72"/>
      <c r="P248" s="72"/>
      <c r="Q248" s="73"/>
    </row>
    <row r="249" spans="1:17" x14ac:dyDescent="0.25">
      <c r="A249" s="70"/>
      <c r="B249" s="513"/>
      <c r="C249" s="76"/>
      <c r="D249" s="72"/>
      <c r="E249" s="72"/>
      <c r="F249" s="73"/>
      <c r="G249" s="74"/>
      <c r="H249" s="74"/>
      <c r="I249" s="75"/>
      <c r="J249" s="75"/>
      <c r="K249" s="73"/>
      <c r="L249" s="72"/>
      <c r="M249" s="72"/>
      <c r="N249" s="73"/>
      <c r="O249" s="72"/>
      <c r="P249" s="72"/>
      <c r="Q249" s="73"/>
    </row>
    <row r="250" spans="1:17" x14ac:dyDescent="0.25">
      <c r="A250" s="70"/>
      <c r="B250" s="513"/>
      <c r="C250" s="76"/>
      <c r="D250" s="72"/>
      <c r="E250" s="72"/>
      <c r="F250" s="73"/>
      <c r="G250" s="74"/>
      <c r="H250" s="74"/>
      <c r="I250" s="75"/>
      <c r="J250" s="75"/>
      <c r="K250" s="73"/>
      <c r="L250" s="72"/>
      <c r="M250" s="72"/>
      <c r="N250" s="73"/>
      <c r="O250" s="72"/>
      <c r="P250" s="72"/>
      <c r="Q250" s="73"/>
    </row>
    <row r="251" spans="1:17" x14ac:dyDescent="0.25">
      <c r="A251" s="70"/>
      <c r="B251" s="513"/>
      <c r="C251" s="76"/>
      <c r="D251" s="72"/>
      <c r="E251" s="72"/>
      <c r="F251" s="73"/>
      <c r="G251" s="74"/>
      <c r="H251" s="74"/>
      <c r="I251" s="75"/>
      <c r="J251" s="75"/>
      <c r="K251" s="73"/>
      <c r="L251" s="72"/>
      <c r="M251" s="72"/>
      <c r="N251" s="73"/>
      <c r="O251" s="72"/>
      <c r="P251" s="72"/>
      <c r="Q251" s="73"/>
    </row>
    <row r="252" spans="1:17" x14ac:dyDescent="0.25">
      <c r="A252" s="70"/>
      <c r="B252" s="513"/>
      <c r="C252" s="76"/>
      <c r="D252" s="72"/>
      <c r="E252" s="72"/>
      <c r="F252" s="73"/>
      <c r="G252" s="74"/>
      <c r="H252" s="74"/>
      <c r="I252" s="75"/>
      <c r="J252" s="75"/>
      <c r="K252" s="73"/>
      <c r="L252" s="72"/>
      <c r="M252" s="72"/>
      <c r="N252" s="73"/>
      <c r="O252" s="72"/>
      <c r="P252" s="72"/>
      <c r="Q252" s="73"/>
    </row>
    <row r="253" spans="1:17" x14ac:dyDescent="0.25">
      <c r="A253" s="70"/>
      <c r="B253" s="513"/>
      <c r="C253" s="76"/>
      <c r="D253" s="72"/>
      <c r="E253" s="72"/>
      <c r="F253" s="73"/>
      <c r="G253" s="74"/>
      <c r="H253" s="74"/>
      <c r="I253" s="75"/>
      <c r="J253" s="75"/>
      <c r="K253" s="73"/>
      <c r="L253" s="72"/>
      <c r="M253" s="72"/>
      <c r="N253" s="73"/>
      <c r="O253" s="72"/>
      <c r="P253" s="72"/>
      <c r="Q253" s="73"/>
    </row>
    <row r="254" spans="1:17" x14ac:dyDescent="0.25">
      <c r="A254" s="70"/>
      <c r="B254" s="513"/>
      <c r="C254" s="77"/>
      <c r="D254" s="79"/>
      <c r="E254" s="79"/>
      <c r="F254" s="80"/>
      <c r="G254" s="81"/>
      <c r="H254" s="81"/>
      <c r="I254" s="82"/>
      <c r="J254" s="82"/>
      <c r="K254" s="80"/>
      <c r="L254" s="83"/>
      <c r="M254" s="83"/>
      <c r="N254" s="80"/>
      <c r="O254" s="79"/>
      <c r="P254" s="79"/>
      <c r="Q254" s="80"/>
    </row>
    <row r="255" spans="1:17" x14ac:dyDescent="0.25">
      <c r="A255" s="70"/>
      <c r="B255" s="513"/>
      <c r="C255" s="77"/>
      <c r="D255" s="79"/>
      <c r="E255" s="79"/>
      <c r="F255" s="80"/>
      <c r="G255" s="81"/>
      <c r="H255" s="81"/>
      <c r="I255" s="82"/>
      <c r="J255" s="82"/>
      <c r="K255" s="80"/>
      <c r="L255" s="83"/>
      <c r="M255" s="83"/>
      <c r="N255" s="80"/>
      <c r="O255" s="79"/>
      <c r="P255" s="79"/>
      <c r="Q255" s="80"/>
    </row>
    <row r="256" spans="1:17" x14ac:dyDescent="0.25">
      <c r="A256" s="70"/>
      <c r="B256" s="513"/>
      <c r="C256" s="77"/>
      <c r="D256" s="79"/>
      <c r="E256" s="79"/>
      <c r="F256" s="80"/>
      <c r="G256" s="81"/>
      <c r="H256" s="81"/>
      <c r="I256" s="82"/>
      <c r="J256" s="82"/>
      <c r="K256" s="80"/>
      <c r="L256" s="83"/>
      <c r="M256" s="83"/>
      <c r="N256" s="80"/>
      <c r="O256" s="79"/>
      <c r="P256" s="79"/>
      <c r="Q256" s="80"/>
    </row>
    <row r="257" spans="1:17" x14ac:dyDescent="0.25">
      <c r="A257" s="70"/>
      <c r="B257" s="513"/>
      <c r="C257" s="77"/>
      <c r="D257" s="79"/>
      <c r="E257" s="79"/>
      <c r="F257" s="80"/>
      <c r="G257" s="81"/>
      <c r="H257" s="81"/>
      <c r="I257" s="82"/>
      <c r="J257" s="82"/>
      <c r="K257" s="80"/>
      <c r="L257" s="83"/>
      <c r="M257" s="83"/>
      <c r="N257" s="80"/>
      <c r="O257" s="79"/>
      <c r="P257" s="79"/>
      <c r="Q257" s="80"/>
    </row>
    <row r="258" spans="1:17" x14ac:dyDescent="0.25">
      <c r="A258" s="70"/>
      <c r="B258" s="513"/>
      <c r="C258" s="77"/>
      <c r="D258" s="79"/>
      <c r="E258" s="79"/>
      <c r="F258" s="80"/>
      <c r="G258" s="81"/>
      <c r="H258" s="81"/>
      <c r="I258" s="82"/>
      <c r="J258" s="82"/>
      <c r="K258" s="80"/>
      <c r="L258" s="83"/>
      <c r="M258" s="83"/>
      <c r="N258" s="80"/>
      <c r="O258" s="79"/>
      <c r="P258" s="79"/>
      <c r="Q258" s="80"/>
    </row>
    <row r="259" spans="1:17" x14ac:dyDescent="0.25">
      <c r="A259" s="70"/>
      <c r="B259" s="513"/>
      <c r="C259" s="77"/>
      <c r="D259" s="79"/>
      <c r="E259" s="79"/>
      <c r="F259" s="80"/>
      <c r="G259" s="81"/>
      <c r="H259" s="81"/>
      <c r="I259" s="82"/>
      <c r="J259" s="82"/>
      <c r="K259" s="80"/>
      <c r="L259" s="83"/>
      <c r="M259" s="83"/>
      <c r="N259" s="80"/>
      <c r="O259" s="79"/>
      <c r="P259" s="79"/>
      <c r="Q259" s="80"/>
    </row>
    <row r="260" spans="1:17" x14ac:dyDescent="0.25">
      <c r="A260" s="70"/>
      <c r="B260" s="513"/>
      <c r="C260" s="77"/>
      <c r="D260" s="79"/>
      <c r="E260" s="79"/>
      <c r="F260" s="80"/>
      <c r="G260" s="81"/>
      <c r="H260" s="81"/>
      <c r="I260" s="82"/>
      <c r="J260" s="82"/>
      <c r="K260" s="80"/>
      <c r="L260" s="83"/>
      <c r="M260" s="83"/>
      <c r="N260" s="80"/>
      <c r="O260" s="79"/>
      <c r="P260" s="79"/>
      <c r="Q260" s="80"/>
    </row>
    <row r="261" spans="1:17" x14ac:dyDescent="0.25">
      <c r="A261" s="70"/>
      <c r="B261" s="513"/>
      <c r="C261" s="77"/>
      <c r="D261" s="79"/>
      <c r="E261" s="79"/>
      <c r="F261" s="80"/>
      <c r="G261" s="81"/>
      <c r="H261" s="81"/>
      <c r="I261" s="82"/>
      <c r="J261" s="82"/>
      <c r="K261" s="80"/>
      <c r="L261" s="83"/>
      <c r="M261" s="83"/>
      <c r="N261" s="80"/>
      <c r="O261" s="79"/>
      <c r="P261" s="79"/>
      <c r="Q261" s="80"/>
    </row>
    <row r="262" spans="1:17" x14ac:dyDescent="0.25">
      <c r="A262" s="70"/>
      <c r="B262" s="513"/>
      <c r="C262" s="77"/>
      <c r="D262" s="79"/>
      <c r="E262" s="79"/>
      <c r="F262" s="80"/>
      <c r="G262" s="81"/>
      <c r="H262" s="81"/>
      <c r="I262" s="82"/>
      <c r="J262" s="82"/>
      <c r="K262" s="80"/>
      <c r="L262" s="83"/>
      <c r="M262" s="83"/>
      <c r="N262" s="80"/>
      <c r="O262" s="79"/>
      <c r="P262" s="79"/>
      <c r="Q262" s="80"/>
    </row>
    <row r="263" spans="1:17" x14ac:dyDescent="0.25">
      <c r="A263" s="70"/>
      <c r="B263" s="513"/>
      <c r="C263" s="77"/>
      <c r="D263" s="79"/>
      <c r="E263" s="79"/>
      <c r="F263" s="80"/>
      <c r="G263" s="81"/>
      <c r="H263" s="81"/>
      <c r="I263" s="82"/>
      <c r="J263" s="82"/>
      <c r="K263" s="80"/>
      <c r="L263" s="83"/>
      <c r="M263" s="83"/>
      <c r="N263" s="80"/>
      <c r="O263" s="79"/>
      <c r="P263" s="79"/>
      <c r="Q263" s="80"/>
    </row>
    <row r="264" spans="1:17" x14ac:dyDescent="0.25">
      <c r="A264" s="70"/>
      <c r="B264" s="513"/>
      <c r="C264" s="77"/>
      <c r="D264" s="79"/>
      <c r="E264" s="79"/>
      <c r="F264" s="80"/>
      <c r="G264" s="81"/>
      <c r="H264" s="81"/>
      <c r="I264" s="82"/>
      <c r="J264" s="82"/>
      <c r="K264" s="80"/>
      <c r="L264" s="83"/>
      <c r="M264" s="83"/>
      <c r="N264" s="80"/>
      <c r="O264" s="79"/>
      <c r="P264" s="79"/>
      <c r="Q264" s="80"/>
    </row>
    <row r="265" spans="1:17" x14ac:dyDescent="0.25">
      <c r="A265" s="70"/>
      <c r="B265" s="513"/>
      <c r="C265" s="77"/>
      <c r="D265" s="79"/>
      <c r="E265" s="79"/>
      <c r="F265" s="80"/>
      <c r="G265" s="81"/>
      <c r="H265" s="81"/>
      <c r="I265" s="82"/>
      <c r="J265" s="82"/>
      <c r="K265" s="80"/>
      <c r="L265" s="83"/>
      <c r="M265" s="83"/>
      <c r="N265" s="80"/>
      <c r="O265" s="79"/>
      <c r="P265" s="79"/>
      <c r="Q265" s="80"/>
    </row>
    <row r="266" spans="1:17" x14ac:dyDescent="0.25">
      <c r="A266" s="70"/>
      <c r="B266" s="513"/>
      <c r="C266" s="77"/>
      <c r="D266" s="79"/>
      <c r="E266" s="79"/>
      <c r="F266" s="80"/>
      <c r="G266" s="81"/>
      <c r="H266" s="81"/>
      <c r="I266" s="82"/>
      <c r="J266" s="82"/>
      <c r="K266" s="80"/>
      <c r="L266" s="83"/>
      <c r="M266" s="83"/>
      <c r="N266" s="80"/>
      <c r="O266" s="79"/>
      <c r="P266" s="79"/>
      <c r="Q266" s="80"/>
    </row>
    <row r="267" spans="1:17" x14ac:dyDescent="0.25">
      <c r="A267" s="70"/>
      <c r="B267" s="513"/>
      <c r="C267" s="77"/>
      <c r="D267" s="79"/>
      <c r="E267" s="79"/>
      <c r="F267" s="80"/>
      <c r="G267" s="81"/>
      <c r="H267" s="81"/>
      <c r="I267" s="82"/>
      <c r="J267" s="82"/>
      <c r="K267" s="80"/>
      <c r="L267" s="83"/>
      <c r="M267" s="83"/>
      <c r="N267" s="80"/>
      <c r="O267" s="79"/>
      <c r="P267" s="79"/>
      <c r="Q267" s="80"/>
    </row>
    <row r="268" spans="1:17" x14ac:dyDescent="0.25">
      <c r="A268" s="70"/>
      <c r="B268" s="513"/>
      <c r="C268" s="77"/>
      <c r="D268" s="79"/>
      <c r="E268" s="79"/>
      <c r="F268" s="80"/>
      <c r="G268" s="81"/>
      <c r="H268" s="81"/>
      <c r="I268" s="82"/>
      <c r="J268" s="82"/>
      <c r="K268" s="80"/>
      <c r="L268" s="83"/>
      <c r="M268" s="83"/>
      <c r="N268" s="80"/>
      <c r="O268" s="79"/>
      <c r="P268" s="79"/>
      <c r="Q268" s="80"/>
    </row>
    <row r="269" spans="1:17" x14ac:dyDescent="0.25">
      <c r="A269" s="70"/>
      <c r="B269" s="513"/>
      <c r="C269" s="77"/>
      <c r="D269" s="79"/>
      <c r="E269" s="79"/>
      <c r="F269" s="80"/>
      <c r="G269" s="81"/>
      <c r="H269" s="81"/>
      <c r="I269" s="82"/>
      <c r="J269" s="82"/>
      <c r="K269" s="80"/>
      <c r="L269" s="83"/>
      <c r="M269" s="83"/>
      <c r="N269" s="80"/>
      <c r="O269" s="79"/>
      <c r="P269" s="79"/>
      <c r="Q269" s="80"/>
    </row>
    <row r="270" spans="1:17" x14ac:dyDescent="0.25">
      <c r="A270" s="70"/>
      <c r="B270" s="513"/>
      <c r="C270" s="77"/>
      <c r="D270" s="79"/>
      <c r="E270" s="79"/>
      <c r="F270" s="80"/>
      <c r="G270" s="81"/>
      <c r="H270" s="81"/>
      <c r="I270" s="82"/>
      <c r="J270" s="82"/>
      <c r="K270" s="80"/>
      <c r="L270" s="83"/>
      <c r="M270" s="83"/>
      <c r="N270" s="80"/>
      <c r="O270" s="79"/>
      <c r="P270" s="79"/>
      <c r="Q270" s="80"/>
    </row>
    <row r="271" spans="1:17" x14ac:dyDescent="0.25">
      <c r="A271" s="70"/>
      <c r="B271" s="513"/>
      <c r="C271" s="77"/>
      <c r="D271" s="79"/>
      <c r="E271" s="79"/>
      <c r="F271" s="80"/>
      <c r="G271" s="81"/>
      <c r="H271" s="81"/>
      <c r="I271" s="82"/>
      <c r="J271" s="82"/>
      <c r="K271" s="80"/>
      <c r="L271" s="83"/>
      <c r="M271" s="83"/>
      <c r="N271" s="80"/>
      <c r="O271" s="79"/>
      <c r="P271" s="79"/>
      <c r="Q271" s="80"/>
    </row>
    <row r="272" spans="1:17" x14ac:dyDescent="0.25">
      <c r="A272" s="70"/>
      <c r="B272" s="513"/>
      <c r="C272" s="77"/>
      <c r="D272" s="79"/>
      <c r="E272" s="79"/>
      <c r="F272" s="80"/>
      <c r="G272" s="81"/>
      <c r="H272" s="81"/>
      <c r="I272" s="82"/>
      <c r="J272" s="82"/>
      <c r="K272" s="80"/>
      <c r="L272" s="83"/>
      <c r="M272" s="83"/>
      <c r="N272" s="80"/>
      <c r="O272" s="79"/>
      <c r="P272" s="79"/>
      <c r="Q272" s="80"/>
    </row>
    <row r="273" spans="1:17" x14ac:dyDescent="0.25">
      <c r="A273" s="70"/>
      <c r="B273" s="513"/>
      <c r="C273" s="77"/>
      <c r="D273" s="79"/>
      <c r="E273" s="79"/>
      <c r="F273" s="80"/>
      <c r="G273" s="81"/>
      <c r="H273" s="81"/>
      <c r="I273" s="82"/>
      <c r="J273" s="82"/>
      <c r="K273" s="80"/>
      <c r="L273" s="83"/>
      <c r="M273" s="83"/>
      <c r="N273" s="80"/>
      <c r="O273" s="79"/>
      <c r="P273" s="79"/>
      <c r="Q273" s="80"/>
    </row>
    <row r="274" spans="1:17" x14ac:dyDescent="0.25">
      <c r="A274" s="70"/>
      <c r="B274" s="513"/>
      <c r="C274" s="77"/>
      <c r="D274" s="79"/>
      <c r="E274" s="79"/>
      <c r="F274" s="80"/>
      <c r="G274" s="81"/>
      <c r="H274" s="81"/>
      <c r="I274" s="82"/>
      <c r="J274" s="82"/>
      <c r="K274" s="80"/>
      <c r="L274" s="83"/>
      <c r="M274" s="83"/>
      <c r="N274" s="80"/>
      <c r="O274" s="79"/>
      <c r="P274" s="79"/>
      <c r="Q274" s="80"/>
    </row>
    <row r="275" spans="1:17" x14ac:dyDescent="0.25">
      <c r="A275" s="70"/>
      <c r="B275" s="513"/>
      <c r="C275" s="77"/>
      <c r="D275" s="79"/>
      <c r="E275" s="79"/>
      <c r="F275" s="80"/>
      <c r="G275" s="81"/>
      <c r="H275" s="81"/>
      <c r="I275" s="82"/>
      <c r="J275" s="82"/>
      <c r="K275" s="80"/>
      <c r="L275" s="83"/>
      <c r="M275" s="83"/>
      <c r="N275" s="80"/>
      <c r="O275" s="79"/>
      <c r="P275" s="79"/>
      <c r="Q275" s="80"/>
    </row>
    <row r="276" spans="1:17" x14ac:dyDescent="0.25">
      <c r="A276" s="70"/>
      <c r="B276" s="513"/>
      <c r="C276" s="77"/>
      <c r="D276" s="79"/>
      <c r="E276" s="79"/>
      <c r="F276" s="80"/>
      <c r="G276" s="81"/>
      <c r="H276" s="81"/>
      <c r="I276" s="82"/>
      <c r="J276" s="82"/>
      <c r="K276" s="80"/>
      <c r="L276" s="83"/>
      <c r="M276" s="83"/>
      <c r="N276" s="80"/>
      <c r="O276" s="79"/>
      <c r="P276" s="79"/>
      <c r="Q276" s="80"/>
    </row>
    <row r="277" spans="1:17" x14ac:dyDescent="0.25">
      <c r="A277" s="70"/>
      <c r="B277" s="513"/>
      <c r="C277" s="77"/>
      <c r="D277" s="79"/>
      <c r="E277" s="79"/>
      <c r="F277" s="80"/>
      <c r="G277" s="81"/>
      <c r="H277" s="81"/>
      <c r="I277" s="82"/>
      <c r="J277" s="82"/>
      <c r="K277" s="80"/>
      <c r="L277" s="83"/>
      <c r="M277" s="83"/>
      <c r="N277" s="80"/>
      <c r="O277" s="79"/>
      <c r="P277" s="79"/>
      <c r="Q277" s="80"/>
    </row>
    <row r="278" spans="1:17" x14ac:dyDescent="0.25">
      <c r="A278" s="70"/>
      <c r="B278" s="513"/>
      <c r="C278" s="77"/>
      <c r="D278" s="79"/>
      <c r="E278" s="79"/>
      <c r="F278" s="80"/>
      <c r="G278" s="81"/>
      <c r="H278" s="81"/>
      <c r="I278" s="82"/>
      <c r="J278" s="82"/>
      <c r="K278" s="80"/>
      <c r="L278" s="83"/>
      <c r="M278" s="83"/>
      <c r="N278" s="80"/>
      <c r="O278" s="79"/>
      <c r="P278" s="79"/>
      <c r="Q278" s="80"/>
    </row>
    <row r="279" spans="1:17" x14ac:dyDescent="0.25">
      <c r="A279" s="70"/>
      <c r="B279" s="513"/>
      <c r="C279" s="77"/>
      <c r="D279" s="79"/>
      <c r="E279" s="79"/>
      <c r="F279" s="80"/>
      <c r="G279" s="81"/>
      <c r="H279" s="81"/>
      <c r="I279" s="82"/>
      <c r="J279" s="82"/>
      <c r="K279" s="80"/>
      <c r="L279" s="83"/>
      <c r="M279" s="83"/>
      <c r="N279" s="80"/>
      <c r="O279" s="79"/>
      <c r="P279" s="79"/>
      <c r="Q279" s="80"/>
    </row>
    <row r="280" spans="1:17" x14ac:dyDescent="0.25">
      <c r="A280" s="70"/>
      <c r="B280" s="513"/>
      <c r="C280" s="77"/>
      <c r="D280" s="79"/>
      <c r="E280" s="79"/>
      <c r="F280" s="80"/>
      <c r="G280" s="81"/>
      <c r="H280" s="81"/>
      <c r="I280" s="82"/>
      <c r="J280" s="82"/>
      <c r="K280" s="80"/>
      <c r="L280" s="83"/>
      <c r="M280" s="83"/>
      <c r="N280" s="80"/>
      <c r="O280" s="79"/>
      <c r="P280" s="79"/>
      <c r="Q280" s="80"/>
    </row>
    <row r="281" spans="1:17" x14ac:dyDescent="0.25">
      <c r="A281" s="70"/>
      <c r="B281" s="513"/>
      <c r="C281" s="77"/>
      <c r="D281" s="79"/>
      <c r="E281" s="79"/>
      <c r="F281" s="80"/>
      <c r="G281" s="81"/>
      <c r="H281" s="81"/>
      <c r="I281" s="82"/>
      <c r="J281" s="82"/>
      <c r="K281" s="80"/>
      <c r="L281" s="83"/>
      <c r="M281" s="83"/>
      <c r="N281" s="80"/>
      <c r="O281" s="79"/>
      <c r="P281" s="79"/>
      <c r="Q281" s="80"/>
    </row>
    <row r="282" spans="1:17" x14ac:dyDescent="0.25">
      <c r="A282" s="70"/>
      <c r="B282" s="513"/>
      <c r="C282" s="77"/>
      <c r="D282" s="79"/>
      <c r="E282" s="79"/>
      <c r="F282" s="80"/>
      <c r="G282" s="81"/>
      <c r="H282" s="81"/>
      <c r="I282" s="82"/>
      <c r="J282" s="82"/>
      <c r="K282" s="80"/>
      <c r="L282" s="83"/>
      <c r="M282" s="83"/>
      <c r="N282" s="80"/>
      <c r="O282" s="79"/>
      <c r="P282" s="79"/>
      <c r="Q282" s="80"/>
    </row>
    <row r="283" spans="1:17" x14ac:dyDescent="0.25">
      <c r="A283" s="70"/>
      <c r="B283" s="513"/>
      <c r="C283" s="77"/>
      <c r="D283" s="79"/>
      <c r="E283" s="79"/>
      <c r="F283" s="80"/>
      <c r="G283" s="81"/>
      <c r="H283" s="81"/>
      <c r="I283" s="82"/>
      <c r="J283" s="82"/>
      <c r="K283" s="80"/>
      <c r="L283" s="83"/>
      <c r="M283" s="83"/>
      <c r="N283" s="80"/>
      <c r="O283" s="79"/>
      <c r="P283" s="79"/>
      <c r="Q283" s="80"/>
    </row>
    <row r="284" spans="1:17" x14ac:dyDescent="0.25">
      <c r="A284" s="70"/>
      <c r="B284" s="513"/>
      <c r="C284" s="77"/>
      <c r="D284" s="79"/>
      <c r="E284" s="79"/>
      <c r="F284" s="80"/>
      <c r="G284" s="81"/>
      <c r="H284" s="81"/>
      <c r="I284" s="82"/>
      <c r="J284" s="82"/>
      <c r="K284" s="80"/>
      <c r="L284" s="83"/>
      <c r="M284" s="83"/>
      <c r="N284" s="80"/>
      <c r="O284" s="79"/>
      <c r="P284" s="79"/>
      <c r="Q284" s="80"/>
    </row>
    <row r="285" spans="1:17" x14ac:dyDescent="0.25">
      <c r="A285" s="70"/>
      <c r="B285" s="513"/>
      <c r="C285" s="77"/>
      <c r="D285" s="79"/>
      <c r="E285" s="79"/>
      <c r="F285" s="80"/>
      <c r="G285" s="81"/>
      <c r="H285" s="81"/>
      <c r="I285" s="82"/>
      <c r="J285" s="82"/>
      <c r="K285" s="80"/>
      <c r="L285" s="83"/>
      <c r="M285" s="83"/>
      <c r="N285" s="80"/>
      <c r="O285" s="79"/>
      <c r="P285" s="79"/>
      <c r="Q285" s="80"/>
    </row>
    <row r="286" spans="1:17" x14ac:dyDescent="0.25">
      <c r="A286" s="70"/>
      <c r="B286" s="513"/>
      <c r="C286" s="77"/>
      <c r="D286" s="79"/>
      <c r="E286" s="79"/>
      <c r="F286" s="80"/>
      <c r="G286" s="81"/>
      <c r="H286" s="81"/>
      <c r="I286" s="82"/>
      <c r="J286" s="82"/>
      <c r="K286" s="80"/>
      <c r="L286" s="83"/>
      <c r="M286" s="83"/>
      <c r="N286" s="80"/>
      <c r="O286" s="79"/>
      <c r="P286" s="79"/>
      <c r="Q286" s="80"/>
    </row>
    <row r="287" spans="1:17" x14ac:dyDescent="0.25">
      <c r="A287" s="70"/>
      <c r="B287" s="513"/>
      <c r="C287" s="77"/>
      <c r="D287" s="79"/>
      <c r="E287" s="79"/>
      <c r="F287" s="80"/>
      <c r="G287" s="81"/>
      <c r="H287" s="81"/>
      <c r="I287" s="82"/>
      <c r="J287" s="82"/>
      <c r="K287" s="80"/>
      <c r="L287" s="83"/>
      <c r="M287" s="83"/>
      <c r="N287" s="80"/>
      <c r="O287" s="79"/>
      <c r="P287" s="79"/>
      <c r="Q287" s="80"/>
    </row>
    <row r="288" spans="1:17" x14ac:dyDescent="0.25">
      <c r="A288" s="70"/>
      <c r="B288" s="513"/>
      <c r="C288" s="77"/>
      <c r="D288" s="79"/>
      <c r="E288" s="79"/>
      <c r="F288" s="80"/>
      <c r="G288" s="81"/>
      <c r="H288" s="81"/>
      <c r="I288" s="82"/>
      <c r="J288" s="82"/>
      <c r="K288" s="80"/>
      <c r="L288" s="83"/>
      <c r="M288" s="83"/>
      <c r="N288" s="80"/>
      <c r="O288" s="79"/>
      <c r="P288" s="79"/>
      <c r="Q288" s="80"/>
    </row>
    <row r="289" spans="1:17" x14ac:dyDescent="0.25">
      <c r="A289" s="70"/>
      <c r="B289" s="513"/>
      <c r="C289" s="77"/>
      <c r="D289" s="79"/>
      <c r="E289" s="79"/>
      <c r="F289" s="80"/>
      <c r="G289" s="81"/>
      <c r="H289" s="81"/>
      <c r="I289" s="82"/>
      <c r="J289" s="82"/>
      <c r="K289" s="80"/>
      <c r="L289" s="83"/>
      <c r="M289" s="83"/>
      <c r="N289" s="80"/>
      <c r="O289" s="79"/>
      <c r="P289" s="79"/>
      <c r="Q289" s="80"/>
    </row>
    <row r="290" spans="1:17" x14ac:dyDescent="0.25">
      <c r="A290" s="70"/>
      <c r="B290" s="513"/>
      <c r="C290" s="77"/>
      <c r="D290" s="79"/>
      <c r="E290" s="79"/>
      <c r="F290" s="80"/>
      <c r="G290" s="81"/>
      <c r="H290" s="81"/>
      <c r="I290" s="82"/>
      <c r="J290" s="82"/>
      <c r="K290" s="80"/>
      <c r="L290" s="83"/>
      <c r="M290" s="83"/>
      <c r="N290" s="80"/>
      <c r="O290" s="79"/>
      <c r="P290" s="79"/>
      <c r="Q290" s="80"/>
    </row>
    <row r="291" spans="1:17" x14ac:dyDescent="0.25">
      <c r="A291" s="70"/>
      <c r="B291" s="513"/>
      <c r="C291" s="77"/>
      <c r="D291" s="79"/>
      <c r="E291" s="79"/>
      <c r="F291" s="80"/>
      <c r="G291" s="81"/>
      <c r="H291" s="81"/>
      <c r="I291" s="82"/>
      <c r="J291" s="82"/>
      <c r="K291" s="80"/>
      <c r="L291" s="83"/>
      <c r="M291" s="83"/>
      <c r="N291" s="80"/>
      <c r="O291" s="79"/>
      <c r="P291" s="79"/>
      <c r="Q291" s="80"/>
    </row>
    <row r="292" spans="1:17" x14ac:dyDescent="0.25">
      <c r="A292" s="70"/>
      <c r="B292" s="513"/>
      <c r="C292" s="77"/>
      <c r="D292" s="79"/>
      <c r="E292" s="79"/>
      <c r="F292" s="80"/>
      <c r="G292" s="81"/>
      <c r="H292" s="81"/>
      <c r="I292" s="82"/>
      <c r="J292" s="82"/>
      <c r="K292" s="80"/>
      <c r="L292" s="83"/>
      <c r="M292" s="83"/>
      <c r="N292" s="80"/>
      <c r="O292" s="79"/>
      <c r="P292" s="79"/>
      <c r="Q292" s="80"/>
    </row>
    <row r="293" spans="1:17" x14ac:dyDescent="0.25">
      <c r="A293" s="70"/>
      <c r="B293" s="513"/>
      <c r="C293" s="77"/>
      <c r="D293" s="79"/>
      <c r="E293" s="79"/>
      <c r="F293" s="80"/>
      <c r="G293" s="81"/>
      <c r="H293" s="81"/>
      <c r="I293" s="82"/>
      <c r="J293" s="82"/>
      <c r="K293" s="80"/>
      <c r="L293" s="83"/>
      <c r="M293" s="83"/>
      <c r="N293" s="80"/>
      <c r="O293" s="79"/>
      <c r="P293" s="79"/>
      <c r="Q293" s="80"/>
    </row>
    <row r="294" spans="1:17" x14ac:dyDescent="0.25">
      <c r="A294" s="70"/>
      <c r="B294" s="513"/>
      <c r="C294" s="77"/>
      <c r="D294" s="79"/>
      <c r="E294" s="79"/>
      <c r="F294" s="80"/>
      <c r="G294" s="81"/>
      <c r="H294" s="81"/>
      <c r="I294" s="82"/>
      <c r="J294" s="82"/>
      <c r="K294" s="80"/>
      <c r="L294" s="83"/>
      <c r="M294" s="83"/>
      <c r="N294" s="80"/>
      <c r="O294" s="79"/>
      <c r="P294" s="79"/>
      <c r="Q294" s="80"/>
    </row>
    <row r="295" spans="1:17" x14ac:dyDescent="0.25">
      <c r="A295" s="70"/>
      <c r="B295" s="513"/>
      <c r="C295" s="77"/>
      <c r="D295" s="79"/>
      <c r="E295" s="79"/>
      <c r="F295" s="80"/>
      <c r="G295" s="81"/>
      <c r="H295" s="81"/>
      <c r="I295" s="82"/>
      <c r="J295" s="82"/>
      <c r="K295" s="80"/>
      <c r="L295" s="83"/>
      <c r="M295" s="83"/>
      <c r="N295" s="80"/>
      <c r="O295" s="79"/>
      <c r="P295" s="79"/>
      <c r="Q295" s="80"/>
    </row>
    <row r="296" spans="1:17" x14ac:dyDescent="0.25">
      <c r="A296" s="70"/>
      <c r="B296" s="513"/>
      <c r="C296" s="77"/>
      <c r="D296" s="79"/>
      <c r="E296" s="79"/>
      <c r="F296" s="80"/>
      <c r="G296" s="81"/>
      <c r="H296" s="81"/>
      <c r="I296" s="82"/>
      <c r="J296" s="82"/>
      <c r="K296" s="80"/>
      <c r="L296" s="83"/>
      <c r="M296" s="83"/>
      <c r="N296" s="80"/>
      <c r="O296" s="79"/>
      <c r="P296" s="79"/>
      <c r="Q296" s="80"/>
    </row>
    <row r="297" spans="1:17" x14ac:dyDescent="0.25">
      <c r="A297" s="70"/>
      <c r="B297" s="513"/>
      <c r="C297" s="77"/>
      <c r="D297" s="79"/>
      <c r="E297" s="79"/>
      <c r="F297" s="80"/>
      <c r="G297" s="81"/>
      <c r="H297" s="81"/>
      <c r="I297" s="82"/>
      <c r="J297" s="82"/>
      <c r="K297" s="80"/>
      <c r="L297" s="83"/>
      <c r="M297" s="83"/>
      <c r="N297" s="80"/>
      <c r="O297" s="79"/>
      <c r="P297" s="79"/>
      <c r="Q297" s="80"/>
    </row>
    <row r="298" spans="1:17" x14ac:dyDescent="0.25">
      <c r="A298" s="70"/>
      <c r="B298" s="513"/>
      <c r="C298" s="77"/>
      <c r="D298" s="79"/>
      <c r="E298" s="79"/>
      <c r="F298" s="80"/>
      <c r="G298" s="81"/>
      <c r="H298" s="81"/>
      <c r="I298" s="82"/>
      <c r="J298" s="82"/>
      <c r="K298" s="80"/>
      <c r="L298" s="83"/>
      <c r="M298" s="83"/>
      <c r="N298" s="80"/>
      <c r="O298" s="79"/>
      <c r="P298" s="79"/>
      <c r="Q298" s="80"/>
    </row>
    <row r="299" spans="1:17" x14ac:dyDescent="0.25">
      <c r="A299" s="70"/>
      <c r="B299" s="513"/>
      <c r="C299" s="77"/>
      <c r="D299" s="79"/>
      <c r="E299" s="79"/>
      <c r="F299" s="80"/>
      <c r="G299" s="81"/>
      <c r="H299" s="81"/>
      <c r="I299" s="82"/>
      <c r="J299" s="82"/>
      <c r="K299" s="80"/>
      <c r="L299" s="83"/>
      <c r="M299" s="83"/>
      <c r="N299" s="80"/>
      <c r="O299" s="79"/>
      <c r="P299" s="79"/>
      <c r="Q299" s="80"/>
    </row>
    <row r="300" spans="1:17" x14ac:dyDescent="0.25">
      <c r="A300" s="70"/>
      <c r="B300" s="513"/>
      <c r="C300" s="77"/>
      <c r="D300" s="79"/>
      <c r="E300" s="79"/>
      <c r="F300" s="80"/>
      <c r="G300" s="81"/>
      <c r="H300" s="81"/>
      <c r="I300" s="82"/>
      <c r="J300" s="82"/>
      <c r="K300" s="80"/>
      <c r="L300" s="83"/>
      <c r="M300" s="83"/>
      <c r="N300" s="80"/>
      <c r="O300" s="79"/>
      <c r="P300" s="79"/>
      <c r="Q300" s="80"/>
    </row>
    <row r="301" spans="1:17" x14ac:dyDescent="0.25">
      <c r="A301" s="70"/>
      <c r="B301" s="513"/>
      <c r="C301" s="77"/>
      <c r="D301" s="79"/>
      <c r="E301" s="79"/>
      <c r="F301" s="80"/>
      <c r="G301" s="81"/>
      <c r="H301" s="81"/>
      <c r="I301" s="82"/>
      <c r="J301" s="82"/>
      <c r="K301" s="80"/>
      <c r="L301" s="83"/>
      <c r="M301" s="83"/>
      <c r="N301" s="80"/>
      <c r="O301" s="79"/>
      <c r="P301" s="79"/>
      <c r="Q301" s="80"/>
    </row>
    <row r="302" spans="1:17" x14ac:dyDescent="0.25">
      <c r="A302" s="70"/>
      <c r="B302" s="513"/>
      <c r="C302" s="77"/>
      <c r="D302" s="79"/>
      <c r="E302" s="79"/>
      <c r="F302" s="80"/>
      <c r="G302" s="81"/>
      <c r="H302" s="81"/>
      <c r="I302" s="82"/>
      <c r="J302" s="82"/>
      <c r="K302" s="80"/>
      <c r="L302" s="83"/>
      <c r="M302" s="83"/>
      <c r="N302" s="80"/>
      <c r="O302" s="79"/>
      <c r="P302" s="79"/>
      <c r="Q302" s="80"/>
    </row>
    <row r="303" spans="1:17" x14ac:dyDescent="0.25">
      <c r="A303" s="70"/>
      <c r="B303" s="513"/>
      <c r="C303" s="77"/>
      <c r="D303" s="79"/>
      <c r="E303" s="79"/>
      <c r="F303" s="80"/>
      <c r="G303" s="81"/>
      <c r="H303" s="81"/>
      <c r="I303" s="82"/>
      <c r="J303" s="82"/>
      <c r="K303" s="80"/>
      <c r="L303" s="83"/>
      <c r="M303" s="83"/>
      <c r="N303" s="80"/>
      <c r="O303" s="79"/>
      <c r="P303" s="79"/>
      <c r="Q303" s="80"/>
    </row>
    <row r="304" spans="1:17" x14ac:dyDescent="0.25">
      <c r="A304" s="70"/>
      <c r="B304" s="513"/>
      <c r="C304" s="77"/>
      <c r="D304" s="79"/>
      <c r="E304" s="79"/>
      <c r="F304" s="80"/>
      <c r="G304" s="81"/>
      <c r="H304" s="81"/>
      <c r="I304" s="82"/>
      <c r="J304" s="82"/>
      <c r="K304" s="80"/>
      <c r="L304" s="83"/>
      <c r="M304" s="83"/>
      <c r="N304" s="80"/>
      <c r="O304" s="79"/>
      <c r="P304" s="79"/>
      <c r="Q304" s="80"/>
    </row>
    <row r="305" spans="1:17" x14ac:dyDescent="0.25">
      <c r="A305" s="70"/>
      <c r="B305" s="513"/>
      <c r="C305" s="77"/>
      <c r="D305" s="79"/>
      <c r="E305" s="79"/>
      <c r="F305" s="80"/>
      <c r="G305" s="81"/>
      <c r="H305" s="81"/>
      <c r="I305" s="82"/>
      <c r="J305" s="82"/>
      <c r="K305" s="80"/>
      <c r="L305" s="83"/>
      <c r="M305" s="83"/>
      <c r="N305" s="80"/>
      <c r="O305" s="79"/>
      <c r="P305" s="79"/>
      <c r="Q305" s="80"/>
    </row>
    <row r="306" spans="1:17" x14ac:dyDescent="0.25">
      <c r="A306" s="70"/>
      <c r="B306" s="513"/>
      <c r="C306" s="77"/>
      <c r="D306" s="79"/>
      <c r="E306" s="79"/>
      <c r="F306" s="80"/>
      <c r="G306" s="81"/>
      <c r="H306" s="81"/>
      <c r="I306" s="82"/>
      <c r="J306" s="82"/>
      <c r="K306" s="80"/>
      <c r="L306" s="83"/>
      <c r="M306" s="83"/>
      <c r="N306" s="80"/>
      <c r="O306" s="79"/>
      <c r="P306" s="79"/>
      <c r="Q306" s="80"/>
    </row>
    <row r="307" spans="1:17" x14ac:dyDescent="0.25">
      <c r="A307" s="70"/>
      <c r="B307" s="513"/>
      <c r="C307" s="77"/>
      <c r="D307" s="79"/>
      <c r="E307" s="79"/>
      <c r="F307" s="80"/>
      <c r="G307" s="81"/>
      <c r="H307" s="81"/>
      <c r="I307" s="82"/>
      <c r="J307" s="82"/>
      <c r="K307" s="80"/>
      <c r="L307" s="83"/>
      <c r="M307" s="83"/>
      <c r="N307" s="80"/>
      <c r="O307" s="79"/>
      <c r="P307" s="79"/>
      <c r="Q307" s="80"/>
    </row>
    <row r="308" spans="1:17" x14ac:dyDescent="0.25">
      <c r="A308" s="70"/>
      <c r="B308" s="513"/>
      <c r="C308" s="77"/>
      <c r="D308" s="79"/>
      <c r="E308" s="79"/>
      <c r="F308" s="80"/>
      <c r="G308" s="81"/>
      <c r="H308" s="81"/>
      <c r="I308" s="82"/>
      <c r="J308" s="82"/>
      <c r="K308" s="80"/>
      <c r="L308" s="83"/>
      <c r="M308" s="83"/>
      <c r="N308" s="80"/>
      <c r="O308" s="79"/>
      <c r="P308" s="79"/>
      <c r="Q308" s="80"/>
    </row>
    <row r="309" spans="1:17" x14ac:dyDescent="0.25">
      <c r="A309" s="70"/>
      <c r="B309" s="513"/>
      <c r="C309" s="77"/>
      <c r="D309" s="79"/>
      <c r="E309" s="79"/>
      <c r="F309" s="80"/>
      <c r="G309" s="81"/>
      <c r="H309" s="81"/>
      <c r="I309" s="82"/>
      <c r="J309" s="82"/>
      <c r="K309" s="80"/>
      <c r="L309" s="83"/>
      <c r="M309" s="83"/>
      <c r="N309" s="80"/>
      <c r="O309" s="79"/>
      <c r="P309" s="79"/>
      <c r="Q309" s="80"/>
    </row>
    <row r="310" spans="1:17" x14ac:dyDescent="0.25">
      <c r="A310" s="70"/>
      <c r="B310" s="513"/>
      <c r="C310" s="77"/>
      <c r="D310" s="79"/>
      <c r="E310" s="79"/>
      <c r="F310" s="80"/>
      <c r="G310" s="81"/>
      <c r="H310" s="81"/>
      <c r="I310" s="82"/>
      <c r="J310" s="82"/>
      <c r="K310" s="80"/>
      <c r="L310" s="83"/>
      <c r="M310" s="83"/>
      <c r="N310" s="80"/>
      <c r="O310" s="79"/>
      <c r="P310" s="79"/>
      <c r="Q310" s="80"/>
    </row>
    <row r="311" spans="1:17" x14ac:dyDescent="0.25">
      <c r="A311" s="70"/>
      <c r="B311" s="513"/>
      <c r="C311" s="77"/>
      <c r="D311" s="79"/>
      <c r="E311" s="79"/>
      <c r="F311" s="80"/>
      <c r="G311" s="81"/>
      <c r="H311" s="81"/>
      <c r="I311" s="82"/>
      <c r="J311" s="82"/>
      <c r="K311" s="80"/>
      <c r="L311" s="83"/>
      <c r="M311" s="83"/>
      <c r="N311" s="80"/>
      <c r="O311" s="79"/>
      <c r="P311" s="79"/>
      <c r="Q311" s="80"/>
    </row>
    <row r="312" spans="1:17" x14ac:dyDescent="0.25">
      <c r="A312" s="70"/>
      <c r="B312" s="513"/>
      <c r="C312" s="77"/>
      <c r="D312" s="79"/>
      <c r="E312" s="79"/>
      <c r="F312" s="80"/>
      <c r="G312" s="81"/>
      <c r="H312" s="81"/>
      <c r="I312" s="82"/>
      <c r="J312" s="82"/>
      <c r="K312" s="80"/>
      <c r="L312" s="83"/>
      <c r="M312" s="83"/>
      <c r="N312" s="80"/>
      <c r="O312" s="79"/>
      <c r="P312" s="79"/>
      <c r="Q312" s="80"/>
    </row>
    <row r="313" spans="1:17" x14ac:dyDescent="0.25">
      <c r="A313" s="70"/>
      <c r="B313" s="513"/>
      <c r="C313" s="77"/>
      <c r="D313" s="79"/>
      <c r="E313" s="79"/>
      <c r="F313" s="80"/>
      <c r="G313" s="81"/>
      <c r="H313" s="81"/>
      <c r="I313" s="82"/>
      <c r="J313" s="82"/>
      <c r="K313" s="80"/>
      <c r="L313" s="83"/>
      <c r="M313" s="83"/>
      <c r="N313" s="80"/>
      <c r="O313" s="79"/>
      <c r="P313" s="79"/>
      <c r="Q313" s="80"/>
    </row>
    <row r="314" spans="1:17" x14ac:dyDescent="0.25">
      <c r="A314" s="70"/>
      <c r="B314" s="513"/>
      <c r="C314" s="77"/>
      <c r="D314" s="79"/>
      <c r="E314" s="79"/>
      <c r="F314" s="80"/>
      <c r="G314" s="81"/>
      <c r="H314" s="81"/>
      <c r="I314" s="82"/>
      <c r="J314" s="82"/>
      <c r="K314" s="80"/>
      <c r="L314" s="83"/>
      <c r="M314" s="83"/>
      <c r="N314" s="80"/>
      <c r="O314" s="79"/>
      <c r="P314" s="79"/>
      <c r="Q314" s="80"/>
    </row>
    <row r="315" spans="1:17" x14ac:dyDescent="0.25">
      <c r="A315" s="70"/>
      <c r="B315" s="513"/>
      <c r="C315" s="77"/>
      <c r="D315" s="79"/>
      <c r="E315" s="79"/>
      <c r="F315" s="80"/>
      <c r="G315" s="81"/>
      <c r="H315" s="81"/>
      <c r="I315" s="82"/>
      <c r="J315" s="82"/>
      <c r="K315" s="80"/>
      <c r="L315" s="83"/>
      <c r="M315" s="83"/>
      <c r="N315" s="80"/>
      <c r="O315" s="79"/>
      <c r="P315" s="79"/>
      <c r="Q315" s="80"/>
    </row>
    <row r="316" spans="1:17" x14ac:dyDescent="0.25">
      <c r="A316" s="70"/>
      <c r="B316" s="513"/>
      <c r="C316" s="77"/>
      <c r="D316" s="79"/>
      <c r="E316" s="79"/>
      <c r="F316" s="80"/>
      <c r="G316" s="81"/>
      <c r="H316" s="81"/>
      <c r="I316" s="82"/>
      <c r="J316" s="82"/>
      <c r="K316" s="80"/>
      <c r="L316" s="83"/>
      <c r="M316" s="83"/>
      <c r="N316" s="80"/>
      <c r="O316" s="79"/>
      <c r="P316" s="79"/>
      <c r="Q316" s="80"/>
    </row>
    <row r="317" spans="1:17" x14ac:dyDescent="0.25">
      <c r="A317" s="70"/>
      <c r="B317" s="513"/>
      <c r="C317" s="77"/>
      <c r="D317" s="79"/>
      <c r="E317" s="79"/>
      <c r="F317" s="80"/>
      <c r="G317" s="81"/>
      <c r="H317" s="81"/>
      <c r="I317" s="82"/>
      <c r="J317" s="82"/>
      <c r="K317" s="80"/>
      <c r="L317" s="83"/>
      <c r="M317" s="83"/>
      <c r="N317" s="80"/>
      <c r="O317" s="79"/>
      <c r="P317" s="79"/>
      <c r="Q317" s="80"/>
    </row>
    <row r="318" spans="1:17" x14ac:dyDescent="0.25">
      <c r="A318" s="70"/>
      <c r="B318" s="513"/>
      <c r="C318" s="77"/>
      <c r="D318" s="79"/>
      <c r="E318" s="79"/>
      <c r="F318" s="80"/>
      <c r="G318" s="81"/>
      <c r="H318" s="81"/>
      <c r="I318" s="82"/>
      <c r="J318" s="82"/>
      <c r="K318" s="80"/>
      <c r="L318" s="83"/>
      <c r="M318" s="83"/>
      <c r="N318" s="80"/>
      <c r="O318" s="79"/>
      <c r="P318" s="79"/>
      <c r="Q318" s="80"/>
    </row>
    <row r="319" spans="1:17" x14ac:dyDescent="0.25">
      <c r="A319" s="70"/>
      <c r="B319" s="513"/>
      <c r="C319" s="77"/>
      <c r="D319" s="79"/>
      <c r="E319" s="79"/>
      <c r="F319" s="80"/>
      <c r="G319" s="81"/>
      <c r="H319" s="81"/>
      <c r="I319" s="82"/>
      <c r="J319" s="82"/>
      <c r="K319" s="80"/>
      <c r="L319" s="83"/>
      <c r="M319" s="83"/>
      <c r="N319" s="80"/>
      <c r="O319" s="79"/>
      <c r="P319" s="79"/>
      <c r="Q319" s="80"/>
    </row>
    <row r="320" spans="1:17" x14ac:dyDescent="0.25">
      <c r="A320" s="70"/>
      <c r="B320" s="513"/>
      <c r="C320" s="77"/>
      <c r="D320" s="79"/>
      <c r="E320" s="79"/>
      <c r="F320" s="80"/>
      <c r="G320" s="81"/>
      <c r="H320" s="81"/>
      <c r="I320" s="82"/>
      <c r="J320" s="82"/>
      <c r="K320" s="80"/>
      <c r="L320" s="83"/>
      <c r="M320" s="83"/>
      <c r="N320" s="80"/>
      <c r="O320" s="79"/>
      <c r="P320" s="79"/>
      <c r="Q320" s="80"/>
    </row>
    <row r="321" spans="1:17" x14ac:dyDescent="0.25">
      <c r="A321" s="70"/>
      <c r="B321" s="513"/>
      <c r="C321" s="77"/>
      <c r="D321" s="79"/>
      <c r="E321" s="79"/>
      <c r="F321" s="80"/>
      <c r="G321" s="81"/>
      <c r="H321" s="81"/>
      <c r="I321" s="82"/>
      <c r="J321" s="82"/>
      <c r="K321" s="80"/>
      <c r="L321" s="83"/>
      <c r="M321" s="83"/>
      <c r="N321" s="80"/>
      <c r="O321" s="79"/>
      <c r="P321" s="79"/>
      <c r="Q321" s="80"/>
    </row>
    <row r="322" spans="1:17" x14ac:dyDescent="0.25">
      <c r="A322" s="70"/>
      <c r="B322" s="513"/>
      <c r="C322" s="77"/>
      <c r="D322" s="79"/>
      <c r="E322" s="79"/>
      <c r="F322" s="80"/>
      <c r="G322" s="81"/>
      <c r="H322" s="81"/>
      <c r="I322" s="82"/>
      <c r="J322" s="82"/>
      <c r="K322" s="80"/>
      <c r="L322" s="83"/>
      <c r="M322" s="83"/>
      <c r="N322" s="80"/>
      <c r="O322" s="79"/>
      <c r="P322" s="79"/>
      <c r="Q322" s="80"/>
    </row>
    <row r="323" spans="1:17" x14ac:dyDescent="0.25">
      <c r="A323" s="70"/>
      <c r="B323" s="513"/>
      <c r="C323" s="77"/>
      <c r="D323" s="79"/>
      <c r="E323" s="79"/>
      <c r="F323" s="80"/>
      <c r="G323" s="81"/>
      <c r="H323" s="81"/>
      <c r="I323" s="82"/>
      <c r="J323" s="82"/>
      <c r="K323" s="80"/>
      <c r="L323" s="83"/>
      <c r="M323" s="83"/>
      <c r="N323" s="80"/>
      <c r="O323" s="79"/>
      <c r="P323" s="79"/>
      <c r="Q323" s="80"/>
    </row>
    <row r="324" spans="1:17" x14ac:dyDescent="0.25">
      <c r="A324" s="70"/>
      <c r="B324" s="513"/>
      <c r="C324" s="77"/>
      <c r="D324" s="79"/>
      <c r="E324" s="79"/>
      <c r="F324" s="80"/>
      <c r="G324" s="81"/>
      <c r="H324" s="81"/>
      <c r="I324" s="82"/>
      <c r="J324" s="82"/>
      <c r="K324" s="80"/>
      <c r="L324" s="83"/>
      <c r="M324" s="83"/>
      <c r="N324" s="80"/>
      <c r="O324" s="79"/>
      <c r="P324" s="79"/>
      <c r="Q324" s="80"/>
    </row>
    <row r="325" spans="1:17" x14ac:dyDescent="0.25">
      <c r="A325" s="70"/>
      <c r="B325" s="513"/>
      <c r="C325" s="77"/>
      <c r="D325" s="79"/>
      <c r="E325" s="79"/>
      <c r="F325" s="80"/>
      <c r="G325" s="81"/>
      <c r="H325" s="81"/>
      <c r="I325" s="82"/>
      <c r="J325" s="82"/>
      <c r="K325" s="80"/>
      <c r="L325" s="83"/>
      <c r="M325" s="83"/>
      <c r="N325" s="80"/>
      <c r="O325" s="79"/>
      <c r="P325" s="79"/>
      <c r="Q325" s="80"/>
    </row>
    <row r="326" spans="1:17" x14ac:dyDescent="0.25">
      <c r="A326" s="70"/>
      <c r="B326" s="70"/>
      <c r="C326" s="76"/>
      <c r="D326" s="70"/>
      <c r="E326" s="70"/>
      <c r="F326" s="84"/>
      <c r="G326" s="84"/>
      <c r="H326" s="84"/>
      <c r="I326" s="84"/>
      <c r="J326" s="84"/>
      <c r="K326" s="84"/>
      <c r="L326" s="70"/>
      <c r="M326" s="70"/>
      <c r="N326" s="84"/>
      <c r="O326" s="70"/>
      <c r="P326" s="70"/>
      <c r="Q326" s="84"/>
    </row>
    <row r="327" spans="1:17" x14ac:dyDescent="0.25">
      <c r="A327" s="70"/>
      <c r="B327" s="70"/>
      <c r="C327" s="76"/>
      <c r="D327" s="70"/>
      <c r="E327" s="70"/>
      <c r="F327" s="84"/>
      <c r="G327" s="84"/>
      <c r="H327" s="84"/>
      <c r="I327" s="84"/>
      <c r="J327" s="84"/>
      <c r="K327" s="84"/>
      <c r="L327" s="70"/>
      <c r="M327" s="70"/>
      <c r="N327" s="84"/>
      <c r="O327" s="70"/>
      <c r="P327" s="70"/>
      <c r="Q327" s="84"/>
    </row>
    <row r="328" spans="1:17" x14ac:dyDescent="0.25">
      <c r="A328" s="70"/>
      <c r="B328" s="70"/>
      <c r="C328" s="76"/>
      <c r="D328" s="70"/>
      <c r="E328" s="70"/>
      <c r="F328" s="84"/>
      <c r="G328" s="84"/>
      <c r="H328" s="84"/>
      <c r="I328" s="84"/>
      <c r="J328" s="84"/>
      <c r="K328" s="84"/>
      <c r="L328" s="70"/>
      <c r="M328" s="70"/>
      <c r="N328" s="84"/>
      <c r="O328" s="70"/>
      <c r="P328" s="70"/>
      <c r="Q328" s="84"/>
    </row>
    <row r="329" spans="1:17" x14ac:dyDescent="0.25">
      <c r="A329" s="70"/>
      <c r="B329" s="70"/>
      <c r="C329" s="76"/>
      <c r="D329" s="70"/>
      <c r="E329" s="70"/>
      <c r="F329" s="84"/>
      <c r="G329" s="84"/>
      <c r="H329" s="84"/>
      <c r="I329" s="84"/>
      <c r="J329" s="84"/>
      <c r="K329" s="84"/>
      <c r="L329" s="70"/>
      <c r="M329" s="70"/>
      <c r="N329" s="84"/>
      <c r="O329" s="70"/>
      <c r="P329" s="70"/>
      <c r="Q329" s="84"/>
    </row>
    <row r="330" spans="1:17" x14ac:dyDescent="0.25">
      <c r="A330" s="70"/>
      <c r="B330" s="70"/>
      <c r="C330" s="76"/>
      <c r="D330" s="70"/>
      <c r="E330" s="70"/>
      <c r="F330" s="84"/>
      <c r="G330" s="84"/>
      <c r="H330" s="84"/>
      <c r="I330" s="84"/>
      <c r="J330" s="84"/>
      <c r="K330" s="84"/>
      <c r="L330" s="70"/>
      <c r="M330" s="70"/>
      <c r="N330" s="84"/>
      <c r="O330" s="70"/>
      <c r="P330" s="70"/>
      <c r="Q330" s="84"/>
    </row>
    <row r="331" spans="1:17" x14ac:dyDescent="0.25">
      <c r="A331" s="70"/>
      <c r="B331" s="70"/>
      <c r="C331" s="76"/>
      <c r="D331" s="70"/>
      <c r="E331" s="70"/>
      <c r="F331" s="84"/>
      <c r="G331" s="84"/>
      <c r="H331" s="84"/>
      <c r="I331" s="84"/>
      <c r="J331" s="84"/>
      <c r="K331" s="84"/>
      <c r="L331" s="70"/>
      <c r="M331" s="70"/>
      <c r="N331" s="84"/>
      <c r="O331" s="70"/>
      <c r="P331" s="70"/>
      <c r="Q331" s="84"/>
    </row>
  </sheetData>
  <mergeCells count="58"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O73:Q73"/>
    <mergeCell ref="B76:B88"/>
    <mergeCell ref="B55:B56"/>
    <mergeCell ref="B57:B64"/>
    <mergeCell ref="B65:B68"/>
    <mergeCell ref="B70:Q70"/>
    <mergeCell ref="B71:Q71"/>
    <mergeCell ref="B72:Q72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</mergeCells>
  <conditionalFormatting sqref="C7">
    <cfRule type="cellIs" dxfId="123" priority="8" operator="lessThan">
      <formula>0</formula>
    </cfRule>
  </conditionalFormatting>
  <conditionalFormatting sqref="C25">
    <cfRule type="cellIs" dxfId="122" priority="67" operator="lessThan">
      <formula>0</formula>
    </cfRule>
  </conditionalFormatting>
  <conditionalFormatting sqref="C65">
    <cfRule type="cellIs" dxfId="121" priority="68" operator="lessThan">
      <formula>0</formula>
    </cfRule>
  </conditionalFormatting>
  <conditionalFormatting sqref="C75">
    <cfRule type="cellIs" dxfId="120" priority="5" operator="lessThan">
      <formula>0</formula>
    </cfRule>
  </conditionalFormatting>
  <conditionalFormatting sqref="C93">
    <cfRule type="cellIs" dxfId="119" priority="64" operator="lessThan">
      <formula>0</formula>
    </cfRule>
  </conditionalFormatting>
  <conditionalFormatting sqref="C133">
    <cfRule type="cellIs" dxfId="118" priority="65" operator="lessThan">
      <formula>0</formula>
    </cfRule>
  </conditionalFormatting>
  <conditionalFormatting sqref="C143">
    <cfRule type="cellIs" dxfId="117" priority="2" operator="lessThan">
      <formula>0</formula>
    </cfRule>
  </conditionalFormatting>
  <conditionalFormatting sqref="C161">
    <cfRule type="cellIs" dxfId="116" priority="61" operator="lessThan">
      <formula>0</formula>
    </cfRule>
  </conditionalFormatting>
  <conditionalFormatting sqref="C201">
    <cfRule type="cellIs" dxfId="115" priority="62" operator="lessThan">
      <formula>0</formula>
    </cfRule>
  </conditionalFormatting>
  <conditionalFormatting sqref="D20">
    <cfRule type="cellIs" dxfId="114" priority="13" operator="lessThan">
      <formula>0</formula>
    </cfRule>
  </conditionalFormatting>
  <conditionalFormatting sqref="D69 D137">
    <cfRule type="dataBar" priority="13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{0568795C-5DA8-47CC-AEA3-0F264112E205}</x14:id>
        </ext>
      </extLst>
    </cfRule>
  </conditionalFormatting>
  <conditionalFormatting sqref="D88">
    <cfRule type="cellIs" dxfId="113" priority="18" operator="lessThan">
      <formula>0</formula>
    </cfRule>
  </conditionalFormatting>
  <conditionalFormatting sqref="D156">
    <cfRule type="cellIs" dxfId="112" priority="23" operator="lessThan">
      <formula>0</formula>
    </cfRule>
  </conditionalFormatting>
  <conditionalFormatting sqref="D254">
    <cfRule type="cellIs" dxfId="111" priority="131" operator="lessThan">
      <formula>0</formula>
    </cfRule>
  </conditionalFormatting>
  <conditionalFormatting sqref="D254:D325">
    <cfRule type="dataBar" priority="127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{7C40FBDC-2C0A-421B-AB71-28D136222452}</x14:id>
        </ext>
      </extLst>
    </cfRule>
  </conditionalFormatting>
  <conditionalFormatting sqref="D7:Q69">
    <cfRule type="cellIs" dxfId="110" priority="7" operator="lessThan">
      <formula>0</formula>
    </cfRule>
  </conditionalFormatting>
  <conditionalFormatting sqref="D75:Q137">
    <cfRule type="cellIs" dxfId="109" priority="4" operator="lessThan">
      <formula>0</formula>
    </cfRule>
  </conditionalFormatting>
  <conditionalFormatting sqref="D143:Q325">
    <cfRule type="cellIs" dxfId="108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568795C-5DA8-47CC-AEA3-0F264112E20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7C40FBDC-2C0A-421B-AB71-28D13622245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8:J143"/>
  <sheetViews>
    <sheetView workbookViewId="0">
      <selection activeCell="B21" sqref="B21:B92"/>
    </sheetView>
  </sheetViews>
  <sheetFormatPr defaultRowHeight="12.5" x14ac:dyDescent="0.25"/>
  <cols>
    <col min="1" max="1" width="41.81640625" customWidth="1"/>
    <col min="2" max="2" width="45.453125" customWidth="1"/>
    <col min="3" max="3" width="13.7265625" customWidth="1"/>
    <col min="4" max="5" width="10.90625" customWidth="1"/>
    <col min="6" max="6" width="14.81640625" customWidth="1"/>
    <col min="7" max="7" width="13.1796875" customWidth="1"/>
    <col min="8" max="8" width="12" customWidth="1"/>
    <col min="9" max="9" width="12.6328125" customWidth="1"/>
    <col min="10" max="10" width="13.6328125" customWidth="1"/>
    <col min="11" max="100" width="9.1796875" customWidth="1"/>
  </cols>
  <sheetData>
    <row r="8" spans="1:10" ht="50" x14ac:dyDescent="0.25">
      <c r="A8" s="4" t="s">
        <v>10</v>
      </c>
      <c r="B8" s="4" t="s">
        <v>2</v>
      </c>
      <c r="C8" s="3" t="s">
        <v>43</v>
      </c>
      <c r="D8" s="3" t="s">
        <v>47</v>
      </c>
      <c r="E8" s="3" t="s">
        <v>48</v>
      </c>
      <c r="F8" s="3" t="s">
        <v>49</v>
      </c>
      <c r="G8" s="3" t="s">
        <v>50</v>
      </c>
      <c r="H8" s="3" t="s">
        <v>51</v>
      </c>
      <c r="I8" s="3" t="s">
        <v>52</v>
      </c>
      <c r="J8" s="3" t="s">
        <v>53</v>
      </c>
    </row>
    <row r="9" spans="1:10" x14ac:dyDescent="0.25">
      <c r="A9" s="484" t="s">
        <v>21</v>
      </c>
      <c r="B9" s="5" t="s">
        <v>54</v>
      </c>
      <c r="C9" s="461">
        <v>36979667.15508543</v>
      </c>
      <c r="D9" s="461">
        <v>634341.60974214971</v>
      </c>
      <c r="E9" s="462">
        <v>1.7453182774515671E-2</v>
      </c>
      <c r="F9" s="463">
        <v>85851321.555636317</v>
      </c>
      <c r="G9" s="463">
        <v>3803746.7551340014</v>
      </c>
      <c r="H9" s="462">
        <v>4.6360258232894337E-2</v>
      </c>
      <c r="I9" s="472">
        <v>89.558629252285499</v>
      </c>
      <c r="J9" s="472">
        <v>-2.1059509328914174</v>
      </c>
    </row>
    <row r="10" spans="1:10" x14ac:dyDescent="0.25">
      <c r="A10" s="484" t="s">
        <v>21</v>
      </c>
      <c r="B10" s="6" t="s">
        <v>55</v>
      </c>
      <c r="C10" s="465">
        <v>48125483.385191515</v>
      </c>
      <c r="D10" s="465">
        <v>2164398.2211009338</v>
      </c>
      <c r="E10" s="466">
        <v>4.7091973859485353E-2</v>
      </c>
      <c r="F10" s="467">
        <v>106093568.17560929</v>
      </c>
      <c r="G10" s="467">
        <v>8625869.5541339368</v>
      </c>
      <c r="H10" s="466">
        <v>8.8499776604280808E-2</v>
      </c>
      <c r="I10" s="473">
        <v>97.000898527804864</v>
      </c>
      <c r="J10" s="473">
        <v>0.52929948475804167</v>
      </c>
    </row>
    <row r="11" spans="1:10" x14ac:dyDescent="0.25">
      <c r="A11" s="484" t="s">
        <v>21</v>
      </c>
      <c r="B11" s="5" t="s">
        <v>56</v>
      </c>
      <c r="C11" s="461">
        <v>44351417.464476861</v>
      </c>
      <c r="D11" s="461">
        <v>2823354.3698116615</v>
      </c>
      <c r="E11" s="462">
        <v>6.798666153477205E-2</v>
      </c>
      <c r="F11" s="463">
        <v>100568353.59981082</v>
      </c>
      <c r="G11" s="463">
        <v>10308430.607527956</v>
      </c>
      <c r="H11" s="462">
        <v>0.11420828055004342</v>
      </c>
      <c r="I11" s="472">
        <v>104.03526796669958</v>
      </c>
      <c r="J11" s="472">
        <v>2.5919811664717542</v>
      </c>
    </row>
    <row r="12" spans="1:10" x14ac:dyDescent="0.25">
      <c r="A12" s="484" t="s">
        <v>21</v>
      </c>
      <c r="B12" s="6" t="s">
        <v>57</v>
      </c>
      <c r="C12" s="465">
        <v>61835551.96842733</v>
      </c>
      <c r="D12" s="465">
        <v>1312525.3122993037</v>
      </c>
      <c r="E12" s="466">
        <v>2.1686379297529878E-2</v>
      </c>
      <c r="F12" s="467">
        <v>141927917.77396137</v>
      </c>
      <c r="G12" s="467">
        <v>7716986.7260130942</v>
      </c>
      <c r="H12" s="466">
        <v>5.7498943385290421E-2</v>
      </c>
      <c r="I12" s="473">
        <v>102.55545793996939</v>
      </c>
      <c r="J12" s="473">
        <v>-1.9766540892834854</v>
      </c>
    </row>
    <row r="13" spans="1:10" x14ac:dyDescent="0.25">
      <c r="A13" s="484" t="s">
        <v>21</v>
      </c>
      <c r="B13" s="5" t="s">
        <v>58</v>
      </c>
      <c r="C13" s="461">
        <v>22203658.764586885</v>
      </c>
      <c r="D13" s="461">
        <v>244976.67660777271</v>
      </c>
      <c r="E13" s="462">
        <v>1.1156255900342981E-2</v>
      </c>
      <c r="F13" s="463">
        <v>50902198.073490679</v>
      </c>
      <c r="G13" s="463">
        <v>3547077.5509661734</v>
      </c>
      <c r="H13" s="462">
        <v>7.4903780453457039E-2</v>
      </c>
      <c r="I13" s="472">
        <v>97.376582527558398</v>
      </c>
      <c r="J13" s="472">
        <v>-2.9104558612829265</v>
      </c>
    </row>
    <row r="14" spans="1:10" x14ac:dyDescent="0.25">
      <c r="A14" s="484" t="s">
        <v>21</v>
      </c>
      <c r="B14" s="6" t="s">
        <v>59</v>
      </c>
      <c r="C14" s="465">
        <v>37063386.167720735</v>
      </c>
      <c r="D14" s="465">
        <v>1998447.9140420407</v>
      </c>
      <c r="E14" s="466">
        <v>5.6992768662080327E-2</v>
      </c>
      <c r="F14" s="467">
        <v>84419138.491295457</v>
      </c>
      <c r="G14" s="467">
        <v>7823330.8721994609</v>
      </c>
      <c r="H14" s="466">
        <v>0.10213784690546218</v>
      </c>
      <c r="I14" s="473">
        <v>84.689641988967452</v>
      </c>
      <c r="J14" s="473">
        <v>1.2510760130485039</v>
      </c>
    </row>
    <row r="15" spans="1:10" x14ac:dyDescent="0.25">
      <c r="A15" s="484" t="s">
        <v>21</v>
      </c>
      <c r="B15" s="5" t="s">
        <v>60</v>
      </c>
      <c r="C15" s="461">
        <v>51831315.766018443</v>
      </c>
      <c r="D15" s="461">
        <v>3420668.5558624715</v>
      </c>
      <c r="E15" s="462">
        <v>7.0659426241772211E-2</v>
      </c>
      <c r="F15" s="463">
        <v>118617915.27327812</v>
      </c>
      <c r="G15" s="463">
        <v>12813274.26765728</v>
      </c>
      <c r="H15" s="462">
        <v>0.12110314014464242</v>
      </c>
      <c r="I15" s="472">
        <v>106.43813467287914</v>
      </c>
      <c r="J15" s="472">
        <v>2.9109364913363294</v>
      </c>
    </row>
    <row r="16" spans="1:10" x14ac:dyDescent="0.25">
      <c r="A16" s="484" t="s">
        <v>21</v>
      </c>
      <c r="B16" s="6" t="s">
        <v>61</v>
      </c>
      <c r="C16" s="465">
        <v>46101508.24158299</v>
      </c>
      <c r="D16" s="465">
        <v>1248347.2754953578</v>
      </c>
      <c r="E16" s="466">
        <v>2.7831868448228263E-2</v>
      </c>
      <c r="F16" s="467">
        <v>101629489.40311249</v>
      </c>
      <c r="G16" s="467">
        <v>4924203.6967713982</v>
      </c>
      <c r="H16" s="466">
        <v>5.0919695452060612E-2</v>
      </c>
      <c r="I16" s="473">
        <v>117.00938548893356</v>
      </c>
      <c r="J16" s="473">
        <v>-1.5421463631734724</v>
      </c>
    </row>
    <row r="17" spans="1:10" x14ac:dyDescent="0.25">
      <c r="A17" s="484" t="s">
        <v>21</v>
      </c>
      <c r="B17" s="5" t="s">
        <v>62</v>
      </c>
      <c r="C17" s="461">
        <v>36913237.832298733</v>
      </c>
      <c r="D17" s="461">
        <v>631176.43171902746</v>
      </c>
      <c r="E17" s="462">
        <v>1.739637736539806E-2</v>
      </c>
      <c r="F17" s="463">
        <v>85596763.243113801</v>
      </c>
      <c r="G17" s="463">
        <v>3790718.9982938319</v>
      </c>
      <c r="H17" s="462">
        <v>4.6337884117087884E-2</v>
      </c>
      <c r="I17" s="472">
        <v>90.078764589735812</v>
      </c>
      <c r="J17" s="472">
        <v>-2.1936378295079919</v>
      </c>
    </row>
    <row r="18" spans="1:10" x14ac:dyDescent="0.25">
      <c r="A18" s="484" t="s">
        <v>21</v>
      </c>
      <c r="B18" s="6" t="s">
        <v>63</v>
      </c>
      <c r="C18" s="465">
        <v>48021651.711450748</v>
      </c>
      <c r="D18" s="465">
        <v>2177813.656388171</v>
      </c>
      <c r="E18" s="466">
        <v>4.7505046452969768E-2</v>
      </c>
      <c r="F18" s="467">
        <v>105703316.31275611</v>
      </c>
      <c r="G18" s="467">
        <v>8663388.0477562994</v>
      </c>
      <c r="H18" s="466">
        <v>8.9276529802227764E-2</v>
      </c>
      <c r="I18" s="473">
        <v>97.528958520768214</v>
      </c>
      <c r="J18" s="473">
        <v>0.49649528358330031</v>
      </c>
    </row>
    <row r="19" spans="1:10" x14ac:dyDescent="0.25">
      <c r="A19" s="484" t="s">
        <v>21</v>
      </c>
      <c r="B19" s="5" t="s">
        <v>64</v>
      </c>
      <c r="C19" s="461">
        <v>44149319.827919342</v>
      </c>
      <c r="D19" s="461">
        <v>2819722.1523458734</v>
      </c>
      <c r="E19" s="462">
        <v>6.8225250448357977E-2</v>
      </c>
      <c r="F19" s="463">
        <v>100050962.14394698</v>
      </c>
      <c r="G19" s="463">
        <v>10270480.199023843</v>
      </c>
      <c r="H19" s="462">
        <v>0.1143954674393972</v>
      </c>
      <c r="I19" s="472">
        <v>104.35011772977548</v>
      </c>
      <c r="J19" s="472">
        <v>2.5449795736554819</v>
      </c>
    </row>
    <row r="20" spans="1:10" x14ac:dyDescent="0.25">
      <c r="A20" s="484" t="s">
        <v>21</v>
      </c>
      <c r="B20" s="6" t="s">
        <v>65</v>
      </c>
      <c r="C20" s="465">
        <v>59999698.129793435</v>
      </c>
      <c r="D20" s="465">
        <v>1463778.0497818738</v>
      </c>
      <c r="E20" s="466">
        <v>2.5006492556725261E-2</v>
      </c>
      <c r="F20" s="467">
        <v>137495673.62624377</v>
      </c>
      <c r="G20" s="467">
        <v>7993611.2488167286</v>
      </c>
      <c r="H20" s="466">
        <v>6.1725744764741762E-2</v>
      </c>
      <c r="I20" s="473">
        <v>100.26871337895564</v>
      </c>
      <c r="J20" s="473">
        <v>-1.6792184029221318</v>
      </c>
    </row>
    <row r="21" spans="1:10" x14ac:dyDescent="0.25">
      <c r="A21" s="484" t="s">
        <v>21</v>
      </c>
      <c r="B21" s="5" t="s">
        <v>66</v>
      </c>
      <c r="C21" s="461">
        <v>22108374.150695547</v>
      </c>
      <c r="D21" s="461">
        <v>240532.64454198629</v>
      </c>
      <c r="E21" s="462">
        <v>1.0999377532268146E-2</v>
      </c>
      <c r="F21" s="463">
        <v>50564636.232123546</v>
      </c>
      <c r="G21" s="463">
        <v>3521948.4835277423</v>
      </c>
      <c r="H21" s="462">
        <v>7.4867076097982307E-2</v>
      </c>
      <c r="I21" s="472">
        <v>97.697315545847815</v>
      </c>
      <c r="J21" s="472">
        <v>-3.012392322341455</v>
      </c>
    </row>
    <row r="22" spans="1:10" x14ac:dyDescent="0.25">
      <c r="A22" s="484" t="s">
        <v>21</v>
      </c>
      <c r="B22" s="6" t="s">
        <v>67</v>
      </c>
      <c r="C22" s="465">
        <v>37020121.857067518</v>
      </c>
      <c r="D22" s="465">
        <v>2004755.3665272817</v>
      </c>
      <c r="E22" s="466">
        <v>5.7253587994541971E-2</v>
      </c>
      <c r="F22" s="467">
        <v>84258210.645729318</v>
      </c>
      <c r="G22" s="467">
        <v>7836889.9637820423</v>
      </c>
      <c r="H22" s="466">
        <v>0.10254847592071674</v>
      </c>
      <c r="I22" s="473">
        <v>85.23518081629031</v>
      </c>
      <c r="J22" s="473">
        <v>1.2158316931030981</v>
      </c>
    </row>
    <row r="23" spans="1:10" x14ac:dyDescent="0.25">
      <c r="A23" s="484" t="s">
        <v>21</v>
      </c>
      <c r="B23" s="5" t="s">
        <v>68</v>
      </c>
      <c r="C23" s="461">
        <v>51726226.782434322</v>
      </c>
      <c r="D23" s="461">
        <v>3415906.2837857306</v>
      </c>
      <c r="E23" s="462">
        <v>7.0707588948437747E-2</v>
      </c>
      <c r="F23" s="463">
        <v>118288329.35952222</v>
      </c>
      <c r="G23" s="463">
        <v>12789301.429289296</v>
      </c>
      <c r="H23" s="462">
        <v>0.1212267229395415</v>
      </c>
      <c r="I23" s="472">
        <v>107.03151214145213</v>
      </c>
      <c r="J23" s="472">
        <v>2.8524666455067802</v>
      </c>
    </row>
    <row r="24" spans="1:10" x14ac:dyDescent="0.25">
      <c r="A24" s="484" t="s">
        <v>21</v>
      </c>
      <c r="B24" s="6" t="s">
        <v>69</v>
      </c>
      <c r="C24" s="465">
        <v>45918679.122379534</v>
      </c>
      <c r="D24" s="465">
        <v>1241748.1997319758</v>
      </c>
      <c r="E24" s="466">
        <v>2.7793945870675525E-2</v>
      </c>
      <c r="F24" s="467">
        <v>100992422.93910755</v>
      </c>
      <c r="G24" s="467">
        <v>4916708.6206608713</v>
      </c>
      <c r="H24" s="466">
        <v>5.1175353267364214E-2</v>
      </c>
      <c r="I24" s="473">
        <v>117.43317204260629</v>
      </c>
      <c r="J24" s="473">
        <v>-1.6428534891548452</v>
      </c>
    </row>
    <row r="25" spans="1:10" x14ac:dyDescent="0.25">
      <c r="A25" s="484" t="s">
        <v>21</v>
      </c>
      <c r="B25" s="5" t="s">
        <v>70</v>
      </c>
      <c r="C25" s="461">
        <v>19790696.095574457</v>
      </c>
      <c r="D25" s="461">
        <v>-228234.36448861286</v>
      </c>
      <c r="E25" s="462">
        <v>-1.1400926984782274E-2</v>
      </c>
      <c r="F25" s="463">
        <v>52004879.995430596</v>
      </c>
      <c r="G25" s="463">
        <v>1325370.4702437446</v>
      </c>
      <c r="H25" s="462">
        <v>2.6151998759677379E-2</v>
      </c>
      <c r="I25" s="472">
        <v>87.141266501399457</v>
      </c>
      <c r="J25" s="472">
        <v>-3.8763100595096773</v>
      </c>
    </row>
    <row r="26" spans="1:10" x14ac:dyDescent="0.25">
      <c r="A26" s="484" t="s">
        <v>21</v>
      </c>
      <c r="B26" s="6" t="s">
        <v>71</v>
      </c>
      <c r="C26" s="465">
        <v>28150249.530682929</v>
      </c>
      <c r="D26" s="465">
        <v>897361.7116166316</v>
      </c>
      <c r="E26" s="466">
        <v>3.292721555140412E-2</v>
      </c>
      <c r="F26" s="467">
        <v>64985386.021696545</v>
      </c>
      <c r="G26" s="467">
        <v>4216456.5026894659</v>
      </c>
      <c r="H26" s="466">
        <v>6.9385071220822783E-2</v>
      </c>
      <c r="I26" s="473">
        <v>103.15760703888235</v>
      </c>
      <c r="J26" s="473">
        <v>3.517713476172446E-2</v>
      </c>
    </row>
    <row r="27" spans="1:10" x14ac:dyDescent="0.25">
      <c r="A27" s="484" t="s">
        <v>21</v>
      </c>
      <c r="B27" s="5" t="s">
        <v>72</v>
      </c>
      <c r="C27" s="461">
        <v>26021867.305994838</v>
      </c>
      <c r="D27" s="461">
        <v>1459751.6357073002</v>
      </c>
      <c r="E27" s="462">
        <v>5.9431021956839906E-2</v>
      </c>
      <c r="F27" s="463">
        <v>61755750.854269177</v>
      </c>
      <c r="G27" s="463">
        <v>5503324.3122397885</v>
      </c>
      <c r="H27" s="462">
        <v>9.7832656305554072E-2</v>
      </c>
      <c r="I27" s="472">
        <v>110.97621320996845</v>
      </c>
      <c r="J27" s="472">
        <v>2.8131906586034603</v>
      </c>
    </row>
    <row r="28" spans="1:10" x14ac:dyDescent="0.25">
      <c r="A28" s="484" t="s">
        <v>21</v>
      </c>
      <c r="B28" s="6" t="s">
        <v>73</v>
      </c>
      <c r="C28" s="465">
        <v>39431289.831717469</v>
      </c>
      <c r="D28" s="465">
        <v>567005.2866140902</v>
      </c>
      <c r="E28" s="466">
        <v>1.4589366387436272E-2</v>
      </c>
      <c r="F28" s="467">
        <v>95869621.040479094</v>
      </c>
      <c r="G28" s="467">
        <v>4237699.9153120667</v>
      </c>
      <c r="H28" s="466">
        <v>4.6246983183114425E-2</v>
      </c>
      <c r="I28" s="473">
        <v>118.89945875318908</v>
      </c>
      <c r="J28" s="473">
        <v>-2.1077296942963812</v>
      </c>
    </row>
    <row r="29" spans="1:10" x14ac:dyDescent="0.25">
      <c r="A29" s="484" t="s">
        <v>21</v>
      </c>
      <c r="B29" s="5" t="s">
        <v>74</v>
      </c>
      <c r="C29" s="461">
        <v>10158636.936309153</v>
      </c>
      <c r="D29" s="461">
        <v>317855.22997677699</v>
      </c>
      <c r="E29" s="462">
        <v>3.2299794819373194E-2</v>
      </c>
      <c r="F29" s="463">
        <v>25191993.033739939</v>
      </c>
      <c r="G29" s="463">
        <v>1321180.9099666588</v>
      </c>
      <c r="H29" s="462">
        <v>5.5347128665592236E-2</v>
      </c>
      <c r="I29" s="472">
        <v>80.999769204234923</v>
      </c>
      <c r="J29" s="472">
        <v>-2.1592774058362352E-2</v>
      </c>
    </row>
    <row r="30" spans="1:10" x14ac:dyDescent="0.25">
      <c r="A30" s="484" t="s">
        <v>21</v>
      </c>
      <c r="B30" s="6" t="s">
        <v>75</v>
      </c>
      <c r="C30" s="465">
        <v>16109208.459121291</v>
      </c>
      <c r="D30" s="465">
        <v>899328.09637697786</v>
      </c>
      <c r="E30" s="466">
        <v>5.9127887592056803E-2</v>
      </c>
      <c r="F30" s="467">
        <v>38710184.970611311</v>
      </c>
      <c r="G30" s="467">
        <v>3144805.325085856</v>
      </c>
      <c r="H30" s="466">
        <v>8.8423218209102109E-2</v>
      </c>
      <c r="I30" s="473">
        <v>66.92336374936572</v>
      </c>
      <c r="J30" s="473">
        <v>1.6778046190383265</v>
      </c>
    </row>
    <row r="31" spans="1:10" x14ac:dyDescent="0.25">
      <c r="A31" s="484" t="s">
        <v>21</v>
      </c>
      <c r="B31" s="5" t="s">
        <v>76</v>
      </c>
      <c r="C31" s="461">
        <v>27762030.311048858</v>
      </c>
      <c r="D31" s="461">
        <v>1667010.6988102309</v>
      </c>
      <c r="E31" s="462">
        <v>6.3882331708553258E-2</v>
      </c>
      <c r="F31" s="463">
        <v>67815978.308338925</v>
      </c>
      <c r="G31" s="463">
        <v>6450410.161242865</v>
      </c>
      <c r="H31" s="462">
        <v>0.10511448611998406</v>
      </c>
      <c r="I31" s="472">
        <v>103.6512641091233</v>
      </c>
      <c r="J31" s="472">
        <v>3.0501927942026441</v>
      </c>
    </row>
    <row r="32" spans="1:10" x14ac:dyDescent="0.25">
      <c r="A32" s="484" t="s">
        <v>21</v>
      </c>
      <c r="B32" s="6" t="s">
        <v>77</v>
      </c>
      <c r="C32" s="465">
        <v>24254980.128409829</v>
      </c>
      <c r="D32" s="465">
        <v>466881.01164977252</v>
      </c>
      <c r="E32" s="466">
        <v>1.9626663288990105E-2</v>
      </c>
      <c r="F32" s="467">
        <v>58064470.434308335</v>
      </c>
      <c r="G32" s="467">
        <v>1926538.9752574414</v>
      </c>
      <c r="H32" s="466">
        <v>3.4317954459414504E-2</v>
      </c>
      <c r="I32" s="473">
        <v>111.92441822538044</v>
      </c>
      <c r="J32" s="473">
        <v>-1.4213370973023416</v>
      </c>
    </row>
    <row r="33" spans="1:10" x14ac:dyDescent="0.25">
      <c r="A33" s="484" t="s">
        <v>21</v>
      </c>
      <c r="B33" s="5" t="s">
        <v>78</v>
      </c>
      <c r="C33" s="461">
        <v>93995.78618544928</v>
      </c>
      <c r="D33" s="461">
        <v>-8931.7825344763842</v>
      </c>
      <c r="E33" s="462">
        <v>-8.6777358540164246E-2</v>
      </c>
      <c r="F33" s="463">
        <v>293756.87831818342</v>
      </c>
      <c r="G33" s="463">
        <v>-11919.661105086561</v>
      </c>
      <c r="H33" s="462">
        <v>-3.8994360272383941E-2</v>
      </c>
      <c r="I33" s="472">
        <v>79.948223210171179</v>
      </c>
      <c r="J33" s="472">
        <v>-1.1006153133872232</v>
      </c>
    </row>
    <row r="34" spans="1:10" x14ac:dyDescent="0.25">
      <c r="A34" s="484" t="s">
        <v>21</v>
      </c>
      <c r="B34" s="6" t="s">
        <v>79</v>
      </c>
      <c r="C34" s="465">
        <v>167807.24909230959</v>
      </c>
      <c r="D34" s="465">
        <v>-11514.529148272151</v>
      </c>
      <c r="E34" s="466">
        <v>-6.4211548988902092E-2</v>
      </c>
      <c r="F34" s="467">
        <v>473140.06974545005</v>
      </c>
      <c r="G34" s="467">
        <v>-22637.16954543686</v>
      </c>
      <c r="H34" s="466">
        <v>-4.5659961271749663E-2</v>
      </c>
      <c r="I34" s="473">
        <v>118.78657546465958</v>
      </c>
      <c r="J34" s="473">
        <v>1.2685919954141696</v>
      </c>
    </row>
    <row r="35" spans="1:10" x14ac:dyDescent="0.25">
      <c r="A35" s="484" t="s">
        <v>21</v>
      </c>
      <c r="B35" s="5" t="s">
        <v>80</v>
      </c>
      <c r="C35" s="461">
        <v>97567.607236745243</v>
      </c>
      <c r="D35" s="461">
        <v>-5173.4498297776881</v>
      </c>
      <c r="E35" s="462">
        <v>-5.0354259314540392E-2</v>
      </c>
      <c r="F35" s="463">
        <v>286508.84625491261</v>
      </c>
      <c r="G35" s="463">
        <v>-20528.056731147459</v>
      </c>
      <c r="H35" s="462">
        <v>-6.685859755457299E-2</v>
      </c>
      <c r="I35" s="472">
        <v>80.37754399906305</v>
      </c>
      <c r="J35" s="472">
        <v>2.0187475663778258</v>
      </c>
    </row>
    <row r="36" spans="1:10" x14ac:dyDescent="0.25">
      <c r="A36" s="484" t="s">
        <v>21</v>
      </c>
      <c r="B36" s="6" t="s">
        <v>81</v>
      </c>
      <c r="C36" s="465">
        <v>270110.16895206377</v>
      </c>
      <c r="D36" s="465">
        <v>-37135.08309172967</v>
      </c>
      <c r="E36" s="466">
        <v>-0.1208646279957374</v>
      </c>
      <c r="F36" s="467">
        <v>814969.58931873681</v>
      </c>
      <c r="G36" s="467">
        <v>-87525.57787502103</v>
      </c>
      <c r="H36" s="466">
        <v>-9.6981769051656369E-2</v>
      </c>
      <c r="I36" s="473">
        <v>157.33214461041288</v>
      </c>
      <c r="J36" s="473">
        <v>-8.3502481620220976</v>
      </c>
    </row>
    <row r="37" spans="1:10" x14ac:dyDescent="0.25">
      <c r="A37" s="484" t="s">
        <v>21</v>
      </c>
      <c r="B37" s="5" t="s">
        <v>82</v>
      </c>
      <c r="C37" s="461">
        <v>81985.190280783339</v>
      </c>
      <c r="D37" s="461">
        <v>-8712.9568175775348</v>
      </c>
      <c r="E37" s="462">
        <v>-9.6065433488166568E-2</v>
      </c>
      <c r="F37" s="463">
        <v>230721.23906769155</v>
      </c>
      <c r="G37" s="463">
        <v>-21037.293318547017</v>
      </c>
      <c r="H37" s="462">
        <v>-8.3561391620572301E-2</v>
      </c>
      <c r="I37" s="472">
        <v>73.079735242484901</v>
      </c>
      <c r="J37" s="472">
        <v>-1.7673031905186889</v>
      </c>
    </row>
    <row r="38" spans="1:10" x14ac:dyDescent="0.25">
      <c r="A38" s="484" t="s">
        <v>21</v>
      </c>
      <c r="B38" s="6" t="s">
        <v>83</v>
      </c>
      <c r="C38" s="465">
        <v>66429.322786700664</v>
      </c>
      <c r="D38" s="465">
        <v>3165.1780231211451</v>
      </c>
      <c r="E38" s="466">
        <v>5.0031151688678221E-2</v>
      </c>
      <c r="F38" s="467">
        <v>254558.31252256513</v>
      </c>
      <c r="G38" s="467">
        <v>13027.756840232352</v>
      </c>
      <c r="H38" s="466">
        <v>5.3938338374738784E-2</v>
      </c>
      <c r="I38" s="473">
        <v>21.279884766905614</v>
      </c>
      <c r="J38" s="473">
        <v>2.0943678505874352</v>
      </c>
    </row>
    <row r="39" spans="1:10" x14ac:dyDescent="0.25">
      <c r="A39" s="484" t="s">
        <v>21</v>
      </c>
      <c r="B39" s="5" t="s">
        <v>84</v>
      </c>
      <c r="C39" s="461">
        <v>103831.67374077847</v>
      </c>
      <c r="D39" s="461">
        <v>-13415.435287246088</v>
      </c>
      <c r="E39" s="462">
        <v>-0.11442017972519487</v>
      </c>
      <c r="F39" s="463">
        <v>390251.8628532064</v>
      </c>
      <c r="G39" s="463">
        <v>-37518.493622300331</v>
      </c>
      <c r="H39" s="462">
        <v>-8.7707091093042033E-2</v>
      </c>
      <c r="I39" s="472">
        <v>27.68187569571672</v>
      </c>
      <c r="J39" s="472">
        <v>-1.9101175451886547</v>
      </c>
    </row>
    <row r="40" spans="1:10" x14ac:dyDescent="0.25">
      <c r="A40" s="484" t="s">
        <v>21</v>
      </c>
      <c r="B40" s="6" t="s">
        <v>85</v>
      </c>
      <c r="C40" s="465">
        <v>202097.63655752133</v>
      </c>
      <c r="D40" s="465">
        <v>3632.2174658017175</v>
      </c>
      <c r="E40" s="466">
        <v>1.8301513091926156E-2</v>
      </c>
      <c r="F40" s="467">
        <v>517391.45586390258</v>
      </c>
      <c r="G40" s="467">
        <v>37950.408504117455</v>
      </c>
      <c r="H40" s="466">
        <v>7.9155526447109714E-2</v>
      </c>
      <c r="I40" s="473">
        <v>62.704589244271105</v>
      </c>
      <c r="J40" s="473">
        <v>4.4098512263984659</v>
      </c>
    </row>
    <row r="41" spans="1:10" x14ac:dyDescent="0.25">
      <c r="A41" s="484" t="s">
        <v>21</v>
      </c>
      <c r="B41" s="5" t="s">
        <v>86</v>
      </c>
      <c r="C41" s="461">
        <v>1835853.8386339073</v>
      </c>
      <c r="D41" s="461">
        <v>-151252.73748261691</v>
      </c>
      <c r="E41" s="462">
        <v>-7.6117073588582107E-2</v>
      </c>
      <c r="F41" s="463">
        <v>4432244.1477176165</v>
      </c>
      <c r="G41" s="463">
        <v>-276624.52280362416</v>
      </c>
      <c r="H41" s="462">
        <v>-5.87454316862491E-2</v>
      </c>
      <c r="I41" s="472">
        <v>402.73896085323128</v>
      </c>
      <c r="J41" s="472">
        <v>-9.9407528101847902</v>
      </c>
    </row>
    <row r="42" spans="1:10" x14ac:dyDescent="0.25">
      <c r="A42" s="484" t="s">
        <v>21</v>
      </c>
      <c r="B42" s="6" t="s">
        <v>87</v>
      </c>
      <c r="C42" s="465">
        <v>95284.613891342757</v>
      </c>
      <c r="D42" s="465">
        <v>4444.0320657745324</v>
      </c>
      <c r="E42" s="466">
        <v>4.8921219750749152E-2</v>
      </c>
      <c r="F42" s="467">
        <v>337561.84136713028</v>
      </c>
      <c r="G42" s="467">
        <v>25129.067438376835</v>
      </c>
      <c r="H42" s="466">
        <v>8.0430318248581753E-2</v>
      </c>
      <c r="I42" s="473">
        <v>55.273602347141818</v>
      </c>
      <c r="J42" s="473">
        <v>5.3872999275940927</v>
      </c>
    </row>
    <row r="43" spans="1:10" x14ac:dyDescent="0.25">
      <c r="A43" s="484" t="s">
        <v>21</v>
      </c>
      <c r="B43" s="5" t="s">
        <v>88</v>
      </c>
      <c r="C43" s="461">
        <v>43264.310653218345</v>
      </c>
      <c r="D43" s="461">
        <v>-6307.4524852508403</v>
      </c>
      <c r="E43" s="462">
        <v>-0.12723881673589429</v>
      </c>
      <c r="F43" s="463">
        <v>160927.84556613566</v>
      </c>
      <c r="G43" s="463">
        <v>-13559.091582566936</v>
      </c>
      <c r="H43" s="462">
        <v>-7.7708347708639658E-2</v>
      </c>
      <c r="I43" s="472">
        <v>13.076153122348316</v>
      </c>
      <c r="J43" s="472">
        <v>-1.1075943934270605</v>
      </c>
    </row>
    <row r="44" spans="1:10" x14ac:dyDescent="0.25">
      <c r="A44" s="484" t="s">
        <v>21</v>
      </c>
      <c r="B44" s="6" t="s">
        <v>89</v>
      </c>
      <c r="C44" s="465">
        <v>105088.98358411617</v>
      </c>
      <c r="D44" s="465">
        <v>4762.2720767707215</v>
      </c>
      <c r="E44" s="466">
        <v>4.7467638530363378E-2</v>
      </c>
      <c r="F44" s="467">
        <v>329585.91375586984</v>
      </c>
      <c r="G44" s="467">
        <v>23972.838367919147</v>
      </c>
      <c r="H44" s="466">
        <v>7.84417955203245E-2</v>
      </c>
      <c r="I44" s="473">
        <v>28.544814140801151</v>
      </c>
      <c r="J44" s="473">
        <v>2.7463993012392294</v>
      </c>
    </row>
    <row r="45" spans="1:10" x14ac:dyDescent="0.25">
      <c r="A45" s="484" t="s">
        <v>21</v>
      </c>
      <c r="B45" s="5" t="s">
        <v>90</v>
      </c>
      <c r="C45" s="461">
        <v>182829.11920345068</v>
      </c>
      <c r="D45" s="461">
        <v>6599.0757633773319</v>
      </c>
      <c r="E45" s="462">
        <v>3.7445804555006727E-2</v>
      </c>
      <c r="F45" s="463">
        <v>637066.46400487539</v>
      </c>
      <c r="G45" s="463">
        <v>7495.0761104741832</v>
      </c>
      <c r="H45" s="462">
        <v>1.1905045646279182E-2</v>
      </c>
      <c r="I45" s="472">
        <v>61.37845305430978</v>
      </c>
      <c r="J45" s="472">
        <v>5.3695668330035033</v>
      </c>
    </row>
    <row r="46" spans="1:10" x14ac:dyDescent="0.25">
      <c r="A46" s="484" t="s">
        <v>21</v>
      </c>
      <c r="B46" s="6" t="s">
        <v>91</v>
      </c>
      <c r="C46" s="465">
        <v>325972617.4839471</v>
      </c>
      <c r="D46" s="465">
        <v>14232598.845872819</v>
      </c>
      <c r="E46" s="466">
        <v>4.565534738867346E-2</v>
      </c>
      <c r="F46" s="467">
        <v>730651677.43730986</v>
      </c>
      <c r="G46" s="467">
        <v>58469595.855002522</v>
      </c>
      <c r="H46" s="466">
        <v>8.6984758233016116E-2</v>
      </c>
      <c r="I46" s="464"/>
      <c r="J46" s="464"/>
    </row>
    <row r="47" spans="1:10" x14ac:dyDescent="0.25">
      <c r="A47" s="484" t="s">
        <v>21</v>
      </c>
      <c r="B47" s="5" t="s">
        <v>92</v>
      </c>
      <c r="C47" s="461">
        <v>19703594.931675497</v>
      </c>
      <c r="D47" s="461">
        <v>1291966.4739198014</v>
      </c>
      <c r="E47" s="462">
        <v>7.0171222327462007E-2</v>
      </c>
      <c r="F47" s="463">
        <v>40244790.221314199</v>
      </c>
      <c r="G47" s="463">
        <v>4469568.7146123573</v>
      </c>
      <c r="H47" s="462">
        <v>0.12493476004823797</v>
      </c>
      <c r="I47" s="460"/>
      <c r="J47" s="460"/>
    </row>
    <row r="48" spans="1:10" x14ac:dyDescent="0.25">
      <c r="A48" s="484" t="s">
        <v>21</v>
      </c>
      <c r="B48" s="6" t="s">
        <v>93</v>
      </c>
      <c r="C48" s="465">
        <v>18029884.914687756</v>
      </c>
      <c r="D48" s="465">
        <v>1365143.9664683267</v>
      </c>
      <c r="E48" s="466">
        <v>8.1918103060233144E-2</v>
      </c>
      <c r="F48" s="467">
        <v>38008702.443422899</v>
      </c>
      <c r="G48" s="467">
        <v>4787683.9435152747</v>
      </c>
      <c r="H48" s="466">
        <v>0.1441161096108052</v>
      </c>
      <c r="I48" s="464"/>
      <c r="J48" s="464"/>
    </row>
    <row r="49" spans="1:10" x14ac:dyDescent="0.25">
      <c r="A49" s="484" t="s">
        <v>21</v>
      </c>
      <c r="B49" s="5" t="s">
        <v>94</v>
      </c>
      <c r="C49" s="461">
        <v>20298298.129123926</v>
      </c>
      <c r="D49" s="461">
        <v>933907.84625956044</v>
      </c>
      <c r="E49" s="462">
        <v>4.8228104919264075E-2</v>
      </c>
      <c r="F49" s="463">
        <v>40811082.996446058</v>
      </c>
      <c r="G49" s="463">
        <v>3843436.9113797396</v>
      </c>
      <c r="H49" s="462">
        <v>0.10396758567033454</v>
      </c>
      <c r="I49" s="460"/>
      <c r="J49" s="460"/>
    </row>
    <row r="50" spans="1:10" x14ac:dyDescent="0.25">
      <c r="A50" s="484" t="s">
        <v>21</v>
      </c>
      <c r="B50" s="6" t="s">
        <v>95</v>
      </c>
      <c r="C50" s="465">
        <v>11949737.214386381</v>
      </c>
      <c r="D50" s="465">
        <v>-77322.585434798151</v>
      </c>
      <c r="E50" s="466">
        <v>-6.4290513826120495E-3</v>
      </c>
      <c r="F50" s="467">
        <v>25372643.198383585</v>
      </c>
      <c r="G50" s="467">
        <v>2200767.5735610835</v>
      </c>
      <c r="H50" s="466">
        <v>9.4975806412647343E-2</v>
      </c>
      <c r="I50" s="464"/>
      <c r="J50" s="464"/>
    </row>
    <row r="51" spans="1:10" x14ac:dyDescent="0.25">
      <c r="A51" s="484" t="s">
        <v>21</v>
      </c>
      <c r="B51" s="5" t="s">
        <v>96</v>
      </c>
      <c r="C51" s="461">
        <v>20910913.39794625</v>
      </c>
      <c r="D51" s="461">
        <v>1105427.2701503225</v>
      </c>
      <c r="E51" s="462">
        <v>5.5814195269810379E-2</v>
      </c>
      <c r="F51" s="463">
        <v>45548025.675117992</v>
      </c>
      <c r="G51" s="463">
        <v>4692084.6386961713</v>
      </c>
      <c r="H51" s="462">
        <v>0.1148446105919656</v>
      </c>
      <c r="I51" s="460"/>
      <c r="J51" s="460"/>
    </row>
    <row r="52" spans="1:10" x14ac:dyDescent="0.25">
      <c r="A52" s="484" t="s">
        <v>21</v>
      </c>
      <c r="B52" s="6" t="s">
        <v>97</v>
      </c>
      <c r="C52" s="465">
        <v>23964196.471385464</v>
      </c>
      <c r="D52" s="465">
        <v>1748895.5849754885</v>
      </c>
      <c r="E52" s="466">
        <v>7.8724820965416706E-2</v>
      </c>
      <c r="F52" s="467">
        <v>50472351.051183328</v>
      </c>
      <c r="G52" s="467">
        <v>6338891.2680464983</v>
      </c>
      <c r="H52" s="466">
        <v>0.14363005527313216</v>
      </c>
      <c r="I52" s="464"/>
      <c r="J52" s="464"/>
    </row>
    <row r="53" spans="1:10" x14ac:dyDescent="0.25">
      <c r="A53" s="484" t="s">
        <v>21</v>
      </c>
      <c r="B53" s="5" t="s">
        <v>98</v>
      </c>
      <c r="C53" s="461">
        <v>21581713.80368894</v>
      </c>
      <c r="D53" s="461">
        <v>783580.1448998116</v>
      </c>
      <c r="E53" s="462">
        <v>3.7675502896322467E-2</v>
      </c>
      <c r="F53" s="463">
        <v>42697231.265731588</v>
      </c>
      <c r="G53" s="463">
        <v>3011206.9387220219</v>
      </c>
      <c r="H53" s="462">
        <v>7.5875751975303066E-2</v>
      </c>
      <c r="I53" s="460"/>
      <c r="J53" s="460"/>
    </row>
    <row r="54" spans="1:10" x14ac:dyDescent="0.25">
      <c r="A54" s="484" t="s">
        <v>99</v>
      </c>
      <c r="B54" s="6" t="s">
        <v>54</v>
      </c>
      <c r="C54" s="465">
        <v>463392096.74638164</v>
      </c>
      <c r="D54" s="465">
        <v>10514083.765658557</v>
      </c>
      <c r="E54" s="466">
        <v>2.3216149745176728E-2</v>
      </c>
      <c r="F54" s="467">
        <v>1093664567.6982493</v>
      </c>
      <c r="G54" s="467">
        <v>50933924.311311007</v>
      </c>
      <c r="H54" s="466">
        <v>4.8846674483326136E-2</v>
      </c>
      <c r="I54" s="473">
        <v>92.22281633755459</v>
      </c>
      <c r="J54" s="473">
        <v>-1.2169858746704136</v>
      </c>
    </row>
    <row r="55" spans="1:10" x14ac:dyDescent="0.25">
      <c r="A55" s="484" t="s">
        <v>99</v>
      </c>
      <c r="B55" s="5" t="s">
        <v>55</v>
      </c>
      <c r="C55" s="461">
        <v>584601139.59119844</v>
      </c>
      <c r="D55" s="461">
        <v>21265538.14462328</v>
      </c>
      <c r="E55" s="462">
        <v>3.7749324008665604E-2</v>
      </c>
      <c r="F55" s="463">
        <v>1300700779.986517</v>
      </c>
      <c r="G55" s="463">
        <v>91984941.624582052</v>
      </c>
      <c r="H55" s="462">
        <v>7.6101378591382621E-2</v>
      </c>
      <c r="I55" s="472">
        <v>96.829040499179271</v>
      </c>
      <c r="J55" s="472">
        <v>9.6167854028905708E-2</v>
      </c>
    </row>
    <row r="56" spans="1:10" x14ac:dyDescent="0.25">
      <c r="A56" s="484" t="s">
        <v>99</v>
      </c>
      <c r="B56" s="6" t="s">
        <v>56</v>
      </c>
      <c r="C56" s="465">
        <v>528578535.90712821</v>
      </c>
      <c r="D56" s="465">
        <v>22173481.907393217</v>
      </c>
      <c r="E56" s="466">
        <v>4.3786059661649467E-2</v>
      </c>
      <c r="F56" s="467">
        <v>1202211746.7442334</v>
      </c>
      <c r="G56" s="467">
        <v>94594342.058640957</v>
      </c>
      <c r="H56" s="466">
        <v>8.5403444960755609E-2</v>
      </c>
      <c r="I56" s="473">
        <v>101.88914729929679</v>
      </c>
      <c r="J56" s="473">
        <v>0.68988394000544417</v>
      </c>
    </row>
    <row r="57" spans="1:10" x14ac:dyDescent="0.25">
      <c r="A57" s="484" t="s">
        <v>99</v>
      </c>
      <c r="B57" s="5" t="s">
        <v>57</v>
      </c>
      <c r="C57" s="461">
        <v>770922403.39146638</v>
      </c>
      <c r="D57" s="461">
        <v>14300166.349528313</v>
      </c>
      <c r="E57" s="462">
        <v>1.8900008021751655E-2</v>
      </c>
      <c r="F57" s="463">
        <v>1773956617.3721435</v>
      </c>
      <c r="G57" s="463">
        <v>84624855.238382578</v>
      </c>
      <c r="H57" s="462">
        <v>5.0093686234546748E-2</v>
      </c>
      <c r="I57" s="472">
        <v>105.06946510125144</v>
      </c>
      <c r="J57" s="472">
        <v>-1.8374681577236061</v>
      </c>
    </row>
    <row r="58" spans="1:10" x14ac:dyDescent="0.25">
      <c r="A58" s="484" t="s">
        <v>99</v>
      </c>
      <c r="B58" s="6" t="s">
        <v>58</v>
      </c>
      <c r="C58" s="465">
        <v>274169121.33872688</v>
      </c>
      <c r="D58" s="465">
        <v>10585046.872755587</v>
      </c>
      <c r="E58" s="466">
        <v>4.0158142688253032E-2</v>
      </c>
      <c r="F58" s="467">
        <v>621410410.37078989</v>
      </c>
      <c r="G58" s="467">
        <v>43863484.636626601</v>
      </c>
      <c r="H58" s="466">
        <v>7.5947914675276701E-2</v>
      </c>
      <c r="I58" s="473">
        <v>98.808394555939998</v>
      </c>
      <c r="J58" s="473">
        <v>0.32672885534319107</v>
      </c>
    </row>
    <row r="59" spans="1:10" x14ac:dyDescent="0.25">
      <c r="A59" s="484" t="s">
        <v>99</v>
      </c>
      <c r="B59" s="5" t="s">
        <v>59</v>
      </c>
      <c r="C59" s="461">
        <v>430972920.18374866</v>
      </c>
      <c r="D59" s="461">
        <v>23708095.808324397</v>
      </c>
      <c r="E59" s="462">
        <v>5.8212971976361591E-2</v>
      </c>
      <c r="F59" s="463">
        <v>985170034.67285681</v>
      </c>
      <c r="G59" s="463">
        <v>81509160.769291401</v>
      </c>
      <c r="H59" s="462">
        <v>9.0198837996818798E-2</v>
      </c>
      <c r="I59" s="472">
        <v>80.924589135007594</v>
      </c>
      <c r="J59" s="472">
        <v>1.6437317849570405</v>
      </c>
    </row>
    <row r="60" spans="1:10" x14ac:dyDescent="0.25">
      <c r="A60" s="484" t="s">
        <v>99</v>
      </c>
      <c r="B60" s="6" t="s">
        <v>60</v>
      </c>
      <c r="C60" s="465">
        <v>613700751.23392677</v>
      </c>
      <c r="D60" s="465">
        <v>28502102.53401649</v>
      </c>
      <c r="E60" s="466">
        <v>4.8705004014170855E-2</v>
      </c>
      <c r="F60" s="467">
        <v>1400841510.5939157</v>
      </c>
      <c r="G60" s="467">
        <v>108982613.95380306</v>
      </c>
      <c r="H60" s="466">
        <v>8.4361081722815701E-2</v>
      </c>
      <c r="I60" s="473">
        <v>103.56356558421803</v>
      </c>
      <c r="J60" s="473">
        <v>1.1836964947040087</v>
      </c>
    </row>
    <row r="61" spans="1:10" x14ac:dyDescent="0.25">
      <c r="A61" s="484" t="s">
        <v>99</v>
      </c>
      <c r="B61" s="5" t="s">
        <v>61</v>
      </c>
      <c r="C61" s="461">
        <v>574460000.10273945</v>
      </c>
      <c r="D61" s="461">
        <v>19152684.041011572</v>
      </c>
      <c r="E61" s="462">
        <v>3.449024258647182E-2</v>
      </c>
      <c r="F61" s="463">
        <v>1292639926.2168798</v>
      </c>
      <c r="G61" s="463">
        <v>79992395.783917665</v>
      </c>
      <c r="H61" s="462">
        <v>6.5965083650776316E-2</v>
      </c>
      <c r="I61" s="472">
        <v>119.81485786337535</v>
      </c>
      <c r="J61" s="472">
        <v>-0.25809582879585946</v>
      </c>
    </row>
    <row r="62" spans="1:10" x14ac:dyDescent="0.25">
      <c r="A62" s="484" t="s">
        <v>99</v>
      </c>
      <c r="B62" s="6" t="s">
        <v>62</v>
      </c>
      <c r="C62" s="465">
        <v>462577124.4677124</v>
      </c>
      <c r="D62" s="465">
        <v>10567537.643511295</v>
      </c>
      <c r="E62" s="466">
        <v>2.3379012196972051E-2</v>
      </c>
      <c r="F62" s="467">
        <v>1090521748.8184125</v>
      </c>
      <c r="G62" s="467">
        <v>51096085.995217085</v>
      </c>
      <c r="H62" s="466">
        <v>4.9157999290141099E-2</v>
      </c>
      <c r="I62" s="473">
        <v>92.801919067383849</v>
      </c>
      <c r="J62" s="473">
        <v>-1.2802066954304792</v>
      </c>
    </row>
    <row r="63" spans="1:10" x14ac:dyDescent="0.25">
      <c r="A63" s="484" t="s">
        <v>99</v>
      </c>
      <c r="B63" s="5" t="s">
        <v>63</v>
      </c>
      <c r="C63" s="461">
        <v>583169456.66614699</v>
      </c>
      <c r="D63" s="461">
        <v>21408963.585079432</v>
      </c>
      <c r="E63" s="462">
        <v>3.8110482756910265E-2</v>
      </c>
      <c r="F63" s="463">
        <v>1295370298.7106695</v>
      </c>
      <c r="G63" s="463">
        <v>92218689.301111698</v>
      </c>
      <c r="H63" s="462">
        <v>7.6647604990004281E-2</v>
      </c>
      <c r="I63" s="472">
        <v>97.369690031331643</v>
      </c>
      <c r="J63" s="472">
        <v>5.7581807479209601E-2</v>
      </c>
    </row>
    <row r="64" spans="1:10" x14ac:dyDescent="0.25">
      <c r="A64" s="484" t="s">
        <v>99</v>
      </c>
      <c r="B64" s="6" t="s">
        <v>64</v>
      </c>
      <c r="C64" s="465">
        <v>526051444.63203871</v>
      </c>
      <c r="D64" s="465">
        <v>21986131.587880969</v>
      </c>
      <c r="E64" s="466">
        <v>4.3617624579445943E-2</v>
      </c>
      <c r="F64" s="467">
        <v>1195856529.4837379</v>
      </c>
      <c r="G64" s="467">
        <v>94051820.63380456</v>
      </c>
      <c r="H64" s="466">
        <v>8.5361607078241752E-2</v>
      </c>
      <c r="I64" s="473">
        <v>102.21853879805212</v>
      </c>
      <c r="J64" s="473">
        <v>0.59953474585988431</v>
      </c>
    </row>
    <row r="65" spans="1:10" x14ac:dyDescent="0.25">
      <c r="A65" s="484" t="s">
        <v>99</v>
      </c>
      <c r="B65" s="5" t="s">
        <v>65</v>
      </c>
      <c r="C65" s="461">
        <v>747053944.12021458</v>
      </c>
      <c r="D65" s="461">
        <v>15899825.865174651</v>
      </c>
      <c r="E65" s="462">
        <v>2.1746202979914697E-2</v>
      </c>
      <c r="F65" s="463">
        <v>1716474334.4266849</v>
      </c>
      <c r="G65" s="463">
        <v>86893774.923961163</v>
      </c>
      <c r="H65" s="462">
        <v>5.3322785680799553E-2</v>
      </c>
      <c r="I65" s="472">
        <v>102.6362709299749</v>
      </c>
      <c r="J65" s="472">
        <v>-1.5821533377102526</v>
      </c>
    </row>
    <row r="66" spans="1:10" x14ac:dyDescent="0.25">
      <c r="A66" s="484" t="s">
        <v>99</v>
      </c>
      <c r="B66" s="6" t="s">
        <v>66</v>
      </c>
      <c r="C66" s="465">
        <v>272991047.50696325</v>
      </c>
      <c r="D66" s="465">
        <v>10575615.456538022</v>
      </c>
      <c r="E66" s="466">
        <v>4.0301042411659049E-2</v>
      </c>
      <c r="F66" s="467">
        <v>617214187.24237275</v>
      </c>
      <c r="G66" s="467">
        <v>43642781.293018699</v>
      </c>
      <c r="H66" s="466">
        <v>7.6089534520610888E-2</v>
      </c>
      <c r="I66" s="473">
        <v>99.176037988784188</v>
      </c>
      <c r="J66" s="473">
        <v>0.2673613023423087</v>
      </c>
    </row>
    <row r="67" spans="1:10" x14ac:dyDescent="0.25">
      <c r="A67" s="484" t="s">
        <v>99</v>
      </c>
      <c r="B67" s="5" t="s">
        <v>67</v>
      </c>
      <c r="C67" s="461">
        <v>430420412.2911225</v>
      </c>
      <c r="D67" s="461">
        <v>23853671.838763654</v>
      </c>
      <c r="E67" s="462">
        <v>5.8670986741865098E-2</v>
      </c>
      <c r="F67" s="463">
        <v>983162981.14317286</v>
      </c>
      <c r="G67" s="463">
        <v>81819472.816052318</v>
      </c>
      <c r="H67" s="462">
        <v>9.0775017582262266E-2</v>
      </c>
      <c r="I67" s="472">
        <v>81.471634002583556</v>
      </c>
      <c r="J67" s="472">
        <v>1.6295092348250364</v>
      </c>
    </row>
    <row r="68" spans="1:10" x14ac:dyDescent="0.25">
      <c r="A68" s="484" t="s">
        <v>99</v>
      </c>
      <c r="B68" s="6" t="s">
        <v>68</v>
      </c>
      <c r="C68" s="465">
        <v>612502327.74620295</v>
      </c>
      <c r="D68" s="465">
        <v>28510135.115154386</v>
      </c>
      <c r="E68" s="466">
        <v>4.8819377167883413E-2</v>
      </c>
      <c r="F68" s="467">
        <v>1397217124.8835416</v>
      </c>
      <c r="G68" s="467">
        <v>108986374.88347435</v>
      </c>
      <c r="H68" s="466">
        <v>8.4601593995073207E-2</v>
      </c>
      <c r="I68" s="473">
        <v>104.19362067725078</v>
      </c>
      <c r="J68" s="473">
        <v>1.1248495867338448</v>
      </c>
    </row>
    <row r="69" spans="1:10" x14ac:dyDescent="0.25">
      <c r="A69" s="484" t="s">
        <v>99</v>
      </c>
      <c r="B69" s="5" t="s">
        <v>69</v>
      </c>
      <c r="C69" s="461">
        <v>572155990.72664547</v>
      </c>
      <c r="D69" s="461">
        <v>19242135.384824276</v>
      </c>
      <c r="E69" s="462">
        <v>3.4801326099756433E-2</v>
      </c>
      <c r="F69" s="463">
        <v>1284432421.6956701</v>
      </c>
      <c r="G69" s="463">
        <v>80204357.500560045</v>
      </c>
      <c r="H69" s="462">
        <v>6.6602298920983516E-2</v>
      </c>
      <c r="I69" s="472">
        <v>120.29522238351362</v>
      </c>
      <c r="J69" s="472">
        <v>-0.31332123774093645</v>
      </c>
    </row>
    <row r="70" spans="1:10" x14ac:dyDescent="0.25">
      <c r="A70" s="484" t="s">
        <v>99</v>
      </c>
      <c r="B70" s="6" t="s">
        <v>70</v>
      </c>
      <c r="C70" s="465">
        <v>250855460.49954286</v>
      </c>
      <c r="D70" s="465">
        <v>-814894.70589846373</v>
      </c>
      <c r="E70" s="466">
        <v>-3.2379447521073989E-3</v>
      </c>
      <c r="F70" s="467">
        <v>670508399.45920515</v>
      </c>
      <c r="G70" s="467">
        <v>18347253.983485699</v>
      </c>
      <c r="H70" s="466">
        <v>2.813300686612092E-2</v>
      </c>
      <c r="I70" s="473">
        <v>91.20277264961031</v>
      </c>
      <c r="J70" s="473">
        <v>-2.2075109773338113</v>
      </c>
    </row>
    <row r="71" spans="1:10" x14ac:dyDescent="0.25">
      <c r="A71" s="484" t="s">
        <v>99</v>
      </c>
      <c r="B71" s="5" t="s">
        <v>71</v>
      </c>
      <c r="C71" s="461">
        <v>341625503.69058073</v>
      </c>
      <c r="D71" s="461">
        <v>6513930.7460424304</v>
      </c>
      <c r="E71" s="462">
        <v>1.9438095464165007E-2</v>
      </c>
      <c r="F71" s="463">
        <v>800925548.71700215</v>
      </c>
      <c r="G71" s="463">
        <v>42048076.42193675</v>
      </c>
      <c r="H71" s="462">
        <v>5.540825489887212E-2</v>
      </c>
      <c r="I71" s="472">
        <v>103.36915831906501</v>
      </c>
      <c r="J71" s="472">
        <v>-0.1470289244194305</v>
      </c>
    </row>
    <row r="72" spans="1:10" x14ac:dyDescent="0.25">
      <c r="A72" s="484" t="s">
        <v>99</v>
      </c>
      <c r="B72" s="6" t="s">
        <v>72</v>
      </c>
      <c r="C72" s="465">
        <v>308289693.2154597</v>
      </c>
      <c r="D72" s="465">
        <v>8992277.2733333111</v>
      </c>
      <c r="E72" s="466">
        <v>3.0044620482363608E-2</v>
      </c>
      <c r="F72" s="467">
        <v>738595746.61171186</v>
      </c>
      <c r="G72" s="467">
        <v>46799909.632165909</v>
      </c>
      <c r="H72" s="466">
        <v>6.7649886181014446E-2</v>
      </c>
      <c r="I72" s="473">
        <v>108.5605747371869</v>
      </c>
      <c r="J72" s="473">
        <v>0.96504162146561612</v>
      </c>
    </row>
    <row r="73" spans="1:10" x14ac:dyDescent="0.25">
      <c r="A73" s="484" t="s">
        <v>99</v>
      </c>
      <c r="B73" s="5" t="s">
        <v>73</v>
      </c>
      <c r="C73" s="461">
        <v>487338043.17285216</v>
      </c>
      <c r="D73" s="461">
        <v>4412274.9217473269</v>
      </c>
      <c r="E73" s="462">
        <v>9.1365489518734806E-3</v>
      </c>
      <c r="F73" s="463">
        <v>1195085427.271621</v>
      </c>
      <c r="G73" s="463">
        <v>40646982.306517124</v>
      </c>
      <c r="H73" s="462">
        <v>3.5209311058369851E-2</v>
      </c>
      <c r="I73" s="472">
        <v>121.33634093675778</v>
      </c>
      <c r="J73" s="472">
        <v>-1.412981763567899</v>
      </c>
    </row>
    <row r="74" spans="1:10" x14ac:dyDescent="0.25">
      <c r="A74" s="484" t="s">
        <v>99</v>
      </c>
      <c r="B74" s="6" t="s">
        <v>74</v>
      </c>
      <c r="C74" s="465">
        <v>120413058.341028</v>
      </c>
      <c r="D74" s="465">
        <v>2823876.4746920615</v>
      </c>
      <c r="E74" s="466">
        <v>2.4014764197457995E-2</v>
      </c>
      <c r="F74" s="467">
        <v>303583263.6442464</v>
      </c>
      <c r="G74" s="467">
        <v>12023610.472126901</v>
      </c>
      <c r="H74" s="466">
        <v>4.123893803999306E-2</v>
      </c>
      <c r="I74" s="473">
        <v>79.276344100669476</v>
      </c>
      <c r="J74" s="473">
        <v>0.24205669928942086</v>
      </c>
    </row>
    <row r="75" spans="1:10" x14ac:dyDescent="0.25">
      <c r="A75" s="484" t="s">
        <v>99</v>
      </c>
      <c r="B75" s="5" t="s">
        <v>75</v>
      </c>
      <c r="C75" s="461">
        <v>184292706.27727568</v>
      </c>
      <c r="D75" s="461">
        <v>9147347.581954807</v>
      </c>
      <c r="E75" s="462">
        <v>5.2227176615438249E-2</v>
      </c>
      <c r="F75" s="463">
        <v>449799029.39652574</v>
      </c>
      <c r="G75" s="463">
        <v>31002216.394067347</v>
      </c>
      <c r="H75" s="462">
        <v>7.4026867997883647E-2</v>
      </c>
      <c r="I75" s="472">
        <v>63.216928699598398</v>
      </c>
      <c r="J75" s="472">
        <v>1.8828248498220788</v>
      </c>
    </row>
    <row r="76" spans="1:10" x14ac:dyDescent="0.25">
      <c r="A76" s="484" t="s">
        <v>99</v>
      </c>
      <c r="B76" s="6" t="s">
        <v>76</v>
      </c>
      <c r="C76" s="465">
        <v>328195478.8855142</v>
      </c>
      <c r="D76" s="465">
        <v>11037229.625789583</v>
      </c>
      <c r="E76" s="466">
        <v>3.4800386405056317E-2</v>
      </c>
      <c r="F76" s="467">
        <v>801482091.4286319</v>
      </c>
      <c r="G76" s="467">
        <v>45100206.551479936</v>
      </c>
      <c r="H76" s="466">
        <v>5.9626238350228206E-2</v>
      </c>
      <c r="I76" s="473">
        <v>101.17603546134293</v>
      </c>
      <c r="J76" s="473">
        <v>1.3602515876960553</v>
      </c>
    </row>
    <row r="77" spans="1:10" x14ac:dyDescent="0.25">
      <c r="A77" s="484" t="s">
        <v>99</v>
      </c>
      <c r="B77" s="5" t="s">
        <v>77</v>
      </c>
      <c r="C77" s="461">
        <v>300404896.0741843</v>
      </c>
      <c r="D77" s="461">
        <v>5385789.002427876</v>
      </c>
      <c r="E77" s="462">
        <v>1.8255729453882152E-2</v>
      </c>
      <c r="F77" s="463">
        <v>736892456.44363236</v>
      </c>
      <c r="G77" s="463">
        <v>32392087.909821987</v>
      </c>
      <c r="H77" s="462">
        <v>4.5978809034884736E-2</v>
      </c>
      <c r="I77" s="472">
        <v>114.45970278294921</v>
      </c>
      <c r="J77" s="472">
        <v>-0.29589974501756444</v>
      </c>
    </row>
    <row r="78" spans="1:10" x14ac:dyDescent="0.25">
      <c r="A78" s="484" t="s">
        <v>99</v>
      </c>
      <c r="B78" s="6" t="s">
        <v>78</v>
      </c>
      <c r="C78" s="465">
        <v>1207311.9015355129</v>
      </c>
      <c r="D78" s="465">
        <v>-138200.61716137454</v>
      </c>
      <c r="E78" s="466">
        <v>-0.10271224922917861</v>
      </c>
      <c r="F78" s="467">
        <v>3778953.5708929976</v>
      </c>
      <c r="G78" s="467">
        <v>-294817.28945250949</v>
      </c>
      <c r="H78" s="466">
        <v>-7.2369629898011809E-2</v>
      </c>
      <c r="I78" s="473">
        <v>82.271853885751582</v>
      </c>
      <c r="J78" s="473">
        <v>-2.0872996441460288</v>
      </c>
    </row>
    <row r="79" spans="1:10" x14ac:dyDescent="0.25">
      <c r="A79" s="484" t="s">
        <v>99</v>
      </c>
      <c r="B79" s="5" t="s">
        <v>79</v>
      </c>
      <c r="C79" s="461">
        <v>2087360.1217663274</v>
      </c>
      <c r="D79" s="461">
        <v>-195220.44401348149</v>
      </c>
      <c r="E79" s="462">
        <v>-8.5526200888680307E-2</v>
      </c>
      <c r="F79" s="463">
        <v>5901690.2987703253</v>
      </c>
      <c r="G79" s="463">
        <v>-538506.59858053364</v>
      </c>
      <c r="H79" s="462">
        <v>-8.3616480546122043E-2</v>
      </c>
      <c r="I79" s="472">
        <v>118.38192466157081</v>
      </c>
      <c r="J79" s="472">
        <v>-0.72219908515712916</v>
      </c>
    </row>
    <row r="80" spans="1:10" x14ac:dyDescent="0.25">
      <c r="A80" s="484" t="s">
        <v>99</v>
      </c>
      <c r="B80" s="6" t="s">
        <v>80</v>
      </c>
      <c r="C80" s="465">
        <v>1205663.4287122621</v>
      </c>
      <c r="D80" s="465">
        <v>-101184.04883137532</v>
      </c>
      <c r="E80" s="466">
        <v>-7.7426058182062524E-2</v>
      </c>
      <c r="F80" s="467">
        <v>3615985.2131442302</v>
      </c>
      <c r="G80" s="467">
        <v>-301439.15721536381</v>
      </c>
      <c r="H80" s="466">
        <v>-7.6948302945206229E-2</v>
      </c>
      <c r="I80" s="473">
        <v>79.576811777757555</v>
      </c>
      <c r="J80" s="473">
        <v>0.2174767225436085</v>
      </c>
    </row>
    <row r="81" spans="1:10" x14ac:dyDescent="0.25">
      <c r="A81" s="484" t="s">
        <v>99</v>
      </c>
      <c r="B81" s="5" t="s">
        <v>81</v>
      </c>
      <c r="C81" s="461">
        <v>3453261.458098426</v>
      </c>
      <c r="D81" s="461">
        <v>-471161.70388036594</v>
      </c>
      <c r="E81" s="462">
        <v>-0.12005884290082379</v>
      </c>
      <c r="F81" s="463">
        <v>10467652.495544009</v>
      </c>
      <c r="G81" s="463">
        <v>-1137862.6962669715</v>
      </c>
      <c r="H81" s="462">
        <v>-9.8044996491828643E-2</v>
      </c>
      <c r="I81" s="472">
        <v>161.15261595250149</v>
      </c>
      <c r="J81" s="472">
        <v>-7.3460229960188883</v>
      </c>
    </row>
    <row r="82" spans="1:10" x14ac:dyDescent="0.25">
      <c r="A82" s="484" t="s">
        <v>99</v>
      </c>
      <c r="B82" s="6" t="s">
        <v>82</v>
      </c>
      <c r="C82" s="465">
        <v>1031631.0712865599</v>
      </c>
      <c r="D82" s="465">
        <v>-98067.23435260111</v>
      </c>
      <c r="E82" s="466">
        <v>-8.6808339769188739E-2</v>
      </c>
      <c r="F82" s="467">
        <v>2936599.4699245333</v>
      </c>
      <c r="G82" s="467">
        <v>-268980.14136935771</v>
      </c>
      <c r="H82" s="466">
        <v>-8.3909986331859449E-2</v>
      </c>
      <c r="I82" s="473">
        <v>73.67452431763401</v>
      </c>
      <c r="J82" s="473">
        <v>-0.55352926956288684</v>
      </c>
    </row>
    <row r="83" spans="1:10" x14ac:dyDescent="0.25">
      <c r="A83" s="484" t="s">
        <v>99</v>
      </c>
      <c r="B83" s="5" t="s">
        <v>83</v>
      </c>
      <c r="C83" s="461">
        <v>814971.10804484109</v>
      </c>
      <c r="D83" s="461">
        <v>-53455.048477334669</v>
      </c>
      <c r="E83" s="462">
        <v>-6.1553936481379648E-2</v>
      </c>
      <c r="F83" s="463">
        <v>3142818.3692199741</v>
      </c>
      <c r="G83" s="463">
        <v>-162162.19452273007</v>
      </c>
      <c r="H83" s="462">
        <v>-4.9066005501433425E-2</v>
      </c>
      <c r="I83" s="472">
        <v>20.305021280374781</v>
      </c>
      <c r="J83" s="472">
        <v>-0.21522397280838135</v>
      </c>
    </row>
    <row r="84" spans="1:10" x14ac:dyDescent="0.25">
      <c r="A84" s="484" t="s">
        <v>99</v>
      </c>
      <c r="B84" s="6" t="s">
        <v>84</v>
      </c>
      <c r="C84" s="465">
        <v>1431682.9250515539</v>
      </c>
      <c r="D84" s="465">
        <v>-143425.44045585883</v>
      </c>
      <c r="E84" s="466">
        <v>-9.1057506643141398E-2</v>
      </c>
      <c r="F84" s="467">
        <v>5330481.2758467831</v>
      </c>
      <c r="G84" s="467">
        <v>-233747.67653033044</v>
      </c>
      <c r="H84" s="466">
        <v>-4.2008996849504238E-2</v>
      </c>
      <c r="I84" s="473">
        <v>29.686862042206887</v>
      </c>
      <c r="J84" s="473">
        <v>-1.2884936395359787</v>
      </c>
    </row>
    <row r="85" spans="1:10" x14ac:dyDescent="0.25">
      <c r="A85" s="484" t="s">
        <v>99</v>
      </c>
      <c r="B85" s="5" t="s">
        <v>85</v>
      </c>
      <c r="C85" s="461">
        <v>2527087.4654313591</v>
      </c>
      <c r="D85" s="461">
        <v>187346.5098542613</v>
      </c>
      <c r="E85" s="462">
        <v>8.0071475180914731E-2</v>
      </c>
      <c r="F85" s="463">
        <v>6355204.6673920071</v>
      </c>
      <c r="G85" s="463">
        <v>542508.83173243608</v>
      </c>
      <c r="H85" s="462">
        <v>9.3331708224653254E-2</v>
      </c>
      <c r="I85" s="472">
        <v>60.983192447287735</v>
      </c>
      <c r="J85" s="472">
        <v>7.4348447922956211</v>
      </c>
    </row>
    <row r="86" spans="1:10" x14ac:dyDescent="0.25">
      <c r="A86" s="484" t="s">
        <v>99</v>
      </c>
      <c r="B86" s="6" t="s">
        <v>86</v>
      </c>
      <c r="C86" s="465">
        <v>23868047.809432689</v>
      </c>
      <c r="D86" s="465">
        <v>-1600070.9774649516</v>
      </c>
      <c r="E86" s="466">
        <v>-6.2826429814208579E-2</v>
      </c>
      <c r="F86" s="467">
        <v>57481458.91238787</v>
      </c>
      <c r="G86" s="467">
        <v>-2269743.7186500579</v>
      </c>
      <c r="H86" s="466">
        <v>-3.7986577988491116E-2</v>
      </c>
      <c r="I86" s="473">
        <v>407.24356621083865</v>
      </c>
      <c r="J86" s="473">
        <v>-4.8754122010641368</v>
      </c>
    </row>
    <row r="87" spans="1:10" x14ac:dyDescent="0.25">
      <c r="A87" s="484" t="s">
        <v>99</v>
      </c>
      <c r="B87" s="5" t="s">
        <v>87</v>
      </c>
      <c r="C87" s="461">
        <v>1178071.2587975876</v>
      </c>
      <c r="D87" s="461">
        <v>9428.8432516078465</v>
      </c>
      <c r="E87" s="462">
        <v>8.0682021516417166E-3</v>
      </c>
      <c r="F87" s="463">
        <v>4196215.6796807777</v>
      </c>
      <c r="G87" s="463">
        <v>220695.89487195201</v>
      </c>
      <c r="H87" s="462">
        <v>5.5513720675034905E-2</v>
      </c>
      <c r="I87" s="472">
        <v>53.151844664745752</v>
      </c>
      <c r="J87" s="472">
        <v>3.1464521381613295</v>
      </c>
    </row>
    <row r="88" spans="1:10" x14ac:dyDescent="0.25">
      <c r="A88" s="484" t="s">
        <v>99</v>
      </c>
      <c r="B88" s="6" t="s">
        <v>88</v>
      </c>
      <c r="C88" s="465">
        <v>552490.74942714442</v>
      </c>
      <c r="D88" s="465">
        <v>-145593.1736381934</v>
      </c>
      <c r="E88" s="466">
        <v>-0.2085611325911691</v>
      </c>
      <c r="F88" s="467">
        <v>2007002.6776937654</v>
      </c>
      <c r="G88" s="467">
        <v>-310362.89875042369</v>
      </c>
      <c r="H88" s="466">
        <v>-0.13392919179659626</v>
      </c>
      <c r="I88" s="473">
        <v>12.987543333636841</v>
      </c>
      <c r="J88" s="473">
        <v>-2.5756262603551914</v>
      </c>
    </row>
    <row r="89" spans="1:10" x14ac:dyDescent="0.25">
      <c r="A89" s="484" t="s">
        <v>99</v>
      </c>
      <c r="B89" s="5" t="s">
        <v>89</v>
      </c>
      <c r="C89" s="461">
        <v>1198383.5175302615</v>
      </c>
      <c r="D89" s="461">
        <v>-8072.5513316227589</v>
      </c>
      <c r="E89" s="462">
        <v>-6.6911274599812292E-3</v>
      </c>
      <c r="F89" s="463">
        <v>3624307.6458326257</v>
      </c>
      <c r="G89" s="463">
        <v>-3838.9942127610557</v>
      </c>
      <c r="H89" s="462">
        <v>-1.0581144020995335E-3</v>
      </c>
      <c r="I89" s="472">
        <v>25.317314973398126</v>
      </c>
      <c r="J89" s="472">
        <v>1.1448051738251657</v>
      </c>
    </row>
    <row r="90" spans="1:10" x14ac:dyDescent="0.25">
      <c r="A90" s="484" t="s">
        <v>99</v>
      </c>
      <c r="B90" s="6" t="s">
        <v>90</v>
      </c>
      <c r="C90" s="465">
        <v>2304007.665704506</v>
      </c>
      <c r="D90" s="465">
        <v>-89453.054201825988</v>
      </c>
      <c r="E90" s="466">
        <v>-3.7373938689633783E-2</v>
      </c>
      <c r="F90" s="467">
        <v>8207516.7707313467</v>
      </c>
      <c r="G90" s="467">
        <v>-211949.46712100506</v>
      </c>
      <c r="H90" s="466">
        <v>-2.5173741557168998E-2</v>
      </c>
      <c r="I90" s="473">
        <v>60.159785730205293</v>
      </c>
      <c r="J90" s="473">
        <v>0.88949185745946835</v>
      </c>
    </row>
    <row r="91" spans="1:10" x14ac:dyDescent="0.25">
      <c r="A91" s="484" t="s">
        <v>99</v>
      </c>
      <c r="B91" s="5" t="s">
        <v>91</v>
      </c>
      <c r="C91" s="461">
        <v>3954858975.4131856</v>
      </c>
      <c r="D91" s="461">
        <v>152997111.07675552</v>
      </c>
      <c r="E91" s="462">
        <v>4.0242680175193411E-2</v>
      </c>
      <c r="F91" s="463">
        <v>8905962272.041357</v>
      </c>
      <c r="G91" s="463">
        <v>620860917.92373276</v>
      </c>
      <c r="H91" s="462">
        <v>7.4937033524058241E-2</v>
      </c>
      <c r="I91" s="460"/>
      <c r="J91" s="460"/>
    </row>
    <row r="92" spans="1:10" x14ac:dyDescent="0.25">
      <c r="A92" s="484" t="s">
        <v>99</v>
      </c>
      <c r="B92" s="6" t="s">
        <v>92</v>
      </c>
      <c r="C92" s="465">
        <v>239456592.85379952</v>
      </c>
      <c r="D92" s="465">
        <v>15090253.28305006</v>
      </c>
      <c r="E92" s="466">
        <v>6.72572067268212E-2</v>
      </c>
      <c r="F92" s="467">
        <v>488543059.69489765</v>
      </c>
      <c r="G92" s="467">
        <v>50709119.47775656</v>
      </c>
      <c r="H92" s="466">
        <v>0.11581815574326576</v>
      </c>
      <c r="I92" s="464"/>
      <c r="J92" s="464"/>
    </row>
    <row r="93" spans="1:10" x14ac:dyDescent="0.25">
      <c r="A93" s="484" t="s">
        <v>99</v>
      </c>
      <c r="B93" s="5" t="s">
        <v>93</v>
      </c>
      <c r="C93" s="461">
        <v>216556087.98786688</v>
      </c>
      <c r="D93" s="461">
        <v>13095038.363379061</v>
      </c>
      <c r="E93" s="462">
        <v>6.4361401789421374E-2</v>
      </c>
      <c r="F93" s="463">
        <v>453644797.65888268</v>
      </c>
      <c r="G93" s="463">
        <v>47553350.158855081</v>
      </c>
      <c r="H93" s="462">
        <v>0.11710010257936261</v>
      </c>
      <c r="I93" s="460"/>
      <c r="J93" s="460"/>
    </row>
    <row r="94" spans="1:10" x14ac:dyDescent="0.25">
      <c r="A94" s="484" t="s">
        <v>99</v>
      </c>
      <c r="B94" s="6" t="s">
        <v>94</v>
      </c>
      <c r="C94" s="465">
        <v>256262639.48926416</v>
      </c>
      <c r="D94" s="465">
        <v>11958712.647307843</v>
      </c>
      <c r="E94" s="466">
        <v>4.8950145017702083E-2</v>
      </c>
      <c r="F94" s="467">
        <v>510921254.65952009</v>
      </c>
      <c r="G94" s="467">
        <v>47384655.313712418</v>
      </c>
      <c r="H94" s="466">
        <v>0.10222419412099649</v>
      </c>
      <c r="I94" s="464"/>
      <c r="J94" s="464"/>
    </row>
    <row r="95" spans="1:10" x14ac:dyDescent="0.25">
      <c r="A95" s="484" t="s">
        <v>99</v>
      </c>
      <c r="B95" s="5" t="s">
        <v>95</v>
      </c>
      <c r="C95" s="461">
        <v>152577989.16593516</v>
      </c>
      <c r="D95" s="461">
        <v>7751738.9818456769</v>
      </c>
      <c r="E95" s="462">
        <v>5.3524405775834123E-2</v>
      </c>
      <c r="F95" s="463">
        <v>313630923.59812641</v>
      </c>
      <c r="G95" s="463">
        <v>31619170.820891678</v>
      </c>
      <c r="H95" s="462">
        <v>0.11212004645022057</v>
      </c>
      <c r="I95" s="460"/>
      <c r="J95" s="460"/>
    </row>
    <row r="96" spans="1:10" x14ac:dyDescent="0.25">
      <c r="A96" s="484" t="s">
        <v>99</v>
      </c>
      <c r="B96" s="6" t="s">
        <v>96</v>
      </c>
      <c r="C96" s="465">
        <v>246127706.01384661</v>
      </c>
      <c r="D96" s="465">
        <v>14706324.256808639</v>
      </c>
      <c r="E96" s="466">
        <v>6.354781976130601E-2</v>
      </c>
      <c r="F96" s="467">
        <v>533363951.74664623</v>
      </c>
      <c r="G96" s="467">
        <v>50817256.421984196</v>
      </c>
      <c r="H96" s="466">
        <v>0.10531054696746781</v>
      </c>
      <c r="I96" s="464"/>
      <c r="J96" s="464"/>
    </row>
    <row r="97" spans="1:10" x14ac:dyDescent="0.25">
      <c r="A97" s="484" t="s">
        <v>99</v>
      </c>
      <c r="B97" s="5" t="s">
        <v>97</v>
      </c>
      <c r="C97" s="461">
        <v>284306848.86068869</v>
      </c>
      <c r="D97" s="461">
        <v>17472905.489364922</v>
      </c>
      <c r="E97" s="462">
        <v>6.5482319335399469E-2</v>
      </c>
      <c r="F97" s="463">
        <v>595735033.45490944</v>
      </c>
      <c r="G97" s="463">
        <v>63886168.33199358</v>
      </c>
      <c r="H97" s="462">
        <v>0.12012090750109773</v>
      </c>
      <c r="I97" s="460"/>
      <c r="J97" s="460"/>
    </row>
    <row r="98" spans="1:10" x14ac:dyDescent="0.25">
      <c r="A98" s="484" t="s">
        <v>99</v>
      </c>
      <c r="B98" s="6" t="s">
        <v>98</v>
      </c>
      <c r="C98" s="465">
        <v>270719463.58117455</v>
      </c>
      <c r="D98" s="465">
        <v>13954413.61674881</v>
      </c>
      <c r="E98" s="466">
        <v>5.4347013422123315E-2</v>
      </c>
      <c r="F98" s="467">
        <v>544603365.7821126</v>
      </c>
      <c r="G98" s="467">
        <v>48081249.732107043</v>
      </c>
      <c r="H98" s="466">
        <v>9.683606868231566E-2</v>
      </c>
      <c r="I98" s="464"/>
      <c r="J98" s="464"/>
    </row>
    <row r="99" spans="1:10" x14ac:dyDescent="0.25">
      <c r="A99" s="484" t="s">
        <v>100</v>
      </c>
      <c r="B99" s="5" t="s">
        <v>54</v>
      </c>
      <c r="C99" s="461">
        <v>462757755.13663954</v>
      </c>
      <c r="D99" s="461">
        <v>9820713.842823565</v>
      </c>
      <c r="E99" s="462">
        <v>2.1682293448048912E-2</v>
      </c>
      <c r="F99" s="463">
        <v>1089860820.9431155</v>
      </c>
      <c r="G99" s="463">
        <v>48716133.82712543</v>
      </c>
      <c r="H99" s="462">
        <v>4.6790935429033356E-2</v>
      </c>
      <c r="I99" s="472">
        <v>92.398270737194196</v>
      </c>
      <c r="J99" s="472">
        <v>-2.2203757041978349</v>
      </c>
    </row>
    <row r="100" spans="1:10" x14ac:dyDescent="0.25">
      <c r="A100" s="484" t="s">
        <v>100</v>
      </c>
      <c r="B100" s="6" t="s">
        <v>55</v>
      </c>
      <c r="C100" s="465">
        <v>582436741.3700974</v>
      </c>
      <c r="D100" s="465">
        <v>21749709.481783032</v>
      </c>
      <c r="E100" s="466">
        <v>3.8791176261974702E-2</v>
      </c>
      <c r="F100" s="467">
        <v>1292074910.4323826</v>
      </c>
      <c r="G100" s="467">
        <v>89051745.197892427</v>
      </c>
      <c r="H100" s="466">
        <v>7.4023300441213608E-2</v>
      </c>
      <c r="I100" s="473">
        <v>96.786573206969607</v>
      </c>
      <c r="J100" s="473">
        <v>0.78399681176011882</v>
      </c>
    </row>
    <row r="101" spans="1:10" x14ac:dyDescent="0.25">
      <c r="A101" s="484" t="s">
        <v>100</v>
      </c>
      <c r="B101" s="5" t="s">
        <v>56</v>
      </c>
      <c r="C101" s="461">
        <v>525755181.5373168</v>
      </c>
      <c r="D101" s="461">
        <v>21823273.998551905</v>
      </c>
      <c r="E101" s="462">
        <v>4.3305997639915571E-2</v>
      </c>
      <c r="F101" s="463">
        <v>1191903316.1367052</v>
      </c>
      <c r="G101" s="463">
        <v>90657643.857319593</v>
      </c>
      <c r="H101" s="462">
        <v>8.2322815098718305E-2</v>
      </c>
      <c r="I101" s="472">
        <v>101.67691132909404</v>
      </c>
      <c r="J101" s="472">
        <v>1.0213492110001425</v>
      </c>
    </row>
    <row r="102" spans="1:10" x14ac:dyDescent="0.25">
      <c r="A102" s="484" t="s">
        <v>100</v>
      </c>
      <c r="B102" s="6" t="s">
        <v>57</v>
      </c>
      <c r="C102" s="465">
        <v>769609878.07916844</v>
      </c>
      <c r="D102" s="465">
        <v>15060322.188605785</v>
      </c>
      <c r="E102" s="466">
        <v>1.9959354652101982E-2</v>
      </c>
      <c r="F102" s="467">
        <v>1766239630.6461301</v>
      </c>
      <c r="G102" s="467">
        <v>82534042.748095512</v>
      </c>
      <c r="H102" s="466">
        <v>4.9019284215319585E-2</v>
      </c>
      <c r="I102" s="473">
        <v>105.2341911780035</v>
      </c>
      <c r="J102" s="473">
        <v>-2.0787502039156607</v>
      </c>
    </row>
    <row r="103" spans="1:10" x14ac:dyDescent="0.25">
      <c r="A103" s="484" t="s">
        <v>100</v>
      </c>
      <c r="B103" s="5" t="s">
        <v>58</v>
      </c>
      <c r="C103" s="461">
        <v>273924144.66211945</v>
      </c>
      <c r="D103" s="461">
        <v>12198959.919066101</v>
      </c>
      <c r="E103" s="462">
        <v>4.6609805361460858E-2</v>
      </c>
      <c r="F103" s="463">
        <v>617863332.81982398</v>
      </c>
      <c r="G103" s="463">
        <v>43940906.18209815</v>
      </c>
      <c r="H103" s="462">
        <v>7.6562448412274275E-2</v>
      </c>
      <c r="I103" s="472">
        <v>99.043503961897642</v>
      </c>
      <c r="J103" s="472">
        <v>1.7958510993617836</v>
      </c>
    </row>
    <row r="104" spans="1:10" x14ac:dyDescent="0.25">
      <c r="A104" s="484" t="s">
        <v>100</v>
      </c>
      <c r="B104" s="6" t="s">
        <v>59</v>
      </c>
      <c r="C104" s="465">
        <v>428974472.2697075</v>
      </c>
      <c r="D104" s="465">
        <v>25090005.799984276</v>
      </c>
      <c r="E104" s="466">
        <v>6.212173996017032E-2</v>
      </c>
      <c r="F104" s="467">
        <v>977346703.80065751</v>
      </c>
      <c r="G104" s="467">
        <v>81149721.277144313</v>
      </c>
      <c r="H104" s="466">
        <v>9.0548978471945721E-2</v>
      </c>
      <c r="I104" s="473">
        <v>80.813208312903072</v>
      </c>
      <c r="J104" s="473">
        <v>1.9631674741374781</v>
      </c>
    </row>
    <row r="105" spans="1:10" x14ac:dyDescent="0.25">
      <c r="A105" s="484" t="s">
        <v>100</v>
      </c>
      <c r="B105" s="5" t="s">
        <v>60</v>
      </c>
      <c r="C105" s="461">
        <v>610280082.67806411</v>
      </c>
      <c r="D105" s="461">
        <v>27748121.966343403</v>
      </c>
      <c r="E105" s="462">
        <v>4.7633647315147395E-2</v>
      </c>
      <c r="F105" s="463">
        <v>1388028236.3262589</v>
      </c>
      <c r="G105" s="463">
        <v>101179683.36307907</v>
      </c>
      <c r="H105" s="462">
        <v>7.862594485582336E-2</v>
      </c>
      <c r="I105" s="472">
        <v>103.32369180106052</v>
      </c>
      <c r="J105" s="472">
        <v>0.38530838114843391</v>
      </c>
    </row>
    <row r="106" spans="1:10" x14ac:dyDescent="0.25">
      <c r="A106" s="484" t="s">
        <v>100</v>
      </c>
      <c r="B106" s="6" t="s">
        <v>61</v>
      </c>
      <c r="C106" s="465">
        <v>573211652.82724428</v>
      </c>
      <c r="D106" s="465">
        <v>19207790.105083704</v>
      </c>
      <c r="E106" s="466">
        <v>3.4670859532827183E-2</v>
      </c>
      <c r="F106" s="467">
        <v>1287715722.5201087</v>
      </c>
      <c r="G106" s="467">
        <v>79405216.026134729</v>
      </c>
      <c r="H106" s="466">
        <v>6.5715902989651562E-2</v>
      </c>
      <c r="I106" s="473">
        <v>119.94613905102831</v>
      </c>
      <c r="J106" s="473">
        <v>-0.36245534777845023</v>
      </c>
    </row>
    <row r="107" spans="1:10" x14ac:dyDescent="0.25">
      <c r="A107" s="484" t="s">
        <v>100</v>
      </c>
      <c r="B107" s="5" t="s">
        <v>62</v>
      </c>
      <c r="C107" s="461">
        <v>461945948.03599346</v>
      </c>
      <c r="D107" s="461">
        <v>9889081.3775221109</v>
      </c>
      <c r="E107" s="462">
        <v>2.1875746409120038E-2</v>
      </c>
      <c r="F107" s="463">
        <v>1086731029.8201189</v>
      </c>
      <c r="G107" s="463">
        <v>48930094.158284187</v>
      </c>
      <c r="H107" s="462">
        <v>4.7147860901744221E-2</v>
      </c>
      <c r="I107" s="472">
        <v>92.984630718978622</v>
      </c>
      <c r="J107" s="472">
        <v>-2.284694113011227</v>
      </c>
    </row>
    <row r="108" spans="1:10" x14ac:dyDescent="0.25">
      <c r="A108" s="484" t="s">
        <v>100</v>
      </c>
      <c r="B108" s="6" t="s">
        <v>63</v>
      </c>
      <c r="C108" s="465">
        <v>580991643.00975859</v>
      </c>
      <c r="D108" s="465">
        <v>21894079.277912498</v>
      </c>
      <c r="E108" s="466">
        <v>3.9159675695552336E-2</v>
      </c>
      <c r="F108" s="467">
        <v>1286706910.6629143</v>
      </c>
      <c r="G108" s="467">
        <v>89259365.401843309</v>
      </c>
      <c r="H108" s="466">
        <v>7.4541357368921507E-2</v>
      </c>
      <c r="I108" s="473">
        <v>97.329861788372114</v>
      </c>
      <c r="J108" s="473">
        <v>0.75344202421085527</v>
      </c>
    </row>
    <row r="109" spans="1:10" x14ac:dyDescent="0.25">
      <c r="A109" s="484" t="s">
        <v>100</v>
      </c>
      <c r="B109" s="5" t="s">
        <v>64</v>
      </c>
      <c r="C109" s="461">
        <v>523231722.47969294</v>
      </c>
      <c r="D109" s="461">
        <v>21617009.052540362</v>
      </c>
      <c r="E109" s="462">
        <v>4.3094846450670771E-2</v>
      </c>
      <c r="F109" s="463">
        <v>1185586049.2847147</v>
      </c>
      <c r="G109" s="463">
        <v>90121923.460657597</v>
      </c>
      <c r="H109" s="462">
        <v>8.226825629078803E-2</v>
      </c>
      <c r="I109" s="472">
        <v>102.00999373878898</v>
      </c>
      <c r="J109" s="472">
        <v>0.93183722185509055</v>
      </c>
    </row>
    <row r="110" spans="1:10" x14ac:dyDescent="0.25">
      <c r="A110" s="484" t="s">
        <v>100</v>
      </c>
      <c r="B110" s="6" t="s">
        <v>65</v>
      </c>
      <c r="C110" s="465">
        <v>745590166.07043362</v>
      </c>
      <c r="D110" s="465">
        <v>16449945.886936188</v>
      </c>
      <c r="E110" s="466">
        <v>2.2560744053861614E-2</v>
      </c>
      <c r="F110" s="467">
        <v>1708480723.1778686</v>
      </c>
      <c r="G110" s="467">
        <v>84395830.817491055</v>
      </c>
      <c r="H110" s="466">
        <v>5.1965159712084791E-2</v>
      </c>
      <c r="I110" s="473">
        <v>102.77708035960092</v>
      </c>
      <c r="J110" s="473">
        <v>-1.8385342340196758</v>
      </c>
    </row>
    <row r="111" spans="1:10" x14ac:dyDescent="0.25">
      <c r="A111" s="484" t="s">
        <v>100</v>
      </c>
      <c r="B111" s="5" t="s">
        <v>66</v>
      </c>
      <c r="C111" s="461">
        <v>272750514.86242145</v>
      </c>
      <c r="D111" s="461">
        <v>12192141.931918234</v>
      </c>
      <c r="E111" s="462">
        <v>4.6792362858245791E-2</v>
      </c>
      <c r="F111" s="463">
        <v>613692238.75884473</v>
      </c>
      <c r="G111" s="463">
        <v>43723394.236916184</v>
      </c>
      <c r="H111" s="462">
        <v>7.6711902162985693E-2</v>
      </c>
      <c r="I111" s="472">
        <v>99.419398699918773</v>
      </c>
      <c r="J111" s="472">
        <v>1.7497172055080767</v>
      </c>
    </row>
    <row r="112" spans="1:10" x14ac:dyDescent="0.25">
      <c r="A112" s="484" t="s">
        <v>100</v>
      </c>
      <c r="B112" s="6" t="s">
        <v>67</v>
      </c>
      <c r="C112" s="465">
        <v>428415656.92459601</v>
      </c>
      <c r="D112" s="465">
        <v>25235865.826466084</v>
      </c>
      <c r="E112" s="466">
        <v>6.2592090138575238E-2</v>
      </c>
      <c r="F112" s="467">
        <v>975326091.17939055</v>
      </c>
      <c r="G112" s="467">
        <v>81449561.138987899</v>
      </c>
      <c r="H112" s="466">
        <v>9.1119476126424792E-2</v>
      </c>
      <c r="I112" s="473">
        <v>81.362841092992454</v>
      </c>
      <c r="J112" s="473">
        <v>1.9547689377461666</v>
      </c>
    </row>
    <row r="113" spans="1:10" x14ac:dyDescent="0.25">
      <c r="A113" s="484" t="s">
        <v>100</v>
      </c>
      <c r="B113" s="5" t="s">
        <v>68</v>
      </c>
      <c r="C113" s="461">
        <v>609086421.46241701</v>
      </c>
      <c r="D113" s="461">
        <v>27756070.846556544</v>
      </c>
      <c r="E113" s="462">
        <v>4.7745779688178683E-2</v>
      </c>
      <c r="F113" s="463">
        <v>1384427823.4542518</v>
      </c>
      <c r="G113" s="463">
        <v>101185635.56564021</v>
      </c>
      <c r="H113" s="462">
        <v>7.8851550019662667E-2</v>
      </c>
      <c r="I113" s="472">
        <v>103.95838104293045</v>
      </c>
      <c r="J113" s="472">
        <v>0.32451302308987806</v>
      </c>
    </row>
    <row r="114" spans="1:10" x14ac:dyDescent="0.25">
      <c r="A114" s="484" t="s">
        <v>100</v>
      </c>
      <c r="B114" s="6" t="s">
        <v>69</v>
      </c>
      <c r="C114" s="465">
        <v>570914242.52691364</v>
      </c>
      <c r="D114" s="465">
        <v>19331026.087696671</v>
      </c>
      <c r="E114" s="466">
        <v>3.5046436351869853E-2</v>
      </c>
      <c r="F114" s="467">
        <v>1279515713.0750091</v>
      </c>
      <c r="G114" s="467">
        <v>79678023.78226018</v>
      </c>
      <c r="H114" s="466">
        <v>6.6407335336521087E-2</v>
      </c>
      <c r="I114" s="473">
        <v>120.43480415312848</v>
      </c>
      <c r="J114" s="473">
        <v>-0.40667366741172373</v>
      </c>
    </row>
    <row r="115" spans="1:10" x14ac:dyDescent="0.25">
      <c r="A115" s="484" t="s">
        <v>100</v>
      </c>
      <c r="B115" s="5" t="s">
        <v>70</v>
      </c>
      <c r="C115" s="461">
        <v>251083694.8640314</v>
      </c>
      <c r="D115" s="461">
        <v>-895588.24228981137</v>
      </c>
      <c r="E115" s="462">
        <v>-3.5542137879324112E-3</v>
      </c>
      <c r="F115" s="463">
        <v>669183028.98896146</v>
      </c>
      <c r="G115" s="463">
        <v>17514498.617065549</v>
      </c>
      <c r="H115" s="462">
        <v>2.6876391602139095E-2</v>
      </c>
      <c r="I115" s="472">
        <v>91.524158704405181</v>
      </c>
      <c r="J115" s="472">
        <v>-3.0940791496023081</v>
      </c>
    </row>
    <row r="116" spans="1:10" x14ac:dyDescent="0.25">
      <c r="A116" s="484" t="s">
        <v>100</v>
      </c>
      <c r="B116" s="6" t="s">
        <v>71</v>
      </c>
      <c r="C116" s="465">
        <v>340728141.97896415</v>
      </c>
      <c r="D116" s="465">
        <v>6840022.1832722425</v>
      </c>
      <c r="E116" s="466">
        <v>2.0485970532457674E-2</v>
      </c>
      <c r="F116" s="467">
        <v>796709092.21431279</v>
      </c>
      <c r="G116" s="467">
        <v>40431610.894958854</v>
      </c>
      <c r="H116" s="466">
        <v>5.3461344405527474E-2</v>
      </c>
      <c r="I116" s="473">
        <v>103.36689053262984</v>
      </c>
      <c r="J116" s="473">
        <v>0.60443559687999482</v>
      </c>
    </row>
    <row r="117" spans="1:10" x14ac:dyDescent="0.25">
      <c r="A117" s="484" t="s">
        <v>100</v>
      </c>
      <c r="B117" s="5" t="s">
        <v>72</v>
      </c>
      <c r="C117" s="461">
        <v>306829941.57975268</v>
      </c>
      <c r="D117" s="461">
        <v>9025685.4080500007</v>
      </c>
      <c r="E117" s="462">
        <v>3.0307442627166926E-2</v>
      </c>
      <c r="F117" s="463">
        <v>733092422.29947174</v>
      </c>
      <c r="G117" s="463">
        <v>45135198.027951837</v>
      </c>
      <c r="H117" s="462">
        <v>6.5607564592036427E-2</v>
      </c>
      <c r="I117" s="472">
        <v>108.3287215278844</v>
      </c>
      <c r="J117" s="472">
        <v>1.4065060968882221</v>
      </c>
    </row>
    <row r="118" spans="1:10" x14ac:dyDescent="0.25">
      <c r="A118" s="484" t="s">
        <v>100</v>
      </c>
      <c r="B118" s="6" t="s">
        <v>73</v>
      </c>
      <c r="C118" s="465">
        <v>486771037.8862381</v>
      </c>
      <c r="D118" s="465">
        <v>4843792.3068813682</v>
      </c>
      <c r="E118" s="466">
        <v>1.0050878740126685E-2</v>
      </c>
      <c r="F118" s="467">
        <v>1190847727.3563097</v>
      </c>
      <c r="G118" s="467">
        <v>39317860.785167933</v>
      </c>
      <c r="H118" s="466">
        <v>3.4144021728453246E-2</v>
      </c>
      <c r="I118" s="473">
        <v>121.51169009309567</v>
      </c>
      <c r="J118" s="473">
        <v>-1.6900773001807323</v>
      </c>
    </row>
    <row r="119" spans="1:10" x14ac:dyDescent="0.25">
      <c r="A119" s="484" t="s">
        <v>100</v>
      </c>
      <c r="B119" s="5" t="s">
        <v>74</v>
      </c>
      <c r="C119" s="461">
        <v>120095203.11105123</v>
      </c>
      <c r="D119" s="461">
        <v>3152083.0453242809</v>
      </c>
      <c r="E119" s="462">
        <v>2.6953984497358013E-2</v>
      </c>
      <c r="F119" s="463">
        <v>302262082.73427969</v>
      </c>
      <c r="G119" s="463">
        <v>11976037.81386596</v>
      </c>
      <c r="H119" s="462">
        <v>4.1255988785645445E-2</v>
      </c>
      <c r="I119" s="472">
        <v>79.273574272296671</v>
      </c>
      <c r="J119" s="472">
        <v>1.1684698694512718</v>
      </c>
    </row>
    <row r="120" spans="1:10" x14ac:dyDescent="0.25">
      <c r="A120" s="484" t="s">
        <v>100</v>
      </c>
      <c r="B120" s="6" t="s">
        <v>75</v>
      </c>
      <c r="C120" s="465">
        <v>183393378.18089879</v>
      </c>
      <c r="D120" s="465">
        <v>9726629.4759503007</v>
      </c>
      <c r="E120" s="466">
        <v>5.6007436935871818E-2</v>
      </c>
      <c r="F120" s="467">
        <v>446654224.07144028</v>
      </c>
      <c r="G120" s="467">
        <v>31179579.346663415</v>
      </c>
      <c r="H120" s="466">
        <v>7.5045685079814489E-2</v>
      </c>
      <c r="I120" s="473">
        <v>63.072732656052622</v>
      </c>
      <c r="J120" s="473">
        <v>2.1285055946363443</v>
      </c>
    </row>
    <row r="121" spans="1:10" x14ac:dyDescent="0.25">
      <c r="A121" s="484" t="s">
        <v>100</v>
      </c>
      <c r="B121" s="5" t="s">
        <v>76</v>
      </c>
      <c r="C121" s="461">
        <v>326528468.18670404</v>
      </c>
      <c r="D121" s="461">
        <v>10433307.119969726</v>
      </c>
      <c r="E121" s="462">
        <v>3.3006854912805944E-2</v>
      </c>
      <c r="F121" s="463">
        <v>795031681.26738966</v>
      </c>
      <c r="G121" s="463">
        <v>39668628.454476476</v>
      </c>
      <c r="H121" s="462">
        <v>5.2515976664139971E-2</v>
      </c>
      <c r="I121" s="472">
        <v>100.92502524463862</v>
      </c>
      <c r="J121" s="472">
        <v>0.52205505389559903</v>
      </c>
    </row>
    <row r="122" spans="1:10" x14ac:dyDescent="0.25">
      <c r="A122" s="484" t="s">
        <v>100</v>
      </c>
      <c r="B122" s="6" t="s">
        <v>77</v>
      </c>
      <c r="C122" s="465">
        <v>299938015.06253457</v>
      </c>
      <c r="D122" s="465">
        <v>5632710.8210243583</v>
      </c>
      <c r="E122" s="466">
        <v>1.9139005447221205E-2</v>
      </c>
      <c r="F122" s="467">
        <v>734965917.46837497</v>
      </c>
      <c r="G122" s="467">
        <v>33062065.399787188</v>
      </c>
      <c r="H122" s="466">
        <v>4.7103410677045932E-2</v>
      </c>
      <c r="I122" s="473">
        <v>114.58027818347173</v>
      </c>
      <c r="J122" s="473">
        <v>-0.30200994175413598</v>
      </c>
    </row>
    <row r="123" spans="1:10" x14ac:dyDescent="0.25">
      <c r="A123" s="484" t="s">
        <v>100</v>
      </c>
      <c r="B123" s="5" t="s">
        <v>78</v>
      </c>
      <c r="C123" s="461">
        <v>1216243.6840699897</v>
      </c>
      <c r="D123" s="461">
        <v>-150273.66202258435</v>
      </c>
      <c r="E123" s="462">
        <v>-0.1099683530928294</v>
      </c>
      <c r="F123" s="463">
        <v>3790873.2319980841</v>
      </c>
      <c r="G123" s="463">
        <v>-345118.66814451944</v>
      </c>
      <c r="H123" s="462">
        <v>-8.3442781435964661E-2</v>
      </c>
      <c r="I123" s="472">
        <v>82.351666827714183</v>
      </c>
      <c r="J123" s="472">
        <v>-3.467856205715961</v>
      </c>
    </row>
    <row r="124" spans="1:10" x14ac:dyDescent="0.25">
      <c r="A124" s="484" t="s">
        <v>100</v>
      </c>
      <c r="B124" s="6" t="s">
        <v>79</v>
      </c>
      <c r="C124" s="465">
        <v>2098874.6509146006</v>
      </c>
      <c r="D124" s="465">
        <v>-203165.86203610618</v>
      </c>
      <c r="E124" s="466">
        <v>-8.8254685742125569E-2</v>
      </c>
      <c r="F124" s="467">
        <v>5924327.4683157634</v>
      </c>
      <c r="G124" s="467">
        <v>-576367.59152693953</v>
      </c>
      <c r="H124" s="466">
        <v>-8.8662456279080704E-2</v>
      </c>
      <c r="I124" s="473">
        <v>118.2754232357772</v>
      </c>
      <c r="J124" s="473">
        <v>-0.22158747761376674</v>
      </c>
    </row>
    <row r="125" spans="1:10" x14ac:dyDescent="0.25">
      <c r="A125" s="484" t="s">
        <v>100</v>
      </c>
      <c r="B125" s="5" t="s">
        <v>80</v>
      </c>
      <c r="C125" s="461">
        <v>1210836.8785420398</v>
      </c>
      <c r="D125" s="461">
        <v>-116298.36059246515</v>
      </c>
      <c r="E125" s="462">
        <v>-8.7631129942950997E-2</v>
      </c>
      <c r="F125" s="463">
        <v>3636513.2698753779</v>
      </c>
      <c r="G125" s="463">
        <v>-327307.41813712008</v>
      </c>
      <c r="H125" s="462">
        <v>-8.2573719625353564E-2</v>
      </c>
      <c r="I125" s="472">
        <v>79.408333441966676</v>
      </c>
      <c r="J125" s="472">
        <v>-0.28337869891042544</v>
      </c>
    </row>
    <row r="126" spans="1:10" x14ac:dyDescent="0.25">
      <c r="A126" s="484" t="s">
        <v>100</v>
      </c>
      <c r="B126" s="6" t="s">
        <v>81</v>
      </c>
      <c r="C126" s="465">
        <v>3490396.5411901549</v>
      </c>
      <c r="D126" s="465">
        <v>-462979.18533560494</v>
      </c>
      <c r="E126" s="466">
        <v>-0.11710983659589387</v>
      </c>
      <c r="F126" s="467">
        <v>10555178.073419029</v>
      </c>
      <c r="G126" s="467">
        <v>-1130960.0395433735</v>
      </c>
      <c r="H126" s="466">
        <v>-9.6777911454674598E-2</v>
      </c>
      <c r="I126" s="473">
        <v>161.84625772209762</v>
      </c>
      <c r="J126" s="473">
        <v>-7.184009415362425</v>
      </c>
    </row>
    <row r="127" spans="1:10" x14ac:dyDescent="0.25">
      <c r="A127" s="484" t="s">
        <v>100</v>
      </c>
      <c r="B127" s="5" t="s">
        <v>82</v>
      </c>
      <c r="C127" s="461">
        <v>1040344.028104137</v>
      </c>
      <c r="D127" s="461">
        <v>-100156.08030487213</v>
      </c>
      <c r="E127" s="462">
        <v>-8.7817685913760463E-2</v>
      </c>
      <c r="F127" s="463">
        <v>2957636.7632430806</v>
      </c>
      <c r="G127" s="463">
        <v>-284027.83118224703</v>
      </c>
      <c r="H127" s="462">
        <v>-8.7617895963292475E-2</v>
      </c>
      <c r="I127" s="472">
        <v>73.822695583838581</v>
      </c>
      <c r="J127" s="472">
        <v>-0.63528381778917264</v>
      </c>
    </row>
    <row r="128" spans="1:10" x14ac:dyDescent="0.25">
      <c r="A128" s="484" t="s">
        <v>100</v>
      </c>
      <c r="B128" s="6" t="s">
        <v>83</v>
      </c>
      <c r="C128" s="465">
        <v>811805.93002172001</v>
      </c>
      <c r="D128" s="465">
        <v>-68368.705323139788</v>
      </c>
      <c r="E128" s="466">
        <v>-7.7676295791405475E-2</v>
      </c>
      <c r="F128" s="467">
        <v>3129790.6123797423</v>
      </c>
      <c r="G128" s="467">
        <v>-213960.84177618381</v>
      </c>
      <c r="H128" s="466">
        <v>-6.3988261301614779E-2</v>
      </c>
      <c r="I128" s="473">
        <v>20.137955682942348</v>
      </c>
      <c r="J128" s="473">
        <v>-0.85192623147308666</v>
      </c>
    </row>
    <row r="129" spans="1:10" x14ac:dyDescent="0.25">
      <c r="A129" s="484" t="s">
        <v>100</v>
      </c>
      <c r="B129" s="5" t="s">
        <v>84</v>
      </c>
      <c r="C129" s="461">
        <v>1445098.3603387992</v>
      </c>
      <c r="D129" s="461">
        <v>-144369.79612972494</v>
      </c>
      <c r="E129" s="462">
        <v>-9.0828995561940254E-2</v>
      </c>
      <c r="F129" s="463">
        <v>5367999.7694690833</v>
      </c>
      <c r="G129" s="463">
        <v>-207620.20394974574</v>
      </c>
      <c r="H129" s="462">
        <v>-3.7237151193867737E-2</v>
      </c>
      <c r="I129" s="472">
        <v>29.834363866515297</v>
      </c>
      <c r="J129" s="472">
        <v>-1.2338626279740339</v>
      </c>
    </row>
    <row r="130" spans="1:10" x14ac:dyDescent="0.25">
      <c r="A130" s="484" t="s">
        <v>100</v>
      </c>
      <c r="B130" s="6" t="s">
        <v>85</v>
      </c>
      <c r="C130" s="465">
        <v>2523455.247965558</v>
      </c>
      <c r="D130" s="465">
        <v>206261.13635319611</v>
      </c>
      <c r="E130" s="466">
        <v>8.9013318012306886E-2</v>
      </c>
      <c r="F130" s="467">
        <v>6317254.2588878907</v>
      </c>
      <c r="G130" s="467">
        <v>535707.80355897918</v>
      </c>
      <c r="H130" s="466">
        <v>9.2658220027828669E-2</v>
      </c>
      <c r="I130" s="473">
        <v>60.629978517813711</v>
      </c>
      <c r="J130" s="473">
        <v>7.7938982393144727</v>
      </c>
    </row>
    <row r="131" spans="1:10" x14ac:dyDescent="0.25">
      <c r="A131" s="484" t="s">
        <v>100</v>
      </c>
      <c r="B131" s="5" t="s">
        <v>86</v>
      </c>
      <c r="C131" s="461">
        <v>24019300.546915311</v>
      </c>
      <c r="D131" s="461">
        <v>-1390035.1601503454</v>
      </c>
      <c r="E131" s="462">
        <v>-5.4705686767081194E-2</v>
      </c>
      <c r="F131" s="463">
        <v>57758083.435191497</v>
      </c>
      <c r="G131" s="463">
        <v>-1862612.1024656221</v>
      </c>
      <c r="H131" s="462">
        <v>-3.1241032759994805E-2</v>
      </c>
      <c r="I131" s="472">
        <v>408.03706422084696</v>
      </c>
      <c r="J131" s="472">
        <v>-4.4970767855214717</v>
      </c>
    </row>
    <row r="132" spans="1:10" x14ac:dyDescent="0.25">
      <c r="A132" s="484" t="s">
        <v>100</v>
      </c>
      <c r="B132" s="6" t="s">
        <v>87</v>
      </c>
      <c r="C132" s="465">
        <v>1173627.2267318121</v>
      </c>
      <c r="D132" s="465">
        <v>6815.4141816401388</v>
      </c>
      <c r="E132" s="466">
        <v>5.841056893951424E-3</v>
      </c>
      <c r="F132" s="467">
        <v>4171086.6122424011</v>
      </c>
      <c r="G132" s="467">
        <v>217504.49644514173</v>
      </c>
      <c r="H132" s="466">
        <v>5.5014538733383779E-2</v>
      </c>
      <c r="I132" s="473">
        <v>52.720422487997865</v>
      </c>
      <c r="J132" s="473">
        <v>3.2282310161583752</v>
      </c>
    </row>
    <row r="133" spans="1:10" x14ac:dyDescent="0.25">
      <c r="A133" s="484" t="s">
        <v>100</v>
      </c>
      <c r="B133" s="5" t="s">
        <v>88</v>
      </c>
      <c r="C133" s="461">
        <v>558798.20191239531</v>
      </c>
      <c r="D133" s="461">
        <v>-145877.16968118155</v>
      </c>
      <c r="E133" s="462">
        <v>-0.20701329372600316</v>
      </c>
      <c r="F133" s="463">
        <v>2020561.7692763323</v>
      </c>
      <c r="G133" s="463">
        <v>-299890.71383387526</v>
      </c>
      <c r="H133" s="462">
        <v>-0.129238032675385</v>
      </c>
      <c r="I133" s="472">
        <v>13.078529724311688</v>
      </c>
      <c r="J133" s="472">
        <v>-2.6264044172934717</v>
      </c>
    </row>
    <row r="134" spans="1:10" x14ac:dyDescent="0.25">
      <c r="A134" s="484" t="s">
        <v>100</v>
      </c>
      <c r="B134" s="6" t="s">
        <v>89</v>
      </c>
      <c r="C134" s="465">
        <v>1193621.2454534916</v>
      </c>
      <c r="D134" s="465">
        <v>-7988.8504066341557</v>
      </c>
      <c r="E134" s="466">
        <v>-6.6484547975736242E-3</v>
      </c>
      <c r="F134" s="467">
        <v>3600334.8074647062</v>
      </c>
      <c r="G134" s="467">
        <v>-6030.2671023206785</v>
      </c>
      <c r="H134" s="466">
        <v>-1.6721177633533567E-3</v>
      </c>
      <c r="I134" s="473">
        <v>25.106737555562585</v>
      </c>
      <c r="J134" s="473">
        <v>0.86725144071108673</v>
      </c>
    </row>
    <row r="135" spans="1:10" x14ac:dyDescent="0.25">
      <c r="A135" s="484" t="s">
        <v>100</v>
      </c>
      <c r="B135" s="5" t="s">
        <v>90</v>
      </c>
      <c r="C135" s="461">
        <v>2297408.5899411296</v>
      </c>
      <c r="D135" s="461">
        <v>-123237.69300229009</v>
      </c>
      <c r="E135" s="462">
        <v>-5.0911070266919566E-2</v>
      </c>
      <c r="F135" s="463">
        <v>8200021.6946208701</v>
      </c>
      <c r="G135" s="463">
        <v>-272795.50660421886</v>
      </c>
      <c r="H135" s="462">
        <v>-3.2196552825992188E-2</v>
      </c>
      <c r="I135" s="472">
        <v>59.725875775406635</v>
      </c>
      <c r="J135" s="472">
        <v>-0.28327031515454593</v>
      </c>
    </row>
    <row r="136" spans="1:10" x14ac:dyDescent="0.25">
      <c r="A136" s="484" t="s">
        <v>100</v>
      </c>
      <c r="B136" s="6" t="s">
        <v>91</v>
      </c>
      <c r="C136" s="465">
        <v>3940626376.5673003</v>
      </c>
      <c r="D136" s="465">
        <v>155411081.56420708</v>
      </c>
      <c r="E136" s="466">
        <v>4.1057395538205463E-2</v>
      </c>
      <c r="F136" s="467">
        <v>8847492676.1863384</v>
      </c>
      <c r="G136" s="467">
        <v>601574446.24666882</v>
      </c>
      <c r="H136" s="466">
        <v>7.2954209521802427E-2</v>
      </c>
      <c r="I136" s="464"/>
      <c r="J136" s="464"/>
    </row>
    <row r="137" spans="1:10" x14ac:dyDescent="0.25">
      <c r="A137" s="484" t="s">
        <v>100</v>
      </c>
      <c r="B137" s="5" t="s">
        <v>92</v>
      </c>
      <c r="C137" s="461">
        <v>238164626.37987995</v>
      </c>
      <c r="D137" s="461">
        <v>15257222.956676483</v>
      </c>
      <c r="E137" s="462">
        <v>6.8446461276612261E-2</v>
      </c>
      <c r="F137" s="463">
        <v>484073490.98028582</v>
      </c>
      <c r="G137" s="463">
        <v>49404122.09841162</v>
      </c>
      <c r="H137" s="462">
        <v>0.11365908351328453</v>
      </c>
      <c r="I137" s="460"/>
      <c r="J137" s="460"/>
    </row>
    <row r="138" spans="1:10" x14ac:dyDescent="0.25">
      <c r="A138" s="484" t="s">
        <v>100</v>
      </c>
      <c r="B138" s="6" t="s">
        <v>93</v>
      </c>
      <c r="C138" s="465">
        <v>215190944.02139845</v>
      </c>
      <c r="D138" s="465">
        <v>12707622.005082935</v>
      </c>
      <c r="E138" s="466">
        <v>6.2758857759450393E-2</v>
      </c>
      <c r="F138" s="467">
        <v>448857113.71536744</v>
      </c>
      <c r="G138" s="467">
        <v>45314032.850842237</v>
      </c>
      <c r="H138" s="466">
        <v>0.11229044679384495</v>
      </c>
      <c r="I138" s="464"/>
      <c r="J138" s="464"/>
    </row>
    <row r="139" spans="1:10" x14ac:dyDescent="0.25">
      <c r="A139" s="484" t="s">
        <v>100</v>
      </c>
      <c r="B139" s="5" t="s">
        <v>94</v>
      </c>
      <c r="C139" s="461">
        <v>255328731.64300519</v>
      </c>
      <c r="D139" s="461">
        <v>12069132.765390009</v>
      </c>
      <c r="E139" s="462">
        <v>4.9614209762230327E-2</v>
      </c>
      <c r="F139" s="463">
        <v>507077817.74814016</v>
      </c>
      <c r="G139" s="463">
        <v>46208930.071865082</v>
      </c>
      <c r="H139" s="462">
        <v>0.10026480699283676</v>
      </c>
      <c r="I139" s="460"/>
      <c r="J139" s="460"/>
    </row>
    <row r="140" spans="1:10" x14ac:dyDescent="0.25">
      <c r="A140" s="484" t="s">
        <v>100</v>
      </c>
      <c r="B140" s="6" t="s">
        <v>95</v>
      </c>
      <c r="C140" s="465">
        <v>152655311.75137019</v>
      </c>
      <c r="D140" s="465">
        <v>9040058.8865939975</v>
      </c>
      <c r="E140" s="466">
        <v>6.2946370293313098E-2</v>
      </c>
      <c r="F140" s="467">
        <v>311430156.02456516</v>
      </c>
      <c r="G140" s="467">
        <v>31747356.423050344</v>
      </c>
      <c r="H140" s="466">
        <v>0.113512008848178</v>
      </c>
      <c r="I140" s="464"/>
      <c r="J140" s="464"/>
    </row>
    <row r="141" spans="1:10" x14ac:dyDescent="0.25">
      <c r="A141" s="484" t="s">
        <v>100</v>
      </c>
      <c r="B141" s="5" t="s">
        <v>96</v>
      </c>
      <c r="C141" s="461">
        <v>245022278.74369726</v>
      </c>
      <c r="D141" s="461">
        <v>15509236.350515932</v>
      </c>
      <c r="E141" s="462">
        <v>6.7574531664073748E-2</v>
      </c>
      <c r="F141" s="463">
        <v>528671867.10795045</v>
      </c>
      <c r="G141" s="463">
        <v>50269981.792324781</v>
      </c>
      <c r="H141" s="462">
        <v>0.10507897927525757</v>
      </c>
      <c r="I141" s="460"/>
      <c r="J141" s="460"/>
    </row>
    <row r="142" spans="1:10" x14ac:dyDescent="0.25">
      <c r="A142" s="484" t="s">
        <v>100</v>
      </c>
      <c r="B142" s="6" t="s">
        <v>97</v>
      </c>
      <c r="C142" s="465">
        <v>282557953.27571315</v>
      </c>
      <c r="D142" s="465">
        <v>17322763.726586699</v>
      </c>
      <c r="E142" s="466">
        <v>6.5310955744724827E-2</v>
      </c>
      <c r="F142" s="467">
        <v>589396142.18686211</v>
      </c>
      <c r="G142" s="467">
        <v>61517007.111163497</v>
      </c>
      <c r="H142" s="466">
        <v>0.11653615955542905</v>
      </c>
      <c r="I142" s="464"/>
      <c r="J142" s="464"/>
    </row>
    <row r="143" spans="1:10" x14ac:dyDescent="0.25">
      <c r="A143" s="484" t="s">
        <v>100</v>
      </c>
      <c r="B143" s="5" t="s">
        <v>98</v>
      </c>
      <c r="C143" s="461">
        <v>269935883.43627495</v>
      </c>
      <c r="D143" s="461">
        <v>13798471.346977144</v>
      </c>
      <c r="E143" s="462">
        <v>5.3871362384837987E-2</v>
      </c>
      <c r="F143" s="463">
        <v>541592158.8433913</v>
      </c>
      <c r="G143" s="463">
        <v>46899986.213655591</v>
      </c>
      <c r="H143" s="462">
        <v>9.4806404484509638E-2</v>
      </c>
      <c r="I143" s="460"/>
      <c r="J143" s="460"/>
    </row>
  </sheetData>
  <mergeCells count="3">
    <mergeCell ref="A9:A53"/>
    <mergeCell ref="A54:A98"/>
    <mergeCell ref="A99:A143"/>
  </mergeCells>
  <pageMargins left="0.7" right="0.7" top="0.75" bottom="0.75" header="0.3" footer="0.3"/>
  <colBreaks count="1" manualBreakCount="1">
    <brk id="11" max="1048575" man="1"/>
  </colBreak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9DA25-2AE1-450F-94CA-4747A2782CB7}">
  <sheetPr>
    <tabColor rgb="FFC00000"/>
    <pageSetUpPr fitToPage="1"/>
  </sheetPr>
  <dimension ref="A1:T331"/>
  <sheetViews>
    <sheetView showGridLines="0" zoomScale="57" zoomScaleNormal="70" workbookViewId="0">
      <selection activeCell="A176" sqref="A176:XFD176"/>
    </sheetView>
  </sheetViews>
  <sheetFormatPr defaultColWidth="9.1796875" defaultRowHeight="14.5" x14ac:dyDescent="0.25"/>
  <cols>
    <col min="1" max="1" width="9.1796875" style="32"/>
    <col min="2" max="2" width="21.7265625" style="32" customWidth="1"/>
    <col min="3" max="3" width="40.453125" style="31" customWidth="1"/>
    <col min="4" max="4" width="20.26953125" style="32" bestFit="1" customWidth="1"/>
    <col min="5" max="5" width="18.81640625" style="32" bestFit="1" customWidth="1"/>
    <col min="6" max="6" width="11.54296875" style="33" bestFit="1" customWidth="1"/>
    <col min="7" max="7" width="12.81640625" style="33" bestFit="1" customWidth="1"/>
    <col min="8" max="8" width="9.54296875" style="33" bestFit="1" customWidth="1"/>
    <col min="9" max="9" width="8.54296875" style="33" bestFit="1" customWidth="1"/>
    <col min="10" max="10" width="9.54296875" style="33" bestFit="1" customWidth="1"/>
    <col min="11" max="11" width="11.54296875" style="33" bestFit="1" customWidth="1"/>
    <col min="12" max="12" width="21.1796875" style="32" bestFit="1" customWidth="1"/>
    <col min="13" max="13" width="18.7265625" style="32" bestFit="1" customWidth="1"/>
    <col min="14" max="14" width="13.54296875" style="33" customWidth="1"/>
    <col min="15" max="15" width="20.26953125" style="32" bestFit="1" customWidth="1"/>
    <col min="16" max="16" width="18.81640625" style="32" bestFit="1" customWidth="1"/>
    <col min="17" max="17" width="11.54296875" style="33" bestFit="1" customWidth="1"/>
    <col min="18" max="16384" width="9.1796875" style="32"/>
  </cols>
  <sheetData>
    <row r="1" spans="1:17" x14ac:dyDescent="0.25">
      <c r="A1" s="31"/>
      <c r="B1" s="31"/>
    </row>
    <row r="2" spans="1:17" ht="23.5" x14ac:dyDescent="0.25">
      <c r="B2" s="506" t="s">
        <v>249</v>
      </c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</row>
    <row r="3" spans="1:17" x14ac:dyDescent="0.25">
      <c r="B3" s="500" t="s">
        <v>255</v>
      </c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</row>
    <row r="4" spans="1:17" ht="15" thickBot="1" x14ac:dyDescent="0.3">
      <c r="B4" s="500" t="str">
        <f>'HOME PAGE'!H5</f>
        <v>4 WEEKS ENDING 01-26-2025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</row>
    <row r="5" spans="1:17" x14ac:dyDescent="0.25">
      <c r="D5" s="501" t="s">
        <v>266</v>
      </c>
      <c r="E5" s="502"/>
      <c r="F5" s="503"/>
      <c r="G5" s="504" t="s">
        <v>267</v>
      </c>
      <c r="H5" s="505"/>
      <c r="I5" s="501" t="s">
        <v>268</v>
      </c>
      <c r="J5" s="502"/>
      <c r="K5" s="503"/>
      <c r="L5" s="504" t="s">
        <v>269</v>
      </c>
      <c r="M5" s="502"/>
      <c r="N5" s="505"/>
      <c r="O5" s="501" t="s">
        <v>270</v>
      </c>
      <c r="P5" s="502"/>
      <c r="Q5" s="503"/>
    </row>
    <row r="6" spans="1:17" s="34" customFormat="1" ht="29.5" thickBot="1" x14ac:dyDescent="0.3">
      <c r="C6" s="35"/>
      <c r="D6" s="36" t="s">
        <v>271</v>
      </c>
      <c r="E6" s="37" t="s">
        <v>272</v>
      </c>
      <c r="F6" s="38" t="s">
        <v>273</v>
      </c>
      <c r="G6" s="39" t="s">
        <v>271</v>
      </c>
      <c r="H6" s="40" t="s">
        <v>272</v>
      </c>
      <c r="I6" s="41" t="s">
        <v>271</v>
      </c>
      <c r="J6" s="42" t="s">
        <v>272</v>
      </c>
      <c r="K6" s="38" t="s">
        <v>273</v>
      </c>
      <c r="L6" s="39" t="s">
        <v>271</v>
      </c>
      <c r="M6" s="42" t="s">
        <v>272</v>
      </c>
      <c r="N6" s="40" t="s">
        <v>273</v>
      </c>
      <c r="O6" s="41" t="s">
        <v>271</v>
      </c>
      <c r="P6" s="42" t="s">
        <v>272</v>
      </c>
      <c r="Q6" s="38" t="s">
        <v>273</v>
      </c>
    </row>
    <row r="7" spans="1:17" ht="15" thickBot="1" x14ac:dyDescent="0.3">
      <c r="C7" s="254" t="s">
        <v>281</v>
      </c>
      <c r="D7" s="259">
        <f>SubSegments!D153</f>
        <v>2634679.4990510354</v>
      </c>
      <c r="E7" s="260">
        <f>SubSegments!E153</f>
        <v>-148372.84986027004</v>
      </c>
      <c r="F7" s="273">
        <f>SubSegments!F153</f>
        <v>-5.331299280745172E-2</v>
      </c>
      <c r="G7" s="335">
        <f>SubSegments!G153</f>
        <v>99.999999999999986</v>
      </c>
      <c r="H7" s="370">
        <f>SubSegments!H153</f>
        <v>0</v>
      </c>
      <c r="I7" s="326">
        <f>SubSegments!I153</f>
        <v>2.679486383901359</v>
      </c>
      <c r="J7" s="335">
        <f>SubSegments!J153</f>
        <v>6.3755922616143046E-2</v>
      </c>
      <c r="K7" s="314">
        <f>SubSegments!K153</f>
        <v>2.4374041423525398E-2</v>
      </c>
      <c r="L7" s="315">
        <f>SubSegments!L153</f>
        <v>7059587.8436513022</v>
      </c>
      <c r="M7" s="272">
        <f>SubSegments!M153</f>
        <v>-220126.9607473705</v>
      </c>
      <c r="N7" s="274">
        <f>SubSegments!N153</f>
        <v>-3.0238404479027346E-2</v>
      </c>
      <c r="O7" s="302">
        <f>SubSegments!O153</f>
        <v>1622486.55078578</v>
      </c>
      <c r="P7" s="260">
        <f>SubSegments!P153</f>
        <v>-104155.34899890609</v>
      </c>
      <c r="Q7" s="274">
        <f>SubSegments!Q153</f>
        <v>-6.0322495945392247E-2</v>
      </c>
    </row>
    <row r="8" spans="1:17" x14ac:dyDescent="0.25">
      <c r="B8" s="494" t="s">
        <v>278</v>
      </c>
      <c r="C8" s="48" t="s">
        <v>28</v>
      </c>
      <c r="D8" s="386">
        <f>SubSegments!D154</f>
        <v>6551.5474033925766</v>
      </c>
      <c r="E8" s="387">
        <f>SubSegments!E154</f>
        <v>3718.9604054883121</v>
      </c>
      <c r="F8" s="390">
        <f>SubSegments!F154</f>
        <v>1.3129201003322564</v>
      </c>
      <c r="G8" s="391">
        <f>SubSegments!G154</f>
        <v>0.24866582086179082</v>
      </c>
      <c r="H8" s="392">
        <f>SubSegments!H154</f>
        <v>0.14688595319195213</v>
      </c>
      <c r="I8" s="393">
        <f>SubSegments!I154</f>
        <v>5.538681643616254</v>
      </c>
      <c r="J8" s="391">
        <f>SubSegments!J154</f>
        <v>-0.15370347973810095</v>
      </c>
      <c r="K8" s="394">
        <f>SubSegments!K154</f>
        <v>-2.7001595360703214E-2</v>
      </c>
      <c r="L8" s="395">
        <f>SubSegments!L154</f>
        <v>36286.935340452197</v>
      </c>
      <c r="M8" s="396">
        <f>SubSegments!M154</f>
        <v>20162.759252974989</v>
      </c>
      <c r="N8" s="397">
        <f>SubSegments!N154</f>
        <v>1.2504675676814478</v>
      </c>
      <c r="O8" s="398">
        <f>SubSegments!O154</f>
        <v>10490.738515853882</v>
      </c>
      <c r="P8" s="387">
        <f>SubSegments!P154</f>
        <v>5448.7648596763611</v>
      </c>
      <c r="Q8" s="397">
        <f>SubSegments!Q154</f>
        <v>1.0806809458435849</v>
      </c>
    </row>
    <row r="9" spans="1:17" x14ac:dyDescent="0.25">
      <c r="B9" s="495"/>
      <c r="C9" s="48" t="s">
        <v>134</v>
      </c>
      <c r="D9" s="281">
        <f>SubSegments!D155</f>
        <v>22670.624132731555</v>
      </c>
      <c r="E9" s="282">
        <f>SubSegments!E155</f>
        <v>-5712.2961214989446</v>
      </c>
      <c r="F9" s="319">
        <f>SubSegments!F155</f>
        <v>-0.20125822397177479</v>
      </c>
      <c r="G9" s="337">
        <f>SubSegments!G155</f>
        <v>0.86046990310954741</v>
      </c>
      <c r="H9" s="372">
        <f>SubSegments!H155</f>
        <v>-0.15937869101889335</v>
      </c>
      <c r="I9" s="328">
        <f>SubSegments!I155</f>
        <v>2.1663910196934104</v>
      </c>
      <c r="J9" s="337">
        <f>SubSegments!J155</f>
        <v>9.5798316221586965E-3</v>
      </c>
      <c r="K9" s="344">
        <f>SubSegments!K155</f>
        <v>4.4416644698164563E-3</v>
      </c>
      <c r="L9" s="350">
        <f>SubSegments!L155</f>
        <v>49113.436531994346</v>
      </c>
      <c r="M9" s="362">
        <f>SubSegments!M155</f>
        <v>-12103.163422464131</v>
      </c>
      <c r="N9" s="356">
        <f>SubSegments!N155</f>
        <v>-0.1977104810046322</v>
      </c>
      <c r="O9" s="285">
        <f>SubSegments!O155</f>
        <v>11438.118160367012</v>
      </c>
      <c r="P9" s="282">
        <f>SubSegments!P155</f>
        <v>-2753.3419667482376</v>
      </c>
      <c r="Q9" s="356">
        <f>SubSegments!Q155</f>
        <v>-0.19401400152529052</v>
      </c>
    </row>
    <row r="10" spans="1:17" x14ac:dyDescent="0.25">
      <c r="B10" s="495"/>
      <c r="C10" s="48" t="s">
        <v>135</v>
      </c>
      <c r="D10" s="281">
        <f>SubSegments!D156</f>
        <v>54.620158052444452</v>
      </c>
      <c r="E10" s="282">
        <f>SubSegments!E156</f>
        <v>-203.99916391372685</v>
      </c>
      <c r="F10" s="319">
        <f>SubSegments!F156</f>
        <v>-0.78880093862596612</v>
      </c>
      <c r="G10" s="337">
        <f>SubSegments!G156</f>
        <v>2.0731234319816753E-3</v>
      </c>
      <c r="H10" s="372">
        <f>SubSegments!H156</f>
        <v>-7.2195268506240334E-3</v>
      </c>
      <c r="I10" s="328">
        <f>SubSegments!I156</f>
        <v>4.5291338582677172</v>
      </c>
      <c r="J10" s="337">
        <f>SubSegments!J156</f>
        <v>0.16414451282664544</v>
      </c>
      <c r="K10" s="344">
        <f>SubSegments!K156</f>
        <v>3.7604791177344561E-2</v>
      </c>
      <c r="L10" s="350">
        <f>SubSegments!L156</f>
        <v>247.38200717926026</v>
      </c>
      <c r="M10" s="362">
        <f>SubSegments!M156</f>
        <v>-881.48857772827159</v>
      </c>
      <c r="N10" s="356">
        <f>SubSegments!N156</f>
        <v>-0.78085884202614442</v>
      </c>
      <c r="O10" s="285">
        <f>SubSegments!O156</f>
        <v>34.406398773193359</v>
      </c>
      <c r="P10" s="282">
        <f>SubSegments!P156</f>
        <v>-128.50341033935547</v>
      </c>
      <c r="Q10" s="356">
        <f>SubSegments!Q156</f>
        <v>-0.78880093862596601</v>
      </c>
    </row>
    <row r="11" spans="1:17" x14ac:dyDescent="0.25">
      <c r="B11" s="495"/>
      <c r="C11" s="48" t="s">
        <v>136</v>
      </c>
      <c r="D11" s="281">
        <f>SubSegments!D157</f>
        <v>1153269.5901517593</v>
      </c>
      <c r="E11" s="282">
        <f>SubSegments!E157</f>
        <v>-6910.8327718556393</v>
      </c>
      <c r="F11" s="319">
        <f>SubSegments!F157</f>
        <v>-5.9566879731004054E-3</v>
      </c>
      <c r="G11" s="337">
        <f>SubSegments!G157</f>
        <v>43.772671042802223</v>
      </c>
      <c r="H11" s="372">
        <f>SubSegments!H157</f>
        <v>2.085333635100838</v>
      </c>
      <c r="I11" s="328">
        <f>SubSegments!I157</f>
        <v>2.7891834499162886</v>
      </c>
      <c r="J11" s="337">
        <f>SubSegments!J157</f>
        <v>3.3651381705319228E-2</v>
      </c>
      <c r="K11" s="344">
        <f>SubSegments!K157</f>
        <v>1.2212299066861306E-2</v>
      </c>
      <c r="L11" s="350">
        <f>SubSegments!L157</f>
        <v>3216680.4541430282</v>
      </c>
      <c r="M11" s="362">
        <f>SubSegments!M157</f>
        <v>19766.09386644233</v>
      </c>
      <c r="N11" s="356">
        <f>SubSegments!N157</f>
        <v>6.1828662387854007E-3</v>
      </c>
      <c r="O11" s="285">
        <f>SubSegments!O157</f>
        <v>687189.57480716705</v>
      </c>
      <c r="P11" s="282">
        <f>SubSegments!P157</f>
        <v>-11497.237852158956</v>
      </c>
      <c r="Q11" s="356">
        <f>SubSegments!Q157</f>
        <v>-1.6455495715452864E-2</v>
      </c>
    </row>
    <row r="12" spans="1:17" x14ac:dyDescent="0.25">
      <c r="B12" s="495"/>
      <c r="C12" s="48" t="s">
        <v>137</v>
      </c>
      <c r="D12" s="281">
        <f>SubSegments!D158</f>
        <v>22163.728211551905</v>
      </c>
      <c r="E12" s="282">
        <f>SubSegments!E158</f>
        <v>-5251.831268839931</v>
      </c>
      <c r="F12" s="319">
        <f>SubSegments!F158</f>
        <v>-0.19156389175993827</v>
      </c>
      <c r="G12" s="337">
        <f>SubSegments!G158</f>
        <v>0.84123052612414073</v>
      </c>
      <c r="H12" s="372">
        <f>SubSegments!H158</f>
        <v>-0.14385908209384501</v>
      </c>
      <c r="I12" s="328">
        <f>SubSegments!I158</f>
        <v>3.5405903239063887</v>
      </c>
      <c r="J12" s="337">
        <f>SubSegments!J158</f>
        <v>0.61869384623525603</v>
      </c>
      <c r="K12" s="344">
        <f>SubSegments!K158</f>
        <v>0.21174393102673492</v>
      </c>
      <c r="L12" s="350">
        <f>SubSegments!L158</f>
        <v>78472.681647511723</v>
      </c>
      <c r="M12" s="362">
        <f>SubSegments!M158</f>
        <v>-1632.7450316286122</v>
      </c>
      <c r="N12" s="356">
        <f>SubSegments!N158</f>
        <v>-2.0382452217232661E-2</v>
      </c>
      <c r="O12" s="285">
        <f>SubSegments!O158</f>
        <v>11478.976152300835</v>
      </c>
      <c r="P12" s="282">
        <f>SubSegments!P158</f>
        <v>-2918.9328353404999</v>
      </c>
      <c r="Q12" s="356">
        <f>SubSegments!Q158</f>
        <v>-0.20273310783156154</v>
      </c>
    </row>
    <row r="13" spans="1:17" x14ac:dyDescent="0.25">
      <c r="B13" s="495"/>
      <c r="C13" s="48" t="s">
        <v>138</v>
      </c>
      <c r="D13" s="281">
        <f>SubSegments!D159</f>
        <v>1212906.476076141</v>
      </c>
      <c r="E13" s="282">
        <f>SubSegments!E159</f>
        <v>-117084.73395202588</v>
      </c>
      <c r="F13" s="319">
        <f>SubSegments!F159</f>
        <v>-8.8034216368652718E-2</v>
      </c>
      <c r="G13" s="337">
        <f>SubSegments!G159</f>
        <v>46.036205789471097</v>
      </c>
      <c r="H13" s="372">
        <f>SubSegments!H159</f>
        <v>-1.7527339531982165</v>
      </c>
      <c r="I13" s="328">
        <f>SubSegments!I159</f>
        <v>2.2023764010654099</v>
      </c>
      <c r="J13" s="337">
        <f>SubSegments!J159</f>
        <v>4.5673982749456776E-2</v>
      </c>
      <c r="K13" s="344">
        <f>SubSegments!K159</f>
        <v>2.1177693483146832E-2</v>
      </c>
      <c r="L13" s="350">
        <f>SubSegments!L159</f>
        <v>2671276.5996095003</v>
      </c>
      <c r="M13" s="362">
        <f>SubSegments!M159</f>
        <v>-197118.65939720813</v>
      </c>
      <c r="N13" s="356">
        <f>SubSegments!N159</f>
        <v>-6.8720884535790241E-2</v>
      </c>
      <c r="O13" s="285">
        <f>SubSegments!O159</f>
        <v>697396.91992080212</v>
      </c>
      <c r="P13" s="282">
        <f>SubSegments!P159</f>
        <v>-76930.931516965269</v>
      </c>
      <c r="Q13" s="356">
        <f>SubSegments!Q159</f>
        <v>-9.9351884830334289E-2</v>
      </c>
    </row>
    <row r="14" spans="1:17" x14ac:dyDescent="0.25">
      <c r="B14" s="495"/>
      <c r="C14" s="48" t="s">
        <v>139</v>
      </c>
      <c r="D14" s="281">
        <f>SubSegments!D160</f>
        <v>84743.764626786113</v>
      </c>
      <c r="E14" s="282">
        <f>SubSegments!E160</f>
        <v>-8567.00539164574</v>
      </c>
      <c r="F14" s="319">
        <f>SubSegments!F160</f>
        <v>-9.1811538903317197E-2</v>
      </c>
      <c r="G14" s="337">
        <f>SubSegments!G160</f>
        <v>3.2164733758815558</v>
      </c>
      <c r="H14" s="372">
        <f>SubSegments!H160</f>
        <v>-0.13634785491325241</v>
      </c>
      <c r="I14" s="328">
        <f>SubSegments!I160</f>
        <v>3.4396005120258994</v>
      </c>
      <c r="J14" s="337">
        <f>SubSegments!J160</f>
        <v>0.16050665161946753</v>
      </c>
      <c r="K14" s="344">
        <f>SubSegments!K160</f>
        <v>4.8948477369773521E-2</v>
      </c>
      <c r="L14" s="350">
        <f>SubSegments!L160</f>
        <v>291484.69620129582</v>
      </c>
      <c r="M14" s="362">
        <f>SubSegments!M160</f>
        <v>-14490.076875940606</v>
      </c>
      <c r="N14" s="356">
        <f>SubSegments!N160</f>
        <v>-4.7357096567836696E-2</v>
      </c>
      <c r="O14" s="285">
        <f>SubSegments!O160</f>
        <v>68773.761699557304</v>
      </c>
      <c r="P14" s="282">
        <f>SubSegments!P160</f>
        <v>-3832.6980733031087</v>
      </c>
      <c r="Q14" s="356">
        <f>SubSegments!Q160</f>
        <v>-5.2787287595252426E-2</v>
      </c>
    </row>
    <row r="15" spans="1:17" x14ac:dyDescent="0.25">
      <c r="B15" s="495"/>
      <c r="C15" s="48" t="s">
        <v>140</v>
      </c>
      <c r="D15" s="281">
        <f>SubSegments!D161</f>
        <v>325.68900652587416</v>
      </c>
      <c r="E15" s="282">
        <f>SubSegments!E161</f>
        <v>-38.417149921667544</v>
      </c>
      <c r="F15" s="319">
        <f>SubSegments!F161</f>
        <v>-0.10551084962827995</v>
      </c>
      <c r="G15" s="337">
        <f>SubSegments!G161</f>
        <v>1.2361617670884884E-2</v>
      </c>
      <c r="H15" s="372">
        <f>SubSegments!H161</f>
        <v>-7.21361403870047E-4</v>
      </c>
      <c r="I15" s="328">
        <f>SubSegments!I161</f>
        <v>15.61417116566019</v>
      </c>
      <c r="J15" s="337">
        <f>SubSegments!J161</f>
        <v>-12.444406399852125</v>
      </c>
      <c r="K15" s="344">
        <f>SubSegments!K161</f>
        <v>-0.44351522705655394</v>
      </c>
      <c r="L15" s="350">
        <f>SubSegments!L161</f>
        <v>5085.3638946688179</v>
      </c>
      <c r="M15" s="362">
        <f>SubSegments!M161</f>
        <v>-5130.936938095093</v>
      </c>
      <c r="N15" s="356">
        <f>SubSegments!N161</f>
        <v>-0.50223040825501741</v>
      </c>
      <c r="O15" s="285">
        <f>SubSegments!O161</f>
        <v>388.10192167758942</v>
      </c>
      <c r="P15" s="282">
        <f>SubSegments!P161</f>
        <v>-64.424700975418091</v>
      </c>
      <c r="Q15" s="356">
        <f>SubSegments!Q161</f>
        <v>-0.14236665369590476</v>
      </c>
    </row>
    <row r="16" spans="1:17" x14ac:dyDescent="0.25">
      <c r="B16" s="495"/>
      <c r="C16" s="48" t="s">
        <v>141</v>
      </c>
      <c r="D16" s="281">
        <f>SubSegments!D162</f>
        <v>0</v>
      </c>
      <c r="E16" s="282">
        <f>SubSegments!E162</f>
        <v>0</v>
      </c>
      <c r="F16" s="319">
        <f>SubSegments!F162</f>
        <v>0</v>
      </c>
      <c r="G16" s="337">
        <f>SubSegments!G162</f>
        <v>0</v>
      </c>
      <c r="H16" s="372">
        <f>SubSegments!H162</f>
        <v>0</v>
      </c>
      <c r="I16" s="328">
        <f>SubSegments!I162</f>
        <v>0</v>
      </c>
      <c r="J16" s="337">
        <f>SubSegments!J162</f>
        <v>0</v>
      </c>
      <c r="K16" s="344">
        <f>SubSegments!K162</f>
        <v>0</v>
      </c>
      <c r="L16" s="350">
        <f>SubSegments!L162</f>
        <v>0</v>
      </c>
      <c r="M16" s="362">
        <f>SubSegments!M162</f>
        <v>0</v>
      </c>
      <c r="N16" s="356">
        <f>SubSegments!N162</f>
        <v>0</v>
      </c>
      <c r="O16" s="285">
        <f>SubSegments!O162</f>
        <v>0</v>
      </c>
      <c r="P16" s="282">
        <f>SubSegments!P162</f>
        <v>0</v>
      </c>
      <c r="Q16" s="356">
        <f>SubSegments!Q162</f>
        <v>0</v>
      </c>
    </row>
    <row r="17" spans="2:17" x14ac:dyDescent="0.25">
      <c r="B17" s="495"/>
      <c r="C17" s="48" t="s">
        <v>142</v>
      </c>
      <c r="D17" s="281">
        <f>SubSegments!D163</f>
        <v>42573.816676190458</v>
      </c>
      <c r="E17" s="282">
        <f>SubSegments!E163</f>
        <v>-6239.7682628161492</v>
      </c>
      <c r="F17" s="319">
        <f>SubSegments!F163</f>
        <v>-0.12782851885623325</v>
      </c>
      <c r="G17" s="337">
        <f>SubSegments!G163</f>
        <v>1.6159011633682496</v>
      </c>
      <c r="H17" s="372">
        <f>SubSegments!H163</f>
        <v>-0.13805739792513916</v>
      </c>
      <c r="I17" s="328">
        <f>SubSegments!I163</f>
        <v>8.6930789131040083</v>
      </c>
      <c r="J17" s="337">
        <f>SubSegments!J163</f>
        <v>0.38239977063271269</v>
      </c>
      <c r="K17" s="344">
        <f>SubSegments!K163</f>
        <v>4.6013059110714363E-2</v>
      </c>
      <c r="L17" s="350">
        <f>SubSegments!L163</f>
        <v>370097.54799814703</v>
      </c>
      <c r="M17" s="362">
        <f>SubSegments!M163</f>
        <v>-35576.494223706133</v>
      </c>
      <c r="N17" s="356">
        <f>SubSegments!N163</f>
        <v>-8.7697240939685811E-2</v>
      </c>
      <c r="O17" s="285">
        <f>SubSegments!O163</f>
        <v>75514.832042336464</v>
      </c>
      <c r="P17" s="282">
        <f>SubSegments!P163</f>
        <v>-12633.896397534903</v>
      </c>
      <c r="Q17" s="356">
        <f>SubSegments!Q163</f>
        <v>-0.1433247719069802</v>
      </c>
    </row>
    <row r="18" spans="2:17" ht="15" thickBot="1" x14ac:dyDescent="0.3">
      <c r="B18" s="495"/>
      <c r="C18" s="384" t="s">
        <v>143</v>
      </c>
      <c r="D18" s="388">
        <f>SubSegments!D164</f>
        <v>89419.642607904971</v>
      </c>
      <c r="E18" s="389">
        <f>SubSegments!E164</f>
        <v>-2082.9261832386255</v>
      </c>
      <c r="F18" s="399">
        <f>SubSegments!F164</f>
        <v>-2.2763581512044162E-2</v>
      </c>
      <c r="G18" s="400">
        <f>SubSegments!G164</f>
        <v>3.3939476372785502</v>
      </c>
      <c r="H18" s="401">
        <f>SubSegments!H164</f>
        <v>0.10609827911113312</v>
      </c>
      <c r="I18" s="402">
        <f>SubSegments!I164</f>
        <v>3.8117211871678034</v>
      </c>
      <c r="J18" s="400">
        <f>SubSegments!J164</f>
        <v>0.16193298898263198</v>
      </c>
      <c r="K18" s="403">
        <f>SubSegments!K164</f>
        <v>4.4367777029678569E-2</v>
      </c>
      <c r="L18" s="404">
        <f>SubSegments!L164</f>
        <v>340842.74627752422</v>
      </c>
      <c r="M18" s="405">
        <f>SubSegments!M164</f>
        <v>6877.7505999815185</v>
      </c>
      <c r="N18" s="406">
        <f>SubSegments!N164</f>
        <v>2.0594226008711036E-2</v>
      </c>
      <c r="O18" s="407">
        <f>SubSegments!O164</f>
        <v>59781.121166944504</v>
      </c>
      <c r="P18" s="389">
        <f>SubSegments!P164</f>
        <v>1155.85289478302</v>
      </c>
      <c r="Q18" s="406">
        <f>SubSegments!Q164</f>
        <v>1.971595062758771E-2</v>
      </c>
    </row>
    <row r="19" spans="2:17" s="256" customFormat="1" x14ac:dyDescent="0.25">
      <c r="B19" s="495"/>
      <c r="C19" s="385" t="s">
        <v>282</v>
      </c>
      <c r="D19" s="408">
        <f>'RFG vs SS'!E46</f>
        <v>1148186.8674810529</v>
      </c>
      <c r="E19" s="408">
        <f>'RFG vs SS'!F46</f>
        <v>-8623.3829380127136</v>
      </c>
      <c r="F19" s="413">
        <f>'RFG vs SS'!G46</f>
        <v>-7.4544489339447078E-3</v>
      </c>
      <c r="G19" s="414">
        <f>'RFG vs SS'!H46</f>
        <v>43.579754877001506</v>
      </c>
      <c r="H19" s="415">
        <f>'RFG vs SS'!I46</f>
        <v>2.0135137363490188</v>
      </c>
      <c r="I19" s="416">
        <f>'RFG vs SS'!J46</f>
        <v>2.7829410357306212</v>
      </c>
      <c r="J19" s="414">
        <f>'RFG vs SS'!K46</f>
        <v>3.3448920298255747E-2</v>
      </c>
      <c r="K19" s="417">
        <f>'RFG vs SS'!L46</f>
        <v>1.2165490532056247E-2</v>
      </c>
      <c r="L19" s="418">
        <f>'RFG vs SS'!M46</f>
        <v>3195336.3502000188</v>
      </c>
      <c r="M19" s="419">
        <f>'RFG vs SS'!N46</f>
        <v>14695.687621457968</v>
      </c>
      <c r="N19" s="420">
        <f>'RFG vs SS'!O46</f>
        <v>4.6203545701840156E-3</v>
      </c>
      <c r="O19" s="421">
        <f>'RFG vs SS'!P46</f>
        <v>682252.63851511478</v>
      </c>
      <c r="P19" s="422">
        <f>'RFG vs SS'!Q46</f>
        <v>-14046.479731502826</v>
      </c>
      <c r="Q19" s="420">
        <f>'RFG vs SS'!R46</f>
        <v>-2.0173054027231723E-2</v>
      </c>
    </row>
    <row r="20" spans="2:17" s="256" customFormat="1" ht="15" thickBot="1" x14ac:dyDescent="0.3">
      <c r="B20" s="496"/>
      <c r="C20" s="257" t="s">
        <v>283</v>
      </c>
      <c r="D20" s="409">
        <f>'RFG vs SS'!E47</f>
        <v>5082.7226707064165</v>
      </c>
      <c r="E20" s="409">
        <f>'RFG vs SS'!F47</f>
        <v>1712.5501661572112</v>
      </c>
      <c r="F20" s="423">
        <f>'RFG vs SS'!G47</f>
        <v>0.50814911220287284</v>
      </c>
      <c r="G20" s="424">
        <f>'RFG vs SS'!H47</f>
        <v>0.19291616580070253</v>
      </c>
      <c r="H20" s="425">
        <f>'RFG vs SS'!I47</f>
        <v>7.1819898751770597E-2</v>
      </c>
      <c r="I20" s="426">
        <f>'RFG vs SS'!J47</f>
        <v>4.19934458868339</v>
      </c>
      <c r="J20" s="424">
        <f>'RFG vs SS'!K47</f>
        <v>-0.62939865103468406</v>
      </c>
      <c r="K20" s="427">
        <f>'RFG vs SS'!L47</f>
        <v>-0.13034419512258669</v>
      </c>
      <c r="L20" s="428">
        <f>'RFG vs SS'!M47</f>
        <v>21344.103943009377</v>
      </c>
      <c r="M20" s="429">
        <f>'RFG vs SS'!N47</f>
        <v>5070.4062449836729</v>
      </c>
      <c r="N20" s="430">
        <f>'RFG vs SS'!O47</f>
        <v>0.31157063004794572</v>
      </c>
      <c r="O20" s="431">
        <f>'RFG vs SS'!P47</f>
        <v>4936.936292052269</v>
      </c>
      <c r="P20" s="432">
        <f>'RFG vs SS'!Q47</f>
        <v>2549.2418793439865</v>
      </c>
      <c r="Q20" s="430">
        <f>'RFG vs SS'!R47</f>
        <v>1.067658350991602</v>
      </c>
    </row>
    <row r="21" spans="2:17" x14ac:dyDescent="0.25">
      <c r="B21" s="497" t="s">
        <v>274</v>
      </c>
      <c r="C21" s="43" t="s">
        <v>33</v>
      </c>
      <c r="D21" s="258">
        <f>'Fat Content'!D57</f>
        <v>1319.515704870224</v>
      </c>
      <c r="E21" s="62">
        <f>'Fat Content'!E57</f>
        <v>309.48086881637573</v>
      </c>
      <c r="F21" s="323">
        <f>'Fat Content'!F57</f>
        <v>0.30640613350080165</v>
      </c>
      <c r="G21" s="341">
        <f>'Fat Content'!G57</f>
        <v>5.0082588995947697E-2</v>
      </c>
      <c r="H21" s="376">
        <f>'Fat Content'!H57</f>
        <v>1.3790248449462431E-2</v>
      </c>
      <c r="I21" s="332">
        <f>'Fat Content'!I57</f>
        <v>4.2958886530135585</v>
      </c>
      <c r="J21" s="341">
        <f>'Fat Content'!J57</f>
        <v>-1.0847109317188455</v>
      </c>
      <c r="K21" s="309">
        <f>'Fat Content'!K57</f>
        <v>-0.20159666495101064</v>
      </c>
      <c r="L21" s="310">
        <f>'Fat Content'!L57</f>
        <v>5668.4925440251827</v>
      </c>
      <c r="M21" s="311">
        <f>'Fat Content'!M57</f>
        <v>233.89952458858534</v>
      </c>
      <c r="N21" s="312">
        <f>'Fat Content'!N57</f>
        <v>4.3039013915495299E-2</v>
      </c>
      <c r="O21" s="61">
        <f>'Fat Content'!O57</f>
        <v>832.1840113401413</v>
      </c>
      <c r="P21" s="62">
        <f>'Fat Content'!P57</f>
        <v>-168.54890656471252</v>
      </c>
      <c r="Q21" s="312">
        <f>'Fat Content'!Q57</f>
        <v>-0.168425464526128</v>
      </c>
    </row>
    <row r="22" spans="2:17" x14ac:dyDescent="0.25">
      <c r="B22" s="498"/>
      <c r="C22" s="48" t="s">
        <v>162</v>
      </c>
      <c r="D22" s="57">
        <f>'Fat Content'!D58</f>
        <v>47224.883758716285</v>
      </c>
      <c r="E22" s="277">
        <f>'Fat Content'!E58</f>
        <v>-3183.9481615498662</v>
      </c>
      <c r="F22" s="279">
        <f>'Fat Content'!F58</f>
        <v>-6.3162506256563444E-2</v>
      </c>
      <c r="G22" s="333">
        <f>'Fat Content'!G58</f>
        <v>1.7924337201441709</v>
      </c>
      <c r="H22" s="368">
        <f>'Fat Content'!H58</f>
        <v>-1.8844890550501869E-2</v>
      </c>
      <c r="I22" s="324">
        <f>'Fat Content'!I58</f>
        <v>2.9325689067402001</v>
      </c>
      <c r="J22" s="333">
        <f>'Fat Content'!J58</f>
        <v>-7.2377823782725503E-2</v>
      </c>
      <c r="K22" s="290">
        <f>'Fat Content'!K58</f>
        <v>-2.4086225239051143E-2</v>
      </c>
      <c r="L22" s="294">
        <f>'Fat Content'!L58</f>
        <v>138490.22573523165</v>
      </c>
      <c r="M22" s="280">
        <f>'Fat Content'!M58</f>
        <v>-12985.628933051805</v>
      </c>
      <c r="N22" s="269">
        <f>'Fat Content'!N58</f>
        <v>-8.572738514325598E-2</v>
      </c>
      <c r="O22" s="284">
        <f>'Fat Content'!O58</f>
        <v>31557.73516523838</v>
      </c>
      <c r="P22" s="277">
        <f>'Fat Content'!P58</f>
        <v>-4465.2743047475815</v>
      </c>
      <c r="Q22" s="269">
        <f>'Fat Content'!Q58</f>
        <v>-0.12395617052672978</v>
      </c>
    </row>
    <row r="23" spans="2:17" x14ac:dyDescent="0.25">
      <c r="B23" s="498"/>
      <c r="C23" s="48" t="s">
        <v>163</v>
      </c>
      <c r="D23" s="57">
        <f>'Fat Content'!D59</f>
        <v>22.627026081085205</v>
      </c>
      <c r="E23" s="277">
        <f>'Fat Content'!E59</f>
        <v>4.8158419132232666</v>
      </c>
      <c r="F23" s="279">
        <f>'Fat Content'!F59</f>
        <v>0.2703830283172779</v>
      </c>
      <c r="G23" s="333">
        <f>'Fat Content'!G59</f>
        <v>8.5881512682036104E-4</v>
      </c>
      <c r="H23" s="368">
        <f>'Fat Content'!H59</f>
        <v>2.1882773402735636E-4</v>
      </c>
      <c r="I23" s="324">
        <f>'Fat Content'!I59</f>
        <v>3.5665356514865776</v>
      </c>
      <c r="J23" s="333">
        <f>'Fat Content'!J59</f>
        <v>0.12290131628128531</v>
      </c>
      <c r="K23" s="290">
        <f>'Fat Content'!K59</f>
        <v>3.5689421209687919E-2</v>
      </c>
      <c r="L23" s="294">
        <f>'Fat Content'!L59</f>
        <v>80.700095205307008</v>
      </c>
      <c r="M23" s="280">
        <f>'Fat Content'!M59</f>
        <v>19.364889854192732</v>
      </c>
      <c r="N23" s="269">
        <f>'Fat Content'!N59</f>
        <v>0.31572226331253217</v>
      </c>
      <c r="O23" s="284">
        <f>'Fat Content'!O59</f>
        <v>11.313513040542603</v>
      </c>
      <c r="P23" s="277">
        <f>'Fat Content'!P59</f>
        <v>2.4079209566116333</v>
      </c>
      <c r="Q23" s="269">
        <f>'Fat Content'!Q59</f>
        <v>0.2703830283172779</v>
      </c>
    </row>
    <row r="24" spans="2:17" ht="15" thickBot="1" x14ac:dyDescent="0.3">
      <c r="B24" s="499"/>
      <c r="C24" s="51" t="s">
        <v>164</v>
      </c>
      <c r="D24" s="296">
        <f>'Fat Content'!D60</f>
        <v>2586112.4725613697</v>
      </c>
      <c r="E24" s="297">
        <f>'Fat Content'!E60</f>
        <v>-145503.19840944791</v>
      </c>
      <c r="F24" s="317">
        <f>'Fat Content'!F60</f>
        <v>-5.3266350737304125E-2</v>
      </c>
      <c r="G24" s="334">
        <f>'Fat Content'!G60</f>
        <v>98.156624875733115</v>
      </c>
      <c r="H24" s="369">
        <f>'Fat Content'!H60</f>
        <v>4.8358143670554909E-3</v>
      </c>
      <c r="I24" s="325">
        <f>'Fat Content'!I60</f>
        <v>2.6740323549917591</v>
      </c>
      <c r="J24" s="334">
        <f>'Fat Content'!J60</f>
        <v>6.6512162015939236E-2</v>
      </c>
      <c r="K24" s="342">
        <f>'Fat Content'!K60</f>
        <v>2.5507822411159377E-2</v>
      </c>
      <c r="L24" s="348">
        <f>'Fat Content'!L60</f>
        <v>6915348.4252768401</v>
      </c>
      <c r="M24" s="360">
        <f>'Fat Content'!M60</f>
        <v>-207394.59622875974</v>
      </c>
      <c r="N24" s="354">
        <f>'Fat Content'!N60</f>
        <v>-2.9117236941242453E-2</v>
      </c>
      <c r="O24" s="298">
        <f>'Fat Content'!O60</f>
        <v>1590085.3180961609</v>
      </c>
      <c r="P24" s="297">
        <f>'Fat Content'!P60</f>
        <v>-99523.933708550408</v>
      </c>
      <c r="Q24" s="354">
        <f>'Fat Content'!Q60</f>
        <v>-5.8903520800591358E-2</v>
      </c>
    </row>
    <row r="25" spans="2:17" ht="15" thickBot="1" x14ac:dyDescent="0.3">
      <c r="B25" s="497" t="s">
        <v>284</v>
      </c>
      <c r="C25" s="254" t="s">
        <v>284</v>
      </c>
      <c r="D25" s="259">
        <f>Flavors!D237</f>
        <v>1160441.5351600903</v>
      </c>
      <c r="E25" s="260">
        <f>Flavors!E237</f>
        <v>-20024.162537514931</v>
      </c>
      <c r="F25" s="273">
        <f>Flavors!F237</f>
        <v>-1.6962934693121792E-2</v>
      </c>
      <c r="G25" s="335">
        <f>Flavors!G237</f>
        <v>44.044884228918953</v>
      </c>
      <c r="H25" s="370">
        <f>Flavors!H237</f>
        <v>1.6286609710492712</v>
      </c>
      <c r="I25" s="326">
        <f>Flavors!I237</f>
        <v>2.7926532756971647</v>
      </c>
      <c r="J25" s="335">
        <f>Flavors!J237</f>
        <v>3.5698914419759475E-2</v>
      </c>
      <c r="K25" s="314">
        <f>Flavors!K237</f>
        <v>1.2948678048924526E-2</v>
      </c>
      <c r="L25" s="315">
        <f>Flavors!L237</f>
        <v>3240710.8544198726</v>
      </c>
      <c r="M25" s="272">
        <f>Flavors!M237</f>
        <v>-13779.199185915291</v>
      </c>
      <c r="N25" s="274">
        <f>Flavors!N237</f>
        <v>-4.2339042243035065E-3</v>
      </c>
      <c r="O25" s="302">
        <f>Flavors!O237</f>
        <v>689723.9106720686</v>
      </c>
      <c r="P25" s="260">
        <f>Flavors!P237</f>
        <v>-18977.973292157054</v>
      </c>
      <c r="Q25" s="274">
        <f>Flavors!Q237</f>
        <v>-2.6778499848202797E-2</v>
      </c>
    </row>
    <row r="26" spans="2:17" x14ac:dyDescent="0.25">
      <c r="B26" s="498"/>
      <c r="C26" s="378" t="s">
        <v>33</v>
      </c>
      <c r="D26" s="299">
        <f>Flavors!D238</f>
        <v>17505.243200421333</v>
      </c>
      <c r="E26" s="300">
        <f>Flavors!E238</f>
        <v>994.09540542883769</v>
      </c>
      <c r="F26" s="318">
        <f>Flavors!F238</f>
        <v>6.0207528741904132E-2</v>
      </c>
      <c r="G26" s="336">
        <f>Flavors!G238</f>
        <v>0.66441641978564792</v>
      </c>
      <c r="H26" s="371">
        <f>Flavors!H238</f>
        <v>7.1141636382761164E-2</v>
      </c>
      <c r="I26" s="327">
        <f>Flavors!I238</f>
        <v>3.3348948951081518</v>
      </c>
      <c r="J26" s="336">
        <f>Flavors!J238</f>
        <v>-5.6618992827966341E-2</v>
      </c>
      <c r="K26" s="343">
        <f>Flavors!K238</f>
        <v>-1.669431253970817E-2</v>
      </c>
      <c r="L26" s="349">
        <f>Flavors!L238</f>
        <v>58378.146186711791</v>
      </c>
      <c r="M26" s="361">
        <f>Flavors!M238</f>
        <v>2380.3591342289292</v>
      </c>
      <c r="N26" s="355">
        <f>Flavors!N238</f>
        <v>4.2508092900135193E-2</v>
      </c>
      <c r="O26" s="301">
        <f>Flavors!O238</f>
        <v>10489.701629757881</v>
      </c>
      <c r="P26" s="300">
        <f>Flavors!P238</f>
        <v>148.21173918154091</v>
      </c>
      <c r="Q26" s="355">
        <f>Flavors!Q238</f>
        <v>1.4331758842272672E-2</v>
      </c>
    </row>
    <row r="27" spans="2:17" x14ac:dyDescent="0.25">
      <c r="B27" s="498"/>
      <c r="C27" s="48" t="s">
        <v>145</v>
      </c>
      <c r="D27" s="281">
        <f>Flavors!D239</f>
        <v>113.26420450210571</v>
      </c>
      <c r="E27" s="282">
        <f>Flavors!E239</f>
        <v>-541.05950546264648</v>
      </c>
      <c r="F27" s="319">
        <f>Flavors!F239</f>
        <v>-0.82689882274293991</v>
      </c>
      <c r="G27" s="337">
        <f>Flavors!G239</f>
        <v>4.2989746776752715E-3</v>
      </c>
      <c r="H27" s="372">
        <f>Flavors!H239</f>
        <v>-1.9212035103391749E-2</v>
      </c>
      <c r="I27" s="328">
        <f>Flavors!I239</f>
        <v>2.9574976047989572</v>
      </c>
      <c r="J27" s="337">
        <f>Flavors!J239</f>
        <v>-0.16126608941351117</v>
      </c>
      <c r="K27" s="344">
        <f>Flavors!K239</f>
        <v>-5.1708338696123346E-2</v>
      </c>
      <c r="L27" s="350">
        <f>Flavors!L239</f>
        <v>334.97861352443692</v>
      </c>
      <c r="M27" s="362">
        <f>Flavors!M239</f>
        <v>-1705.7024173760415</v>
      </c>
      <c r="N27" s="356">
        <f>Flavors!N239</f>
        <v>-0.83584959704524575</v>
      </c>
      <c r="O27" s="285">
        <f>Flavors!O239</f>
        <v>56.632102251052856</v>
      </c>
      <c r="P27" s="282">
        <f>Flavors!P239</f>
        <v>-270.52975273132324</v>
      </c>
      <c r="Q27" s="356">
        <f>Flavors!Q239</f>
        <v>-0.82689882274293991</v>
      </c>
    </row>
    <row r="28" spans="2:17" x14ac:dyDescent="0.25">
      <c r="B28" s="498"/>
      <c r="C28" s="48" t="s">
        <v>146</v>
      </c>
      <c r="D28" s="281">
        <f>Flavors!D240</f>
        <v>37152.50883890198</v>
      </c>
      <c r="E28" s="282">
        <f>Flavors!E240</f>
        <v>7691.8811733450129</v>
      </c>
      <c r="F28" s="319">
        <f>Flavors!F240</f>
        <v>0.26109020013642653</v>
      </c>
      <c r="G28" s="337">
        <f>Flavors!G240</f>
        <v>1.410133902521489</v>
      </c>
      <c r="H28" s="372">
        <f>Flavors!H240</f>
        <v>0.35156137236115614</v>
      </c>
      <c r="I28" s="328">
        <f>Flavors!I240</f>
        <v>3.5673010202771613</v>
      </c>
      <c r="J28" s="337">
        <f>Flavors!J240</f>
        <v>0.24618217983018154</v>
      </c>
      <c r="K28" s="344">
        <f>Flavors!K240</f>
        <v>7.4126278419187369E-2</v>
      </c>
      <c r="L28" s="350">
        <f>Flavors!L240</f>
        <v>132534.1826868713</v>
      </c>
      <c r="M28" s="362">
        <f>Flavors!M240</f>
        <v>34691.937095396526</v>
      </c>
      <c r="N28" s="356">
        <f>Flavors!N240</f>
        <v>0.35457012342344807</v>
      </c>
      <c r="O28" s="285">
        <f>Flavors!O240</f>
        <v>25105.966113209724</v>
      </c>
      <c r="P28" s="282">
        <f>Flavors!P240</f>
        <v>6796.8872522115707</v>
      </c>
      <c r="Q28" s="356">
        <f>Flavors!Q240</f>
        <v>0.37123043184276422</v>
      </c>
    </row>
    <row r="29" spans="2:17" x14ac:dyDescent="0.25">
      <c r="B29" s="498"/>
      <c r="C29" s="48" t="s">
        <v>147</v>
      </c>
      <c r="D29" s="281">
        <f>Flavors!D241</f>
        <v>8789.8331245332956</v>
      </c>
      <c r="E29" s="282">
        <f>Flavors!E241</f>
        <v>4377.5552246442367</v>
      </c>
      <c r="F29" s="319">
        <f>Flavors!F241</f>
        <v>0.99213044236273162</v>
      </c>
      <c r="G29" s="337">
        <f>Flavors!G241</f>
        <v>0.3336205837445973</v>
      </c>
      <c r="H29" s="372">
        <f>Flavors!H241</f>
        <v>0.17507962415341005</v>
      </c>
      <c r="I29" s="328">
        <f>Flavors!I241</f>
        <v>3.4230717796304533</v>
      </c>
      <c r="J29" s="337">
        <f>Flavors!J241</f>
        <v>9.432504599768432E-2</v>
      </c>
      <c r="K29" s="344">
        <f>Flavors!K241</f>
        <v>2.8336504259891333E-2</v>
      </c>
      <c r="L29" s="350">
        <f>Flavors!L241</f>
        <v>30088.229716250895</v>
      </c>
      <c r="M29" s="362">
        <f>Flavors!M241</f>
        <v>15400.874069115136</v>
      </c>
      <c r="N29" s="356">
        <f>Flavors!N241</f>
        <v>1.0485804551290023</v>
      </c>
      <c r="O29" s="285">
        <f>Flavors!O241</f>
        <v>4572.080587387085</v>
      </c>
      <c r="P29" s="282">
        <f>Flavors!P241</f>
        <v>2172.6012500348652</v>
      </c>
      <c r="Q29" s="356">
        <f>Flavors!Q241</f>
        <v>0.90544695101741934</v>
      </c>
    </row>
    <row r="30" spans="2:17" x14ac:dyDescent="0.25">
      <c r="B30" s="498"/>
      <c r="C30" s="48" t="s">
        <v>148</v>
      </c>
      <c r="D30" s="281">
        <f>Flavors!D242</f>
        <v>967.65744948387146</v>
      </c>
      <c r="E30" s="282">
        <f>Flavors!E242</f>
        <v>618.29565680027008</v>
      </c>
      <c r="F30" s="319">
        <f>Flavors!F242</f>
        <v>1.7697861350288753</v>
      </c>
      <c r="G30" s="337">
        <f>Flavors!G242</f>
        <v>3.6727710138269358E-2</v>
      </c>
      <c r="H30" s="372">
        <f>Flavors!H242</f>
        <v>2.4174522167505264E-2</v>
      </c>
      <c r="I30" s="328">
        <f>Flavors!I242</f>
        <v>5.4061562884864234</v>
      </c>
      <c r="J30" s="337">
        <f>Flavors!J242</f>
        <v>0.29138092578677899</v>
      </c>
      <c r="K30" s="344">
        <f>Flavors!K242</f>
        <v>5.6968469800594404E-2</v>
      </c>
      <c r="L30" s="350">
        <f>Flavors!L242</f>
        <v>5231.3074056279656</v>
      </c>
      <c r="M30" s="362">
        <f>Flavors!M242</f>
        <v>3444.4003157413003</v>
      </c>
      <c r="N30" s="356">
        <f>Flavors!N242</f>
        <v>1.9275766128163729</v>
      </c>
      <c r="O30" s="285">
        <f>Flavors!O242</f>
        <v>550.7413741350174</v>
      </c>
      <c r="P30" s="282">
        <f>Flavors!P242</f>
        <v>351.48189318180084</v>
      </c>
      <c r="Q30" s="356">
        <f>Flavors!Q242</f>
        <v>1.7639406240565489</v>
      </c>
    </row>
    <row r="31" spans="2:17" x14ac:dyDescent="0.25">
      <c r="B31" s="498"/>
      <c r="C31" s="48" t="s">
        <v>149</v>
      </c>
      <c r="D31" s="281">
        <f>Flavors!D243</f>
        <v>620.10857915878296</v>
      </c>
      <c r="E31" s="282">
        <f>Flavors!E243</f>
        <v>-619.56075072288513</v>
      </c>
      <c r="F31" s="319">
        <f>Flavors!F243</f>
        <v>-0.49977904251452682</v>
      </c>
      <c r="G31" s="337">
        <f>Flavors!G243</f>
        <v>2.3536395200332148E-2</v>
      </c>
      <c r="H31" s="372">
        <f>Flavors!H243</f>
        <v>-2.1007119418306318E-2</v>
      </c>
      <c r="I31" s="328">
        <f>Flavors!I243</f>
        <v>2.9410674237667642</v>
      </c>
      <c r="J31" s="337">
        <f>Flavors!J243</f>
        <v>-5.0998833137213762E-2</v>
      </c>
      <c r="K31" s="344">
        <f>Flavors!K243</f>
        <v>-1.7044687101944223E-2</v>
      </c>
      <c r="L31" s="350">
        <f>Flavors!L243</f>
        <v>1823.7811413621903</v>
      </c>
      <c r="M31" s="362">
        <f>Flavors!M243</f>
        <v>-1885.3916302955149</v>
      </c>
      <c r="N31" s="356">
        <f>Flavors!N243</f>
        <v>-0.50830515221670158</v>
      </c>
      <c r="O31" s="285">
        <f>Flavors!O243</f>
        <v>310.05428957939148</v>
      </c>
      <c r="P31" s="282">
        <f>Flavors!P243</f>
        <v>-309.78037536144257</v>
      </c>
      <c r="Q31" s="356">
        <f>Flavors!Q243</f>
        <v>-0.49977904251452682</v>
      </c>
    </row>
    <row r="32" spans="2:17" x14ac:dyDescent="0.25">
      <c r="B32" s="498"/>
      <c r="C32" s="48" t="s">
        <v>150</v>
      </c>
      <c r="D32" s="281">
        <f>Flavors!D244</f>
        <v>316318.83100588189</v>
      </c>
      <c r="E32" s="282">
        <f>Flavors!E244</f>
        <v>-28530.01923768362</v>
      </c>
      <c r="F32" s="319">
        <f>Flavors!F244</f>
        <v>-8.2731954064898194E-2</v>
      </c>
      <c r="G32" s="337">
        <f>Flavors!G244</f>
        <v>12.005970028605539</v>
      </c>
      <c r="H32" s="372">
        <f>Flavors!H244</f>
        <v>-0.38505992735149164</v>
      </c>
      <c r="I32" s="328">
        <f>Flavors!I244</f>
        <v>2.7276343220072263</v>
      </c>
      <c r="J32" s="337">
        <f>Flavors!J244</f>
        <v>5.1441386594426319E-3</v>
      </c>
      <c r="K32" s="344">
        <f>Flavors!K244</f>
        <v>1.8894975970554292E-3</v>
      </c>
      <c r="L32" s="350">
        <f>Flavors!L244</f>
        <v>862802.10014884709</v>
      </c>
      <c r="M32" s="362">
        <f>Flavors!M244</f>
        <v>-76045.509378029965</v>
      </c>
      <c r="N32" s="356">
        <f>Flavors!N244</f>
        <v>-8.0998778296248047E-2</v>
      </c>
      <c r="O32" s="285">
        <f>Flavors!O244</f>
        <v>191960.43304204941</v>
      </c>
      <c r="P32" s="282">
        <f>Flavors!P244</f>
        <v>-22061.653946745966</v>
      </c>
      <c r="Q32" s="356">
        <f>Flavors!Q244</f>
        <v>-0.10308120183829883</v>
      </c>
    </row>
    <row r="33" spans="2:17" x14ac:dyDescent="0.25">
      <c r="B33" s="498"/>
      <c r="C33" s="48" t="s">
        <v>151</v>
      </c>
      <c r="D33" s="281">
        <f>Flavors!D245</f>
        <v>63632.85613822937</v>
      </c>
      <c r="E33" s="282">
        <f>Flavors!E245</f>
        <v>6217.2750862836838</v>
      </c>
      <c r="F33" s="319">
        <f>Flavors!F245</f>
        <v>0.1082855032096378</v>
      </c>
      <c r="G33" s="337">
        <f>Flavors!G245</f>
        <v>2.4152029178937626</v>
      </c>
      <c r="H33" s="372">
        <f>Flavors!H245</f>
        <v>0.3521594011447533</v>
      </c>
      <c r="I33" s="328">
        <f>Flavors!I245</f>
        <v>2.0494178612496112</v>
      </c>
      <c r="J33" s="337">
        <f>Flavors!J245</f>
        <v>0.16741724553635073</v>
      </c>
      <c r="K33" s="344">
        <f>Flavors!K245</f>
        <v>8.8957062042671634E-2</v>
      </c>
      <c r="L33" s="350">
        <f>Flavors!L245</f>
        <v>130410.31193201423</v>
      </c>
      <c r="M33" s="362">
        <f>Flavors!M245</f>
        <v>22354.153040717836</v>
      </c>
      <c r="N33" s="356">
        <f>Flavors!N245</f>
        <v>0.2068753254796511</v>
      </c>
      <c r="O33" s="285">
        <f>Flavors!O245</f>
        <v>31816.428069114685</v>
      </c>
      <c r="P33" s="282">
        <f>Flavors!P245</f>
        <v>3113.3822132349014</v>
      </c>
      <c r="Q33" s="356">
        <f>Flavors!Q245</f>
        <v>0.1084687049892696</v>
      </c>
    </row>
    <row r="34" spans="2:17" x14ac:dyDescent="0.25">
      <c r="B34" s="498"/>
      <c r="C34" s="48" t="s">
        <v>152</v>
      </c>
      <c r="D34" s="281">
        <f>Flavors!D246</f>
        <v>0</v>
      </c>
      <c r="E34" s="282">
        <f>Flavors!E246</f>
        <v>0</v>
      </c>
      <c r="F34" s="319">
        <f>Flavors!F246</f>
        <v>0</v>
      </c>
      <c r="G34" s="337">
        <f>Flavors!G246</f>
        <v>0</v>
      </c>
      <c r="H34" s="372">
        <f>Flavors!H246</f>
        <v>0</v>
      </c>
      <c r="I34" s="328">
        <f>Flavors!I246</f>
        <v>0</v>
      </c>
      <c r="J34" s="337">
        <f>Flavors!J246</f>
        <v>0</v>
      </c>
      <c r="K34" s="344">
        <f>Flavors!K246</f>
        <v>0</v>
      </c>
      <c r="L34" s="350">
        <f>Flavors!L246</f>
        <v>0</v>
      </c>
      <c r="M34" s="362">
        <f>Flavors!M246</f>
        <v>0</v>
      </c>
      <c r="N34" s="356">
        <f>Flavors!N246</f>
        <v>0</v>
      </c>
      <c r="O34" s="285">
        <f>Flavors!O246</f>
        <v>0</v>
      </c>
      <c r="P34" s="282">
        <f>Flavors!P246</f>
        <v>0</v>
      </c>
      <c r="Q34" s="356">
        <f>Flavors!Q246</f>
        <v>0</v>
      </c>
    </row>
    <row r="35" spans="2:17" x14ac:dyDescent="0.25">
      <c r="B35" s="498"/>
      <c r="C35" s="48" t="s">
        <v>153</v>
      </c>
      <c r="D35" s="281">
        <f>Flavors!D247</f>
        <v>0</v>
      </c>
      <c r="E35" s="282">
        <f>Flavors!E247</f>
        <v>0</v>
      </c>
      <c r="F35" s="319">
        <f>Flavors!F247</f>
        <v>0</v>
      </c>
      <c r="G35" s="337">
        <f>Flavors!G247</f>
        <v>0</v>
      </c>
      <c r="H35" s="372">
        <f>Flavors!H247</f>
        <v>0</v>
      </c>
      <c r="I35" s="328">
        <f>Flavors!I247</f>
        <v>0</v>
      </c>
      <c r="J35" s="337">
        <f>Flavors!J247</f>
        <v>0</v>
      </c>
      <c r="K35" s="344">
        <f>Flavors!K247</f>
        <v>0</v>
      </c>
      <c r="L35" s="350">
        <f>Flavors!L247</f>
        <v>0</v>
      </c>
      <c r="M35" s="362">
        <f>Flavors!M247</f>
        <v>0</v>
      </c>
      <c r="N35" s="356">
        <f>Flavors!N247</f>
        <v>0</v>
      </c>
      <c r="O35" s="285">
        <f>Flavors!O247</f>
        <v>0</v>
      </c>
      <c r="P35" s="282">
        <f>Flavors!P247</f>
        <v>0</v>
      </c>
      <c r="Q35" s="356">
        <f>Flavors!Q247</f>
        <v>0</v>
      </c>
    </row>
    <row r="36" spans="2:17" x14ac:dyDescent="0.25">
      <c r="B36" s="498"/>
      <c r="C36" s="48" t="s">
        <v>154</v>
      </c>
      <c r="D36" s="281">
        <f>Flavors!D248</f>
        <v>4412.4738907814026</v>
      </c>
      <c r="E36" s="282">
        <f>Flavors!E248</f>
        <v>-6810.138687402803</v>
      </c>
      <c r="F36" s="319">
        <f>Flavors!F248</f>
        <v>-0.60682293360470518</v>
      </c>
      <c r="G36" s="337">
        <f>Flavors!G248</f>
        <v>0.16747668520481132</v>
      </c>
      <c r="H36" s="372">
        <f>Flavors!H248</f>
        <v>-0.23577166125817753</v>
      </c>
      <c r="I36" s="328">
        <f>Flavors!I248</f>
        <v>2.4659393185804537</v>
      </c>
      <c r="J36" s="337">
        <f>Flavors!J248</f>
        <v>-0.45284054184291467</v>
      </c>
      <c r="K36" s="344">
        <f>Flavors!K248</f>
        <v>-0.15514720653760788</v>
      </c>
      <c r="L36" s="350">
        <f>Flavors!L248</f>
        <v>10880.892859487534</v>
      </c>
      <c r="M36" s="362">
        <f>Flavors!M248</f>
        <v>-21875.4427150505</v>
      </c>
      <c r="N36" s="356">
        <f>Flavors!N248</f>
        <v>-0.66782325713058677</v>
      </c>
      <c r="O36" s="285">
        <f>Flavors!O248</f>
        <v>2206.2369453907013</v>
      </c>
      <c r="P36" s="282">
        <f>Flavors!P248</f>
        <v>-3462.9381615076454</v>
      </c>
      <c r="Q36" s="356">
        <f>Flavors!Q248</f>
        <v>-0.61083633795221537</v>
      </c>
    </row>
    <row r="37" spans="2:17" x14ac:dyDescent="0.25">
      <c r="B37" s="498"/>
      <c r="C37" s="48" t="s">
        <v>155</v>
      </c>
      <c r="D37" s="281">
        <f>Flavors!D249</f>
        <v>1465448.1307664125</v>
      </c>
      <c r="E37" s="282">
        <f>Flavors!E249</f>
        <v>-132726.24254739727</v>
      </c>
      <c r="F37" s="319">
        <f>Flavors!F249</f>
        <v>-8.3048661500052592E-2</v>
      </c>
      <c r="G37" s="337">
        <f>Flavors!G249</f>
        <v>55.621495187336485</v>
      </c>
      <c r="H37" s="372">
        <f>Flavors!H249</f>
        <v>-1.8037405952026262</v>
      </c>
      <c r="I37" s="328">
        <f>Flavors!I249</f>
        <v>2.5854130760217937</v>
      </c>
      <c r="J37" s="337">
        <f>Flavors!J249</f>
        <v>7.5963880669028594E-2</v>
      </c>
      <c r="K37" s="344">
        <f>Flavors!K249</f>
        <v>3.0271137112361422E-2</v>
      </c>
      <c r="L37" s="350">
        <f>Flavors!L249</f>
        <v>3788788.7595151784</v>
      </c>
      <c r="M37" s="362">
        <f>Flavors!M249</f>
        <v>-221748.63563057128</v>
      </c>
      <c r="N37" s="356">
        <f>Flavors!N249</f>
        <v>-5.5291501806957362E-2</v>
      </c>
      <c r="O37" s="285">
        <f>Flavors!O249</f>
        <v>928190.55952632427</v>
      </c>
      <c r="P37" s="282">
        <f>Flavors!P249</f>
        <v>-87349.976956784143</v>
      </c>
      <c r="Q37" s="356">
        <f>Flavors!Q249</f>
        <v>-8.6013284372954274E-2</v>
      </c>
    </row>
    <row r="38" spans="2:17" x14ac:dyDescent="0.25">
      <c r="B38" s="498"/>
      <c r="C38" s="48" t="s">
        <v>156</v>
      </c>
      <c r="D38" s="281">
        <f>Flavors!D250</f>
        <v>2833.641793012619</v>
      </c>
      <c r="E38" s="282">
        <f>Flavors!E250</f>
        <v>-1287.2960029000114</v>
      </c>
      <c r="F38" s="319">
        <f>Flavors!F250</f>
        <v>-0.312379382231108</v>
      </c>
      <c r="G38" s="337">
        <f>Flavors!G250</f>
        <v>0.107551669720482</v>
      </c>
      <c r="H38" s="372">
        <f>Flavors!H250</f>
        <v>-4.052092393822837E-2</v>
      </c>
      <c r="I38" s="328">
        <f>Flavors!I250</f>
        <v>3.1505099008843755</v>
      </c>
      <c r="J38" s="337">
        <f>Flavors!J250</f>
        <v>0.40035794129506774</v>
      </c>
      <c r="K38" s="344">
        <f>Flavors!K250</f>
        <v>0.14557666164558228</v>
      </c>
      <c r="L38" s="350">
        <f>Flavors!L250</f>
        <v>8927.416524446011</v>
      </c>
      <c r="M38" s="362">
        <f>Flavors!M250</f>
        <v>-2405.7886303287523</v>
      </c>
      <c r="N38" s="356">
        <f>Flavors!N250</f>
        <v>-0.21227786821763972</v>
      </c>
      <c r="O38" s="285">
        <f>Flavors!O250</f>
        <v>1485.5871670246124</v>
      </c>
      <c r="P38" s="282">
        <f>Flavors!P250</f>
        <v>-574.8817309317028</v>
      </c>
      <c r="Q38" s="356">
        <f>Flavors!Q250</f>
        <v>-0.2790052941356706</v>
      </c>
    </row>
    <row r="39" spans="2:17" x14ac:dyDescent="0.25">
      <c r="B39" s="498"/>
      <c r="C39" s="48" t="s">
        <v>157</v>
      </c>
      <c r="D39" s="281">
        <f>Flavors!D251</f>
        <v>0</v>
      </c>
      <c r="E39" s="282">
        <f>Flavors!E251</f>
        <v>-245.36070799827576</v>
      </c>
      <c r="F39" s="319">
        <f>Flavors!F251</f>
        <v>-1</v>
      </c>
      <c r="G39" s="337">
        <f>Flavors!G251</f>
        <v>0</v>
      </c>
      <c r="H39" s="372">
        <f>Flavors!H251</f>
        <v>-8.8162448002193639E-3</v>
      </c>
      <c r="I39" s="328">
        <f>Flavors!I251</f>
        <v>0</v>
      </c>
      <c r="J39" s="337">
        <f>Flavors!J251</f>
        <v>-3.4824815346990357</v>
      </c>
      <c r="K39" s="344">
        <f>Flavors!K251</f>
        <v>-1</v>
      </c>
      <c r="L39" s="350">
        <f>Flavors!L251</f>
        <v>0</v>
      </c>
      <c r="M39" s="362">
        <f>Flavors!M251</f>
        <v>-854.46413494467731</v>
      </c>
      <c r="N39" s="356">
        <f>Flavors!N251</f>
        <v>-1</v>
      </c>
      <c r="O39" s="285">
        <f>Flavors!O251</f>
        <v>0</v>
      </c>
      <c r="P39" s="282">
        <f>Flavors!P251</f>
        <v>-122.68035399913788</v>
      </c>
      <c r="Q39" s="356">
        <f>Flavors!Q251</f>
        <v>-1</v>
      </c>
    </row>
    <row r="40" spans="2:17" x14ac:dyDescent="0.25">
      <c r="B40" s="498"/>
      <c r="C40" s="48" t="s">
        <v>158</v>
      </c>
      <c r="D40" s="281">
        <f>Flavors!D252</f>
        <v>45012.559268504381</v>
      </c>
      <c r="E40" s="282">
        <f>Flavors!E252</f>
        <v>-4569.2042822682924</v>
      </c>
      <c r="F40" s="319">
        <f>Flavors!F252</f>
        <v>-9.2154936715579713E-2</v>
      </c>
      <c r="G40" s="337">
        <f>Flavors!G252</f>
        <v>1.7084643230691665</v>
      </c>
      <c r="H40" s="372">
        <f>Flavors!H252</f>
        <v>-7.3096256277048299E-2</v>
      </c>
      <c r="I40" s="328">
        <f>Flavors!I252</f>
        <v>3.1329593107525602</v>
      </c>
      <c r="J40" s="337">
        <f>Flavors!J252</f>
        <v>0.13351105211678505</v>
      </c>
      <c r="K40" s="344">
        <f>Flavors!K252</f>
        <v>4.451187038562527E-2</v>
      </c>
      <c r="L40" s="350">
        <f>Flavors!L252</f>
        <v>141022.51666106225</v>
      </c>
      <c r="M40" s="362">
        <f>Flavors!M252</f>
        <v>-7695.4176813935919</v>
      </c>
      <c r="N40" s="356">
        <f>Flavors!N252</f>
        <v>-5.1745054928433822E-2</v>
      </c>
      <c r="O40" s="285">
        <f>Flavors!O252</f>
        <v>22255.237679362297</v>
      </c>
      <c r="P40" s="282">
        <f>Flavors!P252</f>
        <v>-2435.6154864010241</v>
      </c>
      <c r="Q40" s="356">
        <f>Flavors!Q252</f>
        <v>-9.8644444161139086E-2</v>
      </c>
    </row>
    <row r="41" spans="2:17" x14ac:dyDescent="0.25">
      <c r="B41" s="498"/>
      <c r="C41" s="48" t="s">
        <v>159</v>
      </c>
      <c r="D41" s="281">
        <f>Flavors!D253</f>
        <v>0</v>
      </c>
      <c r="E41" s="282">
        <f>Flavors!E253</f>
        <v>0</v>
      </c>
      <c r="F41" s="319">
        <f>Flavors!F253</f>
        <v>0</v>
      </c>
      <c r="G41" s="337">
        <f>Flavors!G253</f>
        <v>0</v>
      </c>
      <c r="H41" s="372">
        <f>Flavors!H253</f>
        <v>0</v>
      </c>
      <c r="I41" s="328">
        <f>Flavors!I253</f>
        <v>0</v>
      </c>
      <c r="J41" s="337">
        <f>Flavors!J253</f>
        <v>0</v>
      </c>
      <c r="K41" s="344">
        <f>Flavors!K253</f>
        <v>0</v>
      </c>
      <c r="L41" s="350">
        <f>Flavors!L253</f>
        <v>0</v>
      </c>
      <c r="M41" s="362">
        <f>Flavors!M253</f>
        <v>0</v>
      </c>
      <c r="N41" s="356">
        <f>Flavors!N253</f>
        <v>0</v>
      </c>
      <c r="O41" s="285">
        <f>Flavors!O253</f>
        <v>0</v>
      </c>
      <c r="P41" s="282">
        <f>Flavors!P253</f>
        <v>0</v>
      </c>
      <c r="Q41" s="356">
        <f>Flavors!Q253</f>
        <v>0</v>
      </c>
    </row>
    <row r="42" spans="2:17" x14ac:dyDescent="0.25">
      <c r="B42" s="498"/>
      <c r="C42" s="48" t="s">
        <v>160</v>
      </c>
      <c r="D42" s="281">
        <f>Flavors!D254</f>
        <v>671553.00582293165</v>
      </c>
      <c r="E42" s="282">
        <f>Flavors!E254</f>
        <v>7675.4185664405813</v>
      </c>
      <c r="F42" s="319">
        <f>Flavors!F254</f>
        <v>1.156149674845878E-2</v>
      </c>
      <c r="G42" s="337">
        <f>Flavors!G254</f>
        <v>25.488982855972164</v>
      </c>
      <c r="H42" s="372">
        <f>Flavors!H254</f>
        <v>1.6346853428049499</v>
      </c>
      <c r="I42" s="328">
        <f>Flavors!I254</f>
        <v>2.8106120314036187</v>
      </c>
      <c r="J42" s="337">
        <f>Flavors!J254</f>
        <v>2.4377539747052257E-2</v>
      </c>
      <c r="K42" s="344">
        <f>Flavors!K254</f>
        <v>8.7492778587198155E-3</v>
      </c>
      <c r="L42" s="350">
        <f>Flavors!L254</f>
        <v>1887474.957891196</v>
      </c>
      <c r="M42" s="362">
        <f>Flavors!M254</f>
        <v>37756.326039418811</v>
      </c>
      <c r="N42" s="356">
        <f>Flavors!N254</f>
        <v>2.0411929354693509E-2</v>
      </c>
      <c r="O42" s="285">
        <f>Flavors!O254</f>
        <v>403327.19977605343</v>
      </c>
      <c r="P42" s="282">
        <f>Flavors!P254</f>
        <v>159.38804339896888</v>
      </c>
      <c r="Q42" s="356">
        <f>Flavors!Q254</f>
        <v>3.9533920804337688E-4</v>
      </c>
    </row>
    <row r="43" spans="2:17" ht="15" thickBot="1" x14ac:dyDescent="0.3">
      <c r="B43" s="498"/>
      <c r="C43" s="51" t="s">
        <v>161</v>
      </c>
      <c r="D43" s="303">
        <f>Flavors!D255</f>
        <v>319.38496828079224</v>
      </c>
      <c r="E43" s="304">
        <f>Flavors!E255</f>
        <v>-618.48925137519836</v>
      </c>
      <c r="F43" s="320">
        <f>Flavors!F255</f>
        <v>-0.65945863359167534</v>
      </c>
      <c r="G43" s="338">
        <f>Flavors!G255</f>
        <v>1.2122346129608138E-2</v>
      </c>
      <c r="H43" s="373">
        <f>Flavors!H255</f>
        <v>-2.1577135665007595E-2</v>
      </c>
      <c r="I43" s="329">
        <f>Flavors!I255</f>
        <v>2.7874272653285108</v>
      </c>
      <c r="J43" s="338">
        <f>Flavors!J255</f>
        <v>-0.22888401973841432</v>
      </c>
      <c r="K43" s="345">
        <f>Flavors!K255</f>
        <v>-7.5882095084670906E-2</v>
      </c>
      <c r="L43" s="351">
        <f>Flavors!L255</f>
        <v>890.26236872196193</v>
      </c>
      <c r="M43" s="363">
        <f>Flavors!M255</f>
        <v>-1938.6582239997388</v>
      </c>
      <c r="N43" s="357">
        <f>Flavors!N255</f>
        <v>-0.68529962593773552</v>
      </c>
      <c r="O43" s="305">
        <f>Flavors!O255</f>
        <v>159.69248414039612</v>
      </c>
      <c r="P43" s="304">
        <f>Flavors!P255</f>
        <v>-309.24462568759918</v>
      </c>
      <c r="Q43" s="357">
        <f>Flavors!Q255</f>
        <v>-0.65945863359167534</v>
      </c>
    </row>
    <row r="44" spans="2:17" x14ac:dyDescent="0.25">
      <c r="B44" s="497" t="s">
        <v>275</v>
      </c>
      <c r="C44" s="54" t="s">
        <v>276</v>
      </c>
      <c r="D44" s="306">
        <f>'NB vs PL'!D33</f>
        <v>1989589.8786692962</v>
      </c>
      <c r="E44" s="53">
        <f>'NB vs PL'!E33</f>
        <v>-208535.80334690982</v>
      </c>
      <c r="F44" s="321">
        <f>'NB vs PL'!F33</f>
        <v>-9.4869827077236416E-2</v>
      </c>
      <c r="G44" s="339">
        <f>'NB vs PL'!G33</f>
        <v>75.515442367313042</v>
      </c>
      <c r="H44" s="374">
        <f>'NB vs PL'!H33</f>
        <v>-3.4671065192030568</v>
      </c>
      <c r="I44" s="330">
        <f>'NB vs PL'!I33</f>
        <v>2.9249321510094486</v>
      </c>
      <c r="J44" s="339">
        <f>'NB vs PL'!J33</f>
        <v>0.10378926654949883</v>
      </c>
      <c r="K44" s="346">
        <f>'NB vs PL'!K33</f>
        <v>3.6789794349380206E-2</v>
      </c>
      <c r="L44" s="352">
        <f>'NB vs PL'!L33</f>
        <v>5819415.4034428122</v>
      </c>
      <c r="M44" s="364">
        <f>'NB vs PL'!M33</f>
        <v>-381811.22352588177</v>
      </c>
      <c r="N44" s="358">
        <f>'NB vs PL'!N33</f>
        <v>-6.1570274155989056E-2</v>
      </c>
      <c r="O44" s="52">
        <f>'NB vs PL'!O33</f>
        <v>1283056.0593167543</v>
      </c>
      <c r="P44" s="53">
        <f>'NB vs PL'!P33</f>
        <v>-134249.60197699256</v>
      </c>
      <c r="Q44" s="358">
        <f>'NB vs PL'!Q33</f>
        <v>-9.4721700225515681E-2</v>
      </c>
    </row>
    <row r="45" spans="2:17" ht="15" thickBot="1" x14ac:dyDescent="0.3">
      <c r="B45" s="499"/>
      <c r="C45" s="55" t="s">
        <v>144</v>
      </c>
      <c r="D45" s="307">
        <f>'NB vs PL'!D34</f>
        <v>645089.62038173992</v>
      </c>
      <c r="E45" s="47">
        <f>'NB vs PL'!E34</f>
        <v>60165.524799645878</v>
      </c>
      <c r="F45" s="322">
        <f>'NB vs PL'!F34</f>
        <v>0.10286039719353919</v>
      </c>
      <c r="G45" s="340">
        <f>'NB vs PL'!G34</f>
        <v>24.484557632687004</v>
      </c>
      <c r="H45" s="375">
        <f>'NB vs PL'!H34</f>
        <v>3.4671989110334565</v>
      </c>
      <c r="I45" s="331">
        <f>'NB vs PL'!I34</f>
        <v>1.9224808476605193</v>
      </c>
      <c r="J45" s="340">
        <f>'NB vs PL'!J34</f>
        <v>7.8693676391997647E-2</v>
      </c>
      <c r="K45" s="347">
        <f>'NB vs PL'!K34</f>
        <v>4.2680455541870686E-2</v>
      </c>
      <c r="L45" s="353">
        <f>'NB vs PL'!L34</f>
        <v>1240172.44020849</v>
      </c>
      <c r="M45" s="365">
        <f>'NB vs PL'!M34</f>
        <v>161696.89660838246</v>
      </c>
      <c r="N45" s="359">
        <f>'NB vs PL'!N34</f>
        <v>0.14993098134484795</v>
      </c>
      <c r="O45" s="46">
        <f>'NB vs PL'!O34</f>
        <v>339430.49146902561</v>
      </c>
      <c r="P45" s="47">
        <f>'NB vs PL'!P34</f>
        <v>30096.687242031097</v>
      </c>
      <c r="Q45" s="359">
        <f>'NB vs PL'!Q34</f>
        <v>9.7295177024835047E-2</v>
      </c>
    </row>
    <row r="46" spans="2:17" x14ac:dyDescent="0.25">
      <c r="B46" s="498" t="s">
        <v>457</v>
      </c>
      <c r="C46" s="43" t="s">
        <v>39</v>
      </c>
      <c r="D46" s="258">
        <f>Size!D93</f>
        <v>187.56074119285344</v>
      </c>
      <c r="E46" s="62">
        <f>Size!E93</f>
        <v>-1133.7661351191166</v>
      </c>
      <c r="F46" s="323">
        <f>Size!F93</f>
        <v>-0.8580512176393742</v>
      </c>
      <c r="G46" s="341">
        <f>Size!G93</f>
        <v>7.1189205844737263E-3</v>
      </c>
      <c r="H46" s="376">
        <f>Size!H93</f>
        <v>-4.0358694302247894E-2</v>
      </c>
      <c r="I46" s="332">
        <f>Size!I93</f>
        <v>2.7836651709073936</v>
      </c>
      <c r="J46" s="341">
        <f>Size!J93</f>
        <v>-1.1869650415841124</v>
      </c>
      <c r="K46" s="309">
        <f>Size!K93</f>
        <v>-0.29893618344260547</v>
      </c>
      <c r="L46" s="310">
        <f>Size!L93</f>
        <v>522.10630268812179</v>
      </c>
      <c r="M46" s="311">
        <f>Size!M93</f>
        <v>-4724.3941129732129</v>
      </c>
      <c r="N46" s="312">
        <f>Size!N93</f>
        <v>-0.90048484488258462</v>
      </c>
      <c r="O46" s="61">
        <f>Size!O93</f>
        <v>141.01014351844788</v>
      </c>
      <c r="P46" s="62">
        <f>Size!P93</f>
        <v>-737.97375524044037</v>
      </c>
      <c r="Q46" s="312">
        <f>Size!Q93</f>
        <v>-0.83957596525084022</v>
      </c>
    </row>
    <row r="47" spans="2:17" x14ac:dyDescent="0.25">
      <c r="B47" s="498"/>
      <c r="C47" s="48" t="s">
        <v>173</v>
      </c>
      <c r="D47" s="57">
        <f>Size!D94</f>
        <v>1810185.9971715212</v>
      </c>
      <c r="E47" s="277">
        <f>Size!E94</f>
        <v>-128663.71771809552</v>
      </c>
      <c r="F47" s="279">
        <f>Size!F94</f>
        <v>-6.6360851349131333E-2</v>
      </c>
      <c r="G47" s="333">
        <f>Size!G94</f>
        <v>68.706117682379116</v>
      </c>
      <c r="H47" s="368">
        <f>Size!H94</f>
        <v>-0.96018649792384281</v>
      </c>
      <c r="I47" s="324">
        <f>Size!I94</f>
        <v>2.2818302994489215</v>
      </c>
      <c r="J47" s="333">
        <f>Size!J94</f>
        <v>7.2300093405948562E-2</v>
      </c>
      <c r="K47" s="290">
        <f>Size!K94</f>
        <v>3.2721930303650441E-2</v>
      </c>
      <c r="L47" s="294">
        <f>Size!L94</f>
        <v>4130537.2559841368</v>
      </c>
      <c r="M47" s="280">
        <f>Size!M94</f>
        <v>-153409.75404227711</v>
      </c>
      <c r="N47" s="269">
        <f>Size!N94</f>
        <v>-3.5810376198218009E-2</v>
      </c>
      <c r="O47" s="284">
        <f>Size!O94</f>
        <v>905526.69550490379</v>
      </c>
      <c r="P47" s="277">
        <f>Size!P94</f>
        <v>-64246.828856528271</v>
      </c>
      <c r="Q47" s="269">
        <f>Size!Q94</f>
        <v>-6.6249312074005071E-2</v>
      </c>
    </row>
    <row r="48" spans="2:17" x14ac:dyDescent="0.25">
      <c r="B48" s="498"/>
      <c r="C48" s="48" t="s">
        <v>174</v>
      </c>
      <c r="D48" s="57">
        <f>Size!D95</f>
        <v>623.58192543878556</v>
      </c>
      <c r="E48" s="277">
        <f>Size!E95</f>
        <v>-3985.7362514353522</v>
      </c>
      <c r="F48" s="279">
        <f>Size!F95</f>
        <v>-0.86471276195090641</v>
      </c>
      <c r="G48" s="333">
        <f>Size!G95</f>
        <v>2.3668227033435699E-2</v>
      </c>
      <c r="H48" s="368">
        <f>Size!H95</f>
        <v>-0.14195273869066372</v>
      </c>
      <c r="I48" s="324">
        <f>Size!I95</f>
        <v>5.6211175668429609</v>
      </c>
      <c r="J48" s="333">
        <f>Size!J95</f>
        <v>2.0494540184565095</v>
      </c>
      <c r="K48" s="290">
        <f>Size!K95</f>
        <v>0.5738093722132307</v>
      </c>
      <c r="L48" s="294">
        <f>Size!L95</f>
        <v>3505.2273154497148</v>
      </c>
      <c r="M48" s="280">
        <f>Size!M95</f>
        <v>-12957.706399806737</v>
      </c>
      <c r="N48" s="269">
        <f>Size!N95</f>
        <v>-0.78708367681749414</v>
      </c>
      <c r="O48" s="284">
        <f>Size!O95</f>
        <v>201.87913537025452</v>
      </c>
      <c r="P48" s="277">
        <f>Size!P95</f>
        <v>-1314.162520647049</v>
      </c>
      <c r="Q48" s="269">
        <f>Size!Q95</f>
        <v>-0.86683800239328623</v>
      </c>
    </row>
    <row r="49" spans="2:20" x14ac:dyDescent="0.25">
      <c r="B49" s="498"/>
      <c r="C49" s="48" t="s">
        <v>175</v>
      </c>
      <c r="D49" s="57">
        <f>Size!D96</f>
        <v>10470.70942915976</v>
      </c>
      <c r="E49" s="277">
        <f>Size!E96</f>
        <v>10247.585517518222</v>
      </c>
      <c r="F49" s="279">
        <f>Size!F96</f>
        <v>45.927778166517534</v>
      </c>
      <c r="G49" s="333">
        <f>Size!G96</f>
        <v>0.39741871574630316</v>
      </c>
      <c r="H49" s="368">
        <f>Size!H96</f>
        <v>0.38940147842308781</v>
      </c>
      <c r="I49" s="324">
        <f>Size!I96</f>
        <v>2.1912482926502039</v>
      </c>
      <c r="J49" s="333">
        <f>Size!J96</f>
        <v>-4.2940077769098917E-2</v>
      </c>
      <c r="K49" s="290">
        <f>Size!K96</f>
        <v>-1.9219542245240542E-2</v>
      </c>
      <c r="L49" s="294">
        <f>Size!L96</f>
        <v>22943.924159482718</v>
      </c>
      <c r="M49" s="280">
        <f>Size!M96</f>
        <v>22445.423310930728</v>
      </c>
      <c r="N49" s="269">
        <f>Size!N96</f>
        <v>45.025847751570872</v>
      </c>
      <c r="O49" s="284">
        <f>Size!O96</f>
        <v>2985.2672311067581</v>
      </c>
      <c r="P49" s="277">
        <f>Size!P96</f>
        <v>2922.7170460224152</v>
      </c>
      <c r="Q49" s="269">
        <f>Size!Q96</f>
        <v>46.725953601598619</v>
      </c>
    </row>
    <row r="50" spans="2:20" x14ac:dyDescent="0.25">
      <c r="B50" s="498"/>
      <c r="C50" s="48" t="s">
        <v>176</v>
      </c>
      <c r="D50" s="57">
        <f>Size!D97</f>
        <v>154092.26672319078</v>
      </c>
      <c r="E50" s="277">
        <f>Size!E97</f>
        <v>12099.10924627725</v>
      </c>
      <c r="F50" s="279">
        <f>Size!F97</f>
        <v>8.5209100644475969E-2</v>
      </c>
      <c r="G50" s="333">
        <f>Size!G97</f>
        <v>5.8486152406276384</v>
      </c>
      <c r="H50" s="368">
        <f>Size!H97</f>
        <v>0.74654960638042667</v>
      </c>
      <c r="I50" s="324">
        <f>Size!I97</f>
        <v>1.6869325198623444</v>
      </c>
      <c r="J50" s="333">
        <f>Size!J97</f>
        <v>7.5017479502355044E-3</v>
      </c>
      <c r="K50" s="290">
        <f>Size!K97</f>
        <v>4.4668396433479784E-3</v>
      </c>
      <c r="L50" s="294">
        <f>Size!L97</f>
        <v>259943.25579465271</v>
      </c>
      <c r="M50" s="280">
        <f>Size!M97</f>
        <v>21475.57772696219</v>
      </c>
      <c r="N50" s="269">
        <f>Size!N97</f>
        <v>9.0056555676556779E-2</v>
      </c>
      <c r="O50" s="284">
        <f>Size!O97</f>
        <v>38403.59176158905</v>
      </c>
      <c r="P50" s="277">
        <f>Size!P97</f>
        <v>2939.7193618836973</v>
      </c>
      <c r="Q50" s="269">
        <f>Size!Q97</f>
        <v>8.289335492612819E-2</v>
      </c>
    </row>
    <row r="51" spans="2:20" x14ac:dyDescent="0.25">
      <c r="B51" s="498"/>
      <c r="C51" s="48" t="s">
        <v>177</v>
      </c>
      <c r="D51" s="57">
        <f>Size!D98</f>
        <v>629630.29836439376</v>
      </c>
      <c r="E51" s="277">
        <f>Size!E98</f>
        <v>-37306.196565105347</v>
      </c>
      <c r="F51" s="279">
        <f>Size!F98</f>
        <v>-5.5936654912022668E-2</v>
      </c>
      <c r="G51" s="333">
        <f>Size!G98</f>
        <v>23.897794725740845</v>
      </c>
      <c r="H51" s="368">
        <f>Size!H98</f>
        <v>-6.6414757792443879E-2</v>
      </c>
      <c r="I51" s="324">
        <f>Size!I98</f>
        <v>4.1508010078623601</v>
      </c>
      <c r="J51" s="333">
        <f>Size!J98</f>
        <v>9.0208167401046424E-2</v>
      </c>
      <c r="K51" s="290">
        <f>Size!K98</f>
        <v>2.2215516537924571E-2</v>
      </c>
      <c r="L51" s="294">
        <f>Size!L98</f>
        <v>2613470.077031604</v>
      </c>
      <c r="M51" s="280">
        <f>Size!M98</f>
        <v>-94687.479321483523</v>
      </c>
      <c r="N51" s="269">
        <f>Size!N98</f>
        <v>-3.4963800056372438E-2</v>
      </c>
      <c r="O51" s="284">
        <f>Size!O98</f>
        <v>670313.91517519951</v>
      </c>
      <c r="P51" s="277">
        <f>Size!P98</f>
        <v>-43776.964283986599</v>
      </c>
      <c r="Q51" s="269">
        <f>Size!Q98</f>
        <v>-6.1304471942200005E-2</v>
      </c>
    </row>
    <row r="52" spans="2:20" ht="15" thickBot="1" x14ac:dyDescent="0.3">
      <c r="B52" s="498"/>
      <c r="C52" s="51" t="s">
        <v>178</v>
      </c>
      <c r="D52" s="296">
        <f>Size!D99</f>
        <v>29489.084696139002</v>
      </c>
      <c r="E52" s="297">
        <f>Size!E99</f>
        <v>369.87204569157257</v>
      </c>
      <c r="F52" s="317">
        <f>Size!F99</f>
        <v>1.2701993358528852E-2</v>
      </c>
      <c r="G52" s="334">
        <f>Size!G99</f>
        <v>1.1192664878882019</v>
      </c>
      <c r="H52" s="369">
        <f>Size!H99</f>
        <v>7.2961603905747019E-2</v>
      </c>
      <c r="I52" s="325">
        <f>Size!I99</f>
        <v>0.9720883967294085</v>
      </c>
      <c r="J52" s="334">
        <f>Size!J99</f>
        <v>4.7110606452535286E-2</v>
      </c>
      <c r="K52" s="342">
        <f>Size!K99</f>
        <v>5.0931608248057168E-2</v>
      </c>
      <c r="L52" s="348">
        <f>Size!L99</f>
        <v>28665.997063287497</v>
      </c>
      <c r="M52" s="360">
        <f>Size!M99</f>
        <v>1731.372091274261</v>
      </c>
      <c r="N52" s="354">
        <f>Size!N99</f>
        <v>6.4280534556291957E-2</v>
      </c>
      <c r="O52" s="298">
        <f>Size!O99</f>
        <v>4914.1918340921402</v>
      </c>
      <c r="P52" s="297">
        <f>Size!P99</f>
        <v>58.144009590148926</v>
      </c>
      <c r="Q52" s="354">
        <f>Size!Q99</f>
        <v>1.1973524909860591E-2</v>
      </c>
    </row>
    <row r="53" spans="2:20" x14ac:dyDescent="0.25">
      <c r="B53" s="497" t="s">
        <v>24</v>
      </c>
      <c r="C53" s="54" t="s">
        <v>453</v>
      </c>
      <c r="D53" s="306">
        <f>Organic!D33</f>
        <v>3526.8379755020142</v>
      </c>
      <c r="E53" s="53">
        <f>Organic!E33</f>
        <v>41.078230834007172</v>
      </c>
      <c r="F53" s="321">
        <f>Organic!F33</f>
        <v>1.1784584665320808E-2</v>
      </c>
      <c r="G53" s="339">
        <f>Organic!G33</f>
        <v>0.13386212542255399</v>
      </c>
      <c r="H53" s="374">
        <f>Organic!H33</f>
        <v>8.6126041179478419E-3</v>
      </c>
      <c r="I53" s="330">
        <f>Organic!I33</f>
        <v>5.0807809863614199</v>
      </c>
      <c r="J53" s="339">
        <f>Organic!J33</f>
        <v>0.36951002661582688</v>
      </c>
      <c r="K53" s="346">
        <f>Organic!K33</f>
        <v>7.8431070887882093E-2</v>
      </c>
      <c r="L53" s="352">
        <f>Organic!L33</f>
        <v>17919.091327908038</v>
      </c>
      <c r="M53" s="364">
        <f>Organic!M33</f>
        <v>1496.7326702034443</v>
      </c>
      <c r="N53" s="358">
        <f>Organic!N33</f>
        <v>9.1139933148473046E-2</v>
      </c>
      <c r="O53" s="52">
        <f>Organic!O33</f>
        <v>2966.9739748239517</v>
      </c>
      <c r="P53" s="53">
        <f>Organic!P33</f>
        <v>117.0791130065918</v>
      </c>
      <c r="Q53" s="358">
        <f>Organic!Q33</f>
        <v>4.1081906064398176E-2</v>
      </c>
    </row>
    <row r="54" spans="2:20" ht="15" thickBot="1" x14ac:dyDescent="0.3">
      <c r="B54" s="499"/>
      <c r="C54" s="55" t="s">
        <v>454</v>
      </c>
      <c r="D54" s="307">
        <f>Organic!D34</f>
        <v>2631152.6610755334</v>
      </c>
      <c r="E54" s="47">
        <f>Organic!E34</f>
        <v>-148413.92809110228</v>
      </c>
      <c r="F54" s="322">
        <f>Organic!F34</f>
        <v>-5.3394629461134609E-2</v>
      </c>
      <c r="G54" s="340">
        <f>Organic!G34</f>
        <v>99.866137874577447</v>
      </c>
      <c r="H54" s="375">
        <f>Organic!H34</f>
        <v>-8.6126041179142021E-3</v>
      </c>
      <c r="I54" s="331">
        <f>Organic!I34</f>
        <v>2.6762676512449031</v>
      </c>
      <c r="J54" s="340">
        <f>Organic!J34</f>
        <v>6.3165135892452096E-2</v>
      </c>
      <c r="K54" s="347">
        <f>Organic!K34</f>
        <v>2.4172467601766664E-2</v>
      </c>
      <c r="L54" s="353">
        <f>Organic!L34</f>
        <v>7041668.7523233937</v>
      </c>
      <c r="M54" s="365">
        <f>Organic!M34</f>
        <v>-221623.69341757428</v>
      </c>
      <c r="N54" s="359">
        <f>Organic!N34</f>
        <v>-3.051284181012558E-2</v>
      </c>
      <c r="O54" s="46">
        <f>Organic!O34</f>
        <v>1619519.576810956</v>
      </c>
      <c r="P54" s="47">
        <f>Organic!P34</f>
        <v>-104272.42811191268</v>
      </c>
      <c r="Q54" s="359">
        <f>Organic!Q34</f>
        <v>-6.0490144874861727E-2</v>
      </c>
    </row>
    <row r="55" spans="2:20" x14ac:dyDescent="0.25">
      <c r="B55" s="497" t="s">
        <v>277</v>
      </c>
      <c r="C55" s="43" t="s">
        <v>459</v>
      </c>
      <c r="D55" s="56">
        <f>Form!D33</f>
        <v>392391.52363205532</v>
      </c>
      <c r="E55" s="45">
        <f>Form!E33</f>
        <v>22703.443433811481</v>
      </c>
      <c r="F55" s="267">
        <f>Form!F33</f>
        <v>6.1412430234799142E-2</v>
      </c>
      <c r="G55" s="379">
        <f>Form!G33</f>
        <v>14.893330432539814</v>
      </c>
      <c r="H55" s="380">
        <f>Form!H33</f>
        <v>1.6097829511975661</v>
      </c>
      <c r="I55" s="381">
        <f>Form!I33</f>
        <v>2.0467450343824263</v>
      </c>
      <c r="J55" s="379">
        <f>Form!J33</f>
        <v>6.8409586375689724E-2</v>
      </c>
      <c r="K55" s="382">
        <f>Form!K33</f>
        <v>3.4579366428790177E-2</v>
      </c>
      <c r="L55" s="383">
        <f>Form!L33</f>
        <v>803125.40252766374</v>
      </c>
      <c r="M55" s="266">
        <f>Form!M33</f>
        <v>71758.368765920633</v>
      </c>
      <c r="N55" s="268">
        <f>Form!N33</f>
        <v>9.8115399591960972E-2</v>
      </c>
      <c r="O55" s="44">
        <f>Form!O33</f>
        <v>188905.0173368454</v>
      </c>
      <c r="P55" s="45">
        <f>Form!P33</f>
        <v>10647.105069857207</v>
      </c>
      <c r="Q55" s="268">
        <f>Form!Q33</f>
        <v>5.9728653468746798E-2</v>
      </c>
    </row>
    <row r="56" spans="2:20" ht="15" thickBot="1" x14ac:dyDescent="0.3">
      <c r="B56" s="499"/>
      <c r="C56" s="51" t="s">
        <v>165</v>
      </c>
      <c r="D56" s="60">
        <f>Form!D34</f>
        <v>2242287.9754189802</v>
      </c>
      <c r="E56" s="50">
        <f>Form!E34</f>
        <v>-171076.293294081</v>
      </c>
      <c r="F56" s="263">
        <f>Form!F34</f>
        <v>-7.0887058166858627E-2</v>
      </c>
      <c r="G56" s="367">
        <f>Form!G34</f>
        <v>85.106669567460202</v>
      </c>
      <c r="H56" s="377">
        <f>Form!H34</f>
        <v>-1.6097829511975732</v>
      </c>
      <c r="I56" s="366">
        <f>Form!I34</f>
        <v>2.7902136164979408</v>
      </c>
      <c r="J56" s="367">
        <f>Form!J34</f>
        <v>7.6844625529632005E-2</v>
      </c>
      <c r="K56" s="291">
        <f>Form!K34</f>
        <v>2.8320742879208913E-2</v>
      </c>
      <c r="L56" s="295">
        <f>Form!L34</f>
        <v>6256462.4411236383</v>
      </c>
      <c r="M56" s="264">
        <f>Form!M34</f>
        <v>-291885.3295132909</v>
      </c>
      <c r="N56" s="270">
        <f>Form!N34</f>
        <v>-4.4573889435456857E-2</v>
      </c>
      <c r="O56" s="49">
        <f>Form!O34</f>
        <v>1433581.5334489346</v>
      </c>
      <c r="P56" s="50">
        <f>Form!P34</f>
        <v>-114802.45406876318</v>
      </c>
      <c r="Q56" s="270">
        <f>Form!Q34</f>
        <v>-7.4143400470583209E-2</v>
      </c>
    </row>
    <row r="57" spans="2:20" x14ac:dyDescent="0.25">
      <c r="B57" s="498" t="s">
        <v>279</v>
      </c>
      <c r="C57" s="43" t="s">
        <v>37</v>
      </c>
      <c r="D57" s="258">
        <f>'Package Type'!D105</f>
        <v>45192.622089253899</v>
      </c>
      <c r="E57" s="62">
        <f>'Package Type'!E105</f>
        <v>-5935.2977975881804</v>
      </c>
      <c r="F57" s="323">
        <f>'Package Type'!F105</f>
        <v>-0.11608721439722891</v>
      </c>
      <c r="G57" s="341">
        <f>'Package Type'!G105</f>
        <v>1.7152986579783793</v>
      </c>
      <c r="H57" s="376">
        <f>'Package Type'!H105</f>
        <v>-0.12181805694229664</v>
      </c>
      <c r="I57" s="332">
        <f>'Package Type'!I105</f>
        <v>8.6268630434949483</v>
      </c>
      <c r="J57" s="341">
        <f>'Package Type'!J105</f>
        <v>0.26646933313897314</v>
      </c>
      <c r="K57" s="309">
        <f>'Package Type'!K105</f>
        <v>3.1872821109955506E-2</v>
      </c>
      <c r="L57" s="310">
        <f>'Package Type'!L105</f>
        <v>389870.56134041789</v>
      </c>
      <c r="M57" s="311">
        <f>'Package Type'!M105</f>
        <v>-37578.978505120846</v>
      </c>
      <c r="N57" s="312">
        <f>'Package Type'!N105</f>
        <v>-8.791442030490948E-2</v>
      </c>
      <c r="O57" s="61">
        <f>'Package Type'!O105</f>
        <v>78373.764412522316</v>
      </c>
      <c r="P57" s="62">
        <f>'Package Type'!P105</f>
        <v>-12268.478002015647</v>
      </c>
      <c r="Q57" s="312">
        <f>'Package Type'!Q105</f>
        <v>-0.13535055703838064</v>
      </c>
    </row>
    <row r="58" spans="2:20" x14ac:dyDescent="0.25">
      <c r="B58" s="498"/>
      <c r="C58" s="48" t="s">
        <v>166</v>
      </c>
      <c r="D58" s="57">
        <f>'Package Type'!D106</f>
        <v>192800.45816123352</v>
      </c>
      <c r="E58" s="277">
        <f>'Package Type'!E106</f>
        <v>-17174.964121908997</v>
      </c>
      <c r="F58" s="279">
        <f>'Package Type'!F106</f>
        <v>-8.1795116472009391E-2</v>
      </c>
      <c r="G58" s="333">
        <f>'Package Type'!G106</f>
        <v>7.3177955129144481</v>
      </c>
      <c r="H58" s="368">
        <f>'Package Type'!H106</f>
        <v>-0.22699330017712782</v>
      </c>
      <c r="I58" s="324">
        <f>'Package Type'!I106</f>
        <v>1.6154588202360713</v>
      </c>
      <c r="J58" s="333">
        <f>'Package Type'!J106</f>
        <v>4.0669228989267614E-2</v>
      </c>
      <c r="K58" s="290">
        <f>'Package Type'!K106</f>
        <v>2.5825182751600916E-2</v>
      </c>
      <c r="L58" s="294">
        <f>'Package Type'!L106</f>
        <v>311461.20068212034</v>
      </c>
      <c r="M58" s="280">
        <f>'Package Type'!M106</f>
        <v>-19205.90874702466</v>
      </c>
      <c r="N58" s="269">
        <f>'Package Type'!N106</f>
        <v>-5.8082307551486557E-2</v>
      </c>
      <c r="O58" s="284">
        <f>'Package Type'!O106</f>
        <v>98542.729083538055</v>
      </c>
      <c r="P58" s="277">
        <f>'Package Type'!P106</f>
        <v>-5911.6013180826121</v>
      </c>
      <c r="Q58" s="269">
        <f>'Package Type'!Q106</f>
        <v>-5.6595081269994817E-2</v>
      </c>
    </row>
    <row r="59" spans="2:20" x14ac:dyDescent="0.25">
      <c r="B59" s="498"/>
      <c r="C59" s="48" t="s">
        <v>167</v>
      </c>
      <c r="D59" s="57">
        <f>'Package Type'!D107</f>
        <v>1352693.765728876</v>
      </c>
      <c r="E59" s="277">
        <f>'Package Type'!E107</f>
        <v>-103351.91226470796</v>
      </c>
      <c r="F59" s="279">
        <f>'Package Type'!F107</f>
        <v>-7.0981229385005173E-2</v>
      </c>
      <c r="G59" s="333">
        <f>'Package Type'!G107</f>
        <v>51.341871609662284</v>
      </c>
      <c r="H59" s="368">
        <f>'Package Type'!H107</f>
        <v>-0.97642842386638762</v>
      </c>
      <c r="I59" s="324">
        <f>'Package Type'!I107</f>
        <v>2.4121189221175947</v>
      </c>
      <c r="J59" s="333">
        <f>'Package Type'!J107</f>
        <v>6.3020761791808155E-2</v>
      </c>
      <c r="K59" s="290">
        <f>'Package Type'!K107</f>
        <v>2.6827640860724214E-2</v>
      </c>
      <c r="L59" s="294">
        <f>'Package Type'!L107</f>
        <v>3262858.2281451263</v>
      </c>
      <c r="M59" s="280">
        <f>'Package Type'!M107</f>
        <v>-157535.99537991453</v>
      </c>
      <c r="N59" s="269">
        <f>'Package Type'!N107</f>
        <v>-4.605784745407468E-2</v>
      </c>
      <c r="O59" s="284">
        <f>'Package Type'!O107</f>
        <v>801359.46296370029</v>
      </c>
      <c r="P59" s="277">
        <f>'Package Type'!P107</f>
        <v>-67099.845169370063</v>
      </c>
      <c r="Q59" s="269">
        <f>'Package Type'!Q107</f>
        <v>-7.7263084799695222E-2</v>
      </c>
    </row>
    <row r="60" spans="2:20" ht="15" customHeight="1" x14ac:dyDescent="0.25">
      <c r="B60" s="498"/>
      <c r="C60" s="48" t="s">
        <v>168</v>
      </c>
      <c r="D60" s="57">
        <f>'Package Type'!D108</f>
        <v>232072.92048166989</v>
      </c>
      <c r="E60" s="277">
        <f>'Package Type'!E108</f>
        <v>16477.162481076492</v>
      </c>
      <c r="F60" s="279">
        <f>'Package Type'!F108</f>
        <v>7.6426190542353528E-2</v>
      </c>
      <c r="G60" s="333">
        <f>'Package Type'!G108</f>
        <v>8.8083928449459759</v>
      </c>
      <c r="H60" s="368">
        <f>'Package Type'!H108</f>
        <v>1.0616554152698248</v>
      </c>
      <c r="I60" s="324">
        <f>'Package Type'!I108</f>
        <v>1.8980182217778605</v>
      </c>
      <c r="J60" s="333">
        <f>'Package Type'!J108</f>
        <v>0.10338110456394167</v>
      </c>
      <c r="K60" s="290">
        <f>'Package Type'!K108</f>
        <v>5.7605575841669587E-2</v>
      </c>
      <c r="L60" s="294">
        <f>'Package Type'!L108</f>
        <v>440478.6318554139</v>
      </c>
      <c r="M60" s="280">
        <f>'Package Type'!M108</f>
        <v>53562.482233679271</v>
      </c>
      <c r="N60" s="269">
        <f>'Package Type'!N108</f>
        <v>0.13843434109960048</v>
      </c>
      <c r="O60" s="284">
        <f>'Package Type'!O108</f>
        <v>116137.12822926044</v>
      </c>
      <c r="P60" s="277">
        <f>'Package Type'!P108</f>
        <v>8336.5911999940872</v>
      </c>
      <c r="Q60" s="269">
        <f>'Package Type'!Q108</f>
        <v>7.7333484876154351E-2</v>
      </c>
    </row>
    <row r="61" spans="2:20" x14ac:dyDescent="0.25">
      <c r="B61" s="498"/>
      <c r="C61" s="48" t="s">
        <v>169</v>
      </c>
      <c r="D61" s="57">
        <f>'Package Type'!D109</f>
        <v>2229.7924573421478</v>
      </c>
      <c r="E61" s="277">
        <f>'Package Type'!E109</f>
        <v>937.1916891336441</v>
      </c>
      <c r="F61" s="279">
        <f>'Package Type'!F109</f>
        <v>0.72504342576908465</v>
      </c>
      <c r="G61" s="333">
        <f>'Package Type'!G109</f>
        <v>8.4632398671082354E-2</v>
      </c>
      <c r="H61" s="368">
        <f>'Package Type'!H109</f>
        <v>3.8186963725737086E-2</v>
      </c>
      <c r="I61" s="324">
        <f>'Package Type'!I109</f>
        <v>2.4943271672336613</v>
      </c>
      <c r="J61" s="333">
        <f>'Package Type'!J109</f>
        <v>-1.5973336439976422</v>
      </c>
      <c r="K61" s="290">
        <f>'Package Type'!K109</f>
        <v>-0.39038759997238298</v>
      </c>
      <c r="L61" s="294">
        <f>'Package Type'!L109</f>
        <v>5561.831903641224</v>
      </c>
      <c r="M61" s="280">
        <f>'Package Type'!M109</f>
        <v>272.94799579501159</v>
      </c>
      <c r="N61" s="269">
        <f>'Package Type'!N109</f>
        <v>5.160786293495407E-2</v>
      </c>
      <c r="O61" s="284">
        <f>'Package Type'!O109</f>
        <v>2229.7924573421478</v>
      </c>
      <c r="P61" s="277">
        <f>'Package Type'!P109</f>
        <v>815.20079481601715</v>
      </c>
      <c r="Q61" s="269">
        <f>'Package Type'!Q109</f>
        <v>0.57627993746284256</v>
      </c>
    </row>
    <row r="62" spans="2:20" x14ac:dyDescent="0.25">
      <c r="B62" s="498"/>
      <c r="C62" s="48" t="s">
        <v>170</v>
      </c>
      <c r="D62" s="57">
        <f>'Package Type'!D110</f>
        <v>809348.61793119647</v>
      </c>
      <c r="E62" s="277">
        <f>'Package Type'!E110</f>
        <v>-39192.38969132246</v>
      </c>
      <c r="F62" s="279">
        <f>'Package Type'!F110</f>
        <v>-4.6187973638579342E-2</v>
      </c>
      <c r="G62" s="333">
        <f>'Package Type'!G110</f>
        <v>30.719053995854498</v>
      </c>
      <c r="H62" s="368">
        <f>'Package Type'!H110</f>
        <v>0.22947272892441717</v>
      </c>
      <c r="I62" s="324">
        <f>'Package Type'!I110</f>
        <v>3.2720981635259152</v>
      </c>
      <c r="J62" s="333">
        <f>'Package Type'!J110</f>
        <v>8.4257649062336348E-2</v>
      </c>
      <c r="K62" s="290">
        <f>'Package Type'!K110</f>
        <v>2.64309486876932E-2</v>
      </c>
      <c r="L62" s="294">
        <f>'Package Type'!L110</f>
        <v>2648268.1263849055</v>
      </c>
      <c r="M62" s="280">
        <f>'Package Type'!M110</f>
        <v>-56745.275897908956</v>
      </c>
      <c r="N62" s="269">
        <f>'Package Type'!N110</f>
        <v>-2.0977816912116032E-2</v>
      </c>
      <c r="O62" s="284">
        <f>'Package Type'!O110</f>
        <v>525503.59561634064</v>
      </c>
      <c r="P62" s="277">
        <f>'Package Type'!P110</f>
        <v>-27711.269556196523</v>
      </c>
      <c r="Q62" s="269">
        <f>'Package Type'!Q110</f>
        <v>-5.0091332140096971E-2</v>
      </c>
    </row>
    <row r="63" spans="2:20" x14ac:dyDescent="0.25">
      <c r="B63" s="498"/>
      <c r="C63" s="48" t="s">
        <v>171</v>
      </c>
      <c r="D63" s="57">
        <f>'Package Type'!D111</f>
        <v>274.534628603518</v>
      </c>
      <c r="E63" s="277">
        <f>'Package Type'!E111</f>
        <v>-199.4277278112292</v>
      </c>
      <c r="F63" s="279">
        <f>'Package Type'!F111</f>
        <v>-0.42076701896704483</v>
      </c>
      <c r="G63" s="333">
        <f>'Package Type'!G111</f>
        <v>1.0420038896662782E-2</v>
      </c>
      <c r="H63" s="368">
        <f>'Package Type'!H111</f>
        <v>-6.6102680107928101E-3</v>
      </c>
      <c r="I63" s="324">
        <f>'Package Type'!I111</f>
        <v>3.1186401320229682</v>
      </c>
      <c r="J63" s="333">
        <f>'Package Type'!J111</f>
        <v>-5.2902466342206758</v>
      </c>
      <c r="K63" s="290">
        <f>'Package Type'!K111</f>
        <v>-0.6291256834920963</v>
      </c>
      <c r="L63" s="294">
        <f>'Package Type'!L111</f>
        <v>856.17471039295197</v>
      </c>
      <c r="M63" s="280">
        <f>'Package Type'!M111</f>
        <v>-3129.3210761606692</v>
      </c>
      <c r="N63" s="269">
        <f>'Package Type'!N111</f>
        <v>-0.78517736406056715</v>
      </c>
      <c r="O63" s="284">
        <f>'Package Type'!O111</f>
        <v>273.29045021533966</v>
      </c>
      <c r="P63" s="277">
        <f>'Package Type'!P111</f>
        <v>-382.73452091217041</v>
      </c>
      <c r="Q63" s="269">
        <f>'Package Type'!Q111</f>
        <v>-0.58341456157433247</v>
      </c>
      <c r="T63" s="59"/>
    </row>
    <row r="64" spans="2:20" ht="15" thickBot="1" x14ac:dyDescent="0.3">
      <c r="B64" s="498"/>
      <c r="C64" s="51" t="s">
        <v>172</v>
      </c>
      <c r="D64" s="296">
        <f>'Package Type'!D112</f>
        <v>66.787572860717773</v>
      </c>
      <c r="E64" s="297">
        <f>'Package Type'!E112</f>
        <v>66.787572860717773</v>
      </c>
      <c r="F64" s="317">
        <f>'Package Type'!F112</f>
        <v>0</v>
      </c>
      <c r="G64" s="334">
        <f>'Package Type'!G112</f>
        <v>2.5349410766954184E-3</v>
      </c>
      <c r="H64" s="369">
        <f>'Package Type'!H112</f>
        <v>2.5349410766954184E-3</v>
      </c>
      <c r="I64" s="325">
        <f>'Package Type'!I112</f>
        <v>3.4899999999999998</v>
      </c>
      <c r="J64" s="334">
        <f>'Package Type'!J112</f>
        <v>3.4899999999999998</v>
      </c>
      <c r="K64" s="342">
        <f>'Package Type'!K112</f>
        <v>0</v>
      </c>
      <c r="L64" s="348">
        <f>'Package Type'!L112</f>
        <v>233.08862928390502</v>
      </c>
      <c r="M64" s="360">
        <f>'Package Type'!M112</f>
        <v>233.08862928390502</v>
      </c>
      <c r="N64" s="354">
        <f>'Package Type'!N112</f>
        <v>0</v>
      </c>
      <c r="O64" s="298">
        <f>'Package Type'!O112</f>
        <v>66.787572860717773</v>
      </c>
      <c r="P64" s="297">
        <f>'Package Type'!P112</f>
        <v>66.787572860717773</v>
      </c>
      <c r="Q64" s="354">
        <f>'Package Type'!Q112</f>
        <v>0</v>
      </c>
    </row>
    <row r="65" spans="2:17" ht="15.5" customHeight="1" thickBot="1" x14ac:dyDescent="0.3">
      <c r="B65" s="497" t="s">
        <v>280</v>
      </c>
      <c r="C65" s="254" t="s">
        <v>44</v>
      </c>
      <c r="D65" s="259">
        <f>'Sugar Content'!D57</f>
        <v>2634679.4990510363</v>
      </c>
      <c r="E65" s="260">
        <f>'Sugar Content'!E57</f>
        <v>-148372.84986026818</v>
      </c>
      <c r="F65" s="271">
        <f>'Sugar Content'!F57</f>
        <v>-5.3312992807451068E-2</v>
      </c>
      <c r="G65" s="335">
        <f>'Sugar Content'!G57</f>
        <v>100.00000000000006</v>
      </c>
      <c r="H65" s="370">
        <f>'Sugar Content'!H57</f>
        <v>5.6843418860808015E-14</v>
      </c>
      <c r="I65" s="326">
        <f>'Sugar Content'!I57</f>
        <v>2.6794863839013576</v>
      </c>
      <c r="J65" s="335">
        <f>'Sugar Content'!J57</f>
        <v>6.3755922616140825E-2</v>
      </c>
      <c r="K65" s="314">
        <f>'Sugar Content'!K57</f>
        <v>2.4374041423524541E-2</v>
      </c>
      <c r="L65" s="315">
        <f>'Sugar Content'!L57</f>
        <v>7059587.8436513022</v>
      </c>
      <c r="M65" s="272">
        <f>'Sugar Content'!M57</f>
        <v>-220126.9607473705</v>
      </c>
      <c r="N65" s="274">
        <f>'Sugar Content'!N57</f>
        <v>-3.0238404479027346E-2</v>
      </c>
      <c r="O65" s="302">
        <f>'Sugar Content'!O57</f>
        <v>1622486.55078578</v>
      </c>
      <c r="P65" s="260">
        <f>'Sugar Content'!P57</f>
        <v>-104155.34899890632</v>
      </c>
      <c r="Q65" s="316">
        <f>'Sugar Content'!Q57</f>
        <v>-6.0322495945392372E-2</v>
      </c>
    </row>
    <row r="66" spans="2:17" ht="15.5" customHeight="1" x14ac:dyDescent="0.25">
      <c r="B66" s="511"/>
      <c r="C66" s="43" t="s">
        <v>33</v>
      </c>
      <c r="D66" s="258">
        <f>'Sugar Content'!D58</f>
        <v>2626366.4826099323</v>
      </c>
      <c r="E66" s="62">
        <f>'Sugar Content'!E58</f>
        <v>-149031.04299254576</v>
      </c>
      <c r="F66" s="308">
        <f>'Sugar Content'!F58</f>
        <v>-5.3697188102880641E-2</v>
      </c>
      <c r="G66" s="341">
        <f>'Sugar Content'!G58</f>
        <v>99.684477127328137</v>
      </c>
      <c r="H66" s="376">
        <f>'Sugar Content'!H58</f>
        <v>-4.0471513619237953E-2</v>
      </c>
      <c r="I66" s="332">
        <f>'Sugar Content'!I58</f>
        <v>2.6787537854145396</v>
      </c>
      <c r="J66" s="341">
        <f>'Sugar Content'!J58</f>
        <v>6.3818192349140102E-2</v>
      </c>
      <c r="K66" s="309">
        <f>'Sugar Content'!K58</f>
        <v>2.4405263563041804E-2</v>
      </c>
      <c r="L66" s="310">
        <f>'Sugar Content'!L58</f>
        <v>7035389.1571772257</v>
      </c>
      <c r="M66" s="311">
        <f>'Sugar Content'!M58</f>
        <v>-222096.61742633302</v>
      </c>
      <c r="N66" s="312">
        <f>'Sugar Content'!N58</f>
        <v>-3.0602418568083944E-2</v>
      </c>
      <c r="O66" s="61">
        <f>'Sugar Content'!O58</f>
        <v>1617953.6850348711</v>
      </c>
      <c r="P66" s="62">
        <f>'Sugar Content'!P58</f>
        <v>-104703.40463364334</v>
      </c>
      <c r="Q66" s="313">
        <f>'Sugar Content'!Q58</f>
        <v>-6.0780178052610045E-2</v>
      </c>
    </row>
    <row r="67" spans="2:17" ht="15.5" customHeight="1" x14ac:dyDescent="0.25">
      <c r="B67" s="511"/>
      <c r="C67" s="48" t="s">
        <v>455</v>
      </c>
      <c r="D67" s="57">
        <f>'Sugar Content'!D59</f>
        <v>8312.3134304368978</v>
      </c>
      <c r="E67" s="277">
        <f>'Sugar Content'!E59</f>
        <v>660.06143461487318</v>
      </c>
      <c r="F67" s="278">
        <f>'Sugar Content'!F59</f>
        <v>8.6257148219276283E-2</v>
      </c>
      <c r="G67" s="333">
        <f>'Sugar Content'!G59</f>
        <v>0.31549618970470017</v>
      </c>
      <c r="H67" s="368">
        <f>'Sugar Content'!H59</f>
        <v>4.0537222482416646E-2</v>
      </c>
      <c r="I67" s="324">
        <f>'Sugar Content'!I59</f>
        <v>2.9105826211674279</v>
      </c>
      <c r="J67" s="333">
        <f>'Sugar Content'!J59</f>
        <v>7.3332277377686772E-3</v>
      </c>
      <c r="K67" s="290">
        <f>'Sugar Content'!K59</f>
        <v>2.5258690329409859E-3</v>
      </c>
      <c r="L67" s="294">
        <f>'Sugar Content'!L59</f>
        <v>24193.675012326239</v>
      </c>
      <c r="M67" s="280">
        <f>'Sugar Content'!M59</f>
        <v>1977.279047085045</v>
      </c>
      <c r="N67" s="269">
        <f>'Sugar Content'!N59</f>
        <v>8.9000891511773997E-2</v>
      </c>
      <c r="O67" s="284">
        <f>'Sugar Content'!O59</f>
        <v>4531.8614499568939</v>
      </c>
      <c r="P67" s="277">
        <f>'Sugar Content'!P59</f>
        <v>549.48559772968292</v>
      </c>
      <c r="Q67" s="261">
        <f>'Sugar Content'!Q59</f>
        <v>0.13797934150850524</v>
      </c>
    </row>
    <row r="68" spans="2:17" ht="15.5" customHeight="1" thickBot="1" x14ac:dyDescent="0.3">
      <c r="B68" s="512"/>
      <c r="C68" s="51" t="s">
        <v>456</v>
      </c>
      <c r="D68" s="60">
        <f>'Sugar Content'!D60</f>
        <v>0.70301066637039178</v>
      </c>
      <c r="E68" s="50">
        <f>'Sugar Content'!E60</f>
        <v>-1.8683023383378985</v>
      </c>
      <c r="F68" s="262">
        <f>'Sugar Content'!F60</f>
        <v>-0.72659467552837009</v>
      </c>
      <c r="G68" s="367">
        <f>'Sugar Content'!G60</f>
        <v>2.6682967192920578E-5</v>
      </c>
      <c r="H68" s="377">
        <f>'Sugar Content'!H60</f>
        <v>-6.5708863155299624E-5</v>
      </c>
      <c r="I68" s="366">
        <f>'Sugar Content'!I60</f>
        <v>7.1285714285714299</v>
      </c>
      <c r="J68" s="367">
        <f>'Sugar Content'!J60</f>
        <v>2.2151945470036933</v>
      </c>
      <c r="K68" s="291">
        <f>'Sugar Content'!K60</f>
        <v>0.45084971098265919</v>
      </c>
      <c r="L68" s="295">
        <f>'Sugar Content'!L60</f>
        <v>5.0114617502689365</v>
      </c>
      <c r="M68" s="264">
        <f>'Sugar Content'!M60</f>
        <v>-7.6223681223392488</v>
      </c>
      <c r="N68" s="270">
        <f>'Sugar Content'!N60</f>
        <v>-0.60332996400921557</v>
      </c>
      <c r="O68" s="49">
        <f>'Sugar Content'!O60</f>
        <v>1.0043009519577026</v>
      </c>
      <c r="P68" s="50">
        <f>'Sugar Content'!P60</f>
        <v>-1.4299629926681519</v>
      </c>
      <c r="Q68" s="265">
        <f>'Sugar Content'!Q60</f>
        <v>-0.58743136537231033</v>
      </c>
    </row>
    <row r="69" spans="2:17" x14ac:dyDescent="0.25">
      <c r="B69" s="63"/>
      <c r="C69" s="64"/>
      <c r="D69" s="65"/>
      <c r="E69" s="65"/>
      <c r="F69" s="66"/>
      <c r="G69" s="67"/>
      <c r="H69" s="67"/>
      <c r="I69" s="68"/>
      <c r="J69" s="68"/>
      <c r="K69" s="66"/>
      <c r="L69" s="69"/>
      <c r="M69" s="69"/>
      <c r="N69" s="66"/>
      <c r="O69" s="65"/>
      <c r="P69" s="65"/>
      <c r="Q69" s="66"/>
    </row>
    <row r="70" spans="2:17" ht="23.5" x14ac:dyDescent="0.25">
      <c r="B70" s="506" t="s">
        <v>249</v>
      </c>
      <c r="C70" s="506"/>
      <c r="D70" s="506"/>
      <c r="E70" s="506"/>
      <c r="F70" s="506"/>
      <c r="G70" s="506"/>
      <c r="H70" s="506"/>
      <c r="I70" s="506"/>
      <c r="J70" s="506"/>
      <c r="K70" s="506"/>
      <c r="L70" s="506"/>
      <c r="M70" s="506"/>
      <c r="N70" s="506"/>
      <c r="O70" s="506"/>
      <c r="P70" s="506"/>
      <c r="Q70" s="506"/>
    </row>
    <row r="71" spans="2:17" x14ac:dyDescent="0.25">
      <c r="B71" s="500" t="s">
        <v>255</v>
      </c>
      <c r="C71" s="500"/>
      <c r="D71" s="500"/>
      <c r="E71" s="500"/>
      <c r="F71" s="500"/>
      <c r="G71" s="500"/>
      <c r="H71" s="500"/>
      <c r="I71" s="500"/>
      <c r="J71" s="500"/>
      <c r="K71" s="500"/>
      <c r="L71" s="500"/>
      <c r="M71" s="500"/>
      <c r="N71" s="500"/>
      <c r="O71" s="500"/>
      <c r="P71" s="500"/>
      <c r="Q71" s="500"/>
    </row>
    <row r="72" spans="2:17" ht="15" thickBot="1" x14ac:dyDescent="0.3">
      <c r="B72" s="500" t="str">
        <f>'HOME PAGE'!H6</f>
        <v>LATEST 52 WEEKS ENDING 01-26-2025</v>
      </c>
      <c r="C72" s="500"/>
      <c r="D72" s="500"/>
      <c r="E72" s="500"/>
      <c r="F72" s="500"/>
      <c r="G72" s="500"/>
      <c r="H72" s="500"/>
      <c r="I72" s="500"/>
      <c r="J72" s="500"/>
      <c r="K72" s="500"/>
      <c r="L72" s="500"/>
      <c r="M72" s="500"/>
      <c r="N72" s="500"/>
      <c r="O72" s="500"/>
      <c r="P72" s="500"/>
      <c r="Q72" s="500"/>
    </row>
    <row r="73" spans="2:17" x14ac:dyDescent="0.25">
      <c r="D73" s="501" t="s">
        <v>266</v>
      </c>
      <c r="E73" s="502"/>
      <c r="F73" s="503"/>
      <c r="G73" s="504" t="s">
        <v>267</v>
      </c>
      <c r="H73" s="505"/>
      <c r="I73" s="501" t="s">
        <v>268</v>
      </c>
      <c r="J73" s="502"/>
      <c r="K73" s="503"/>
      <c r="L73" s="504" t="s">
        <v>269</v>
      </c>
      <c r="M73" s="502"/>
      <c r="N73" s="505"/>
      <c r="O73" s="501" t="s">
        <v>270</v>
      </c>
      <c r="P73" s="502"/>
      <c r="Q73" s="503"/>
    </row>
    <row r="74" spans="2:17" s="34" customFormat="1" ht="29.5" thickBot="1" x14ac:dyDescent="0.3">
      <c r="C74" s="35"/>
      <c r="D74" s="36" t="s">
        <v>271</v>
      </c>
      <c r="E74" s="37" t="s">
        <v>272</v>
      </c>
      <c r="F74" s="38" t="s">
        <v>273</v>
      </c>
      <c r="G74" s="39" t="s">
        <v>271</v>
      </c>
      <c r="H74" s="40" t="s">
        <v>272</v>
      </c>
      <c r="I74" s="41" t="s">
        <v>271</v>
      </c>
      <c r="J74" s="42" t="s">
        <v>272</v>
      </c>
      <c r="K74" s="38" t="s">
        <v>273</v>
      </c>
      <c r="L74" s="39" t="s">
        <v>271</v>
      </c>
      <c r="M74" s="42" t="s">
        <v>272</v>
      </c>
      <c r="N74" s="40" t="s">
        <v>273</v>
      </c>
      <c r="O74" s="41" t="s">
        <v>271</v>
      </c>
      <c r="P74" s="42" t="s">
        <v>272</v>
      </c>
      <c r="Q74" s="38" t="s">
        <v>273</v>
      </c>
    </row>
    <row r="75" spans="2:17" ht="15" thickBot="1" x14ac:dyDescent="0.3">
      <c r="C75" s="254" t="s">
        <v>281</v>
      </c>
      <c r="D75" s="259">
        <f>SubSegments!D165</f>
        <v>33874742.499419965</v>
      </c>
      <c r="E75" s="260">
        <f>SubSegments!E165</f>
        <v>-1843294.8924639001</v>
      </c>
      <c r="F75" s="273">
        <f>SubSegments!F165</f>
        <v>-5.1606835847110351E-2</v>
      </c>
      <c r="G75" s="335">
        <f>SubSegments!G165</f>
        <v>100.00000000000003</v>
      </c>
      <c r="H75" s="370">
        <f>SubSegments!H165</f>
        <v>5.6843418860808015E-14</v>
      </c>
      <c r="I75" s="326">
        <f>SubSegments!I165</f>
        <v>2.6670315206184112</v>
      </c>
      <c r="J75" s="335">
        <f>SubSegments!J165</f>
        <v>6.9643394163042327E-2</v>
      </c>
      <c r="K75" s="314">
        <f>SubSegments!K165</f>
        <v>2.6812856135630378E-2</v>
      </c>
      <c r="L75" s="315">
        <f>SubSegments!L165</f>
        <v>90345005.998785153</v>
      </c>
      <c r="M75" s="272">
        <f>SubSegments!M165</f>
        <v>-2428600.2231828868</v>
      </c>
      <c r="N75" s="274">
        <f>SubSegments!N165</f>
        <v>-2.617770637666356E-2</v>
      </c>
      <c r="O75" s="302">
        <f>SubSegments!O165</f>
        <v>21097725.740195613</v>
      </c>
      <c r="P75" s="260">
        <f>SubSegments!P165</f>
        <v>-1489563.4551668428</v>
      </c>
      <c r="Q75" s="274">
        <f>SubSegments!Q165</f>
        <v>-6.5946977624595823E-2</v>
      </c>
    </row>
    <row r="76" spans="2:17" x14ac:dyDescent="0.25">
      <c r="B76" s="494" t="s">
        <v>278</v>
      </c>
      <c r="C76" s="48" t="s">
        <v>28</v>
      </c>
      <c r="D76" s="386">
        <f>SubSegments!D166</f>
        <v>45523.818880376908</v>
      </c>
      <c r="E76" s="387">
        <f>SubSegments!E166</f>
        <v>110.19994460714952</v>
      </c>
      <c r="F76" s="390">
        <f>SubSegments!F166</f>
        <v>2.4265836370144728E-3</v>
      </c>
      <c r="G76" s="391">
        <f>SubSegments!G166</f>
        <v>0.1343886787660642</v>
      </c>
      <c r="H76" s="392">
        <f>SubSegments!H166</f>
        <v>7.2439019198173304E-3</v>
      </c>
      <c r="I76" s="393">
        <f>SubSegments!I166</f>
        <v>5.4477399971266891</v>
      </c>
      <c r="J76" s="391">
        <f>SubSegments!J166</f>
        <v>-0.41454777721123826</v>
      </c>
      <c r="K76" s="394">
        <f>SubSegments!K166</f>
        <v>-7.0714334261431963E-2</v>
      </c>
      <c r="L76" s="395">
        <f>SubSegments!L166</f>
        <v>248001.92893658043</v>
      </c>
      <c r="M76" s="396">
        <f>SubSegments!M166</f>
        <v>-18225.774139024026</v>
      </c>
      <c r="N76" s="397">
        <f>SubSegments!N166</f>
        <v>-6.8459344870838615E-2</v>
      </c>
      <c r="O76" s="398">
        <f>SubSegments!O166</f>
        <v>73871.119903922081</v>
      </c>
      <c r="P76" s="387">
        <f>SubSegments!P166</f>
        <v>-3834.6192783117294</v>
      </c>
      <c r="Q76" s="397">
        <f>SubSegments!Q166</f>
        <v>-4.9347954458278345E-2</v>
      </c>
    </row>
    <row r="77" spans="2:17" x14ac:dyDescent="0.25">
      <c r="B77" s="495"/>
      <c r="C77" s="48" t="s">
        <v>134</v>
      </c>
      <c r="D77" s="281">
        <f>SubSegments!D167</f>
        <v>294884.98931572842</v>
      </c>
      <c r="E77" s="282">
        <f>SubSegments!E167</f>
        <v>2406.7009319663048</v>
      </c>
      <c r="F77" s="319">
        <f>SubSegments!F167</f>
        <v>8.2286481682649262E-3</v>
      </c>
      <c r="G77" s="337">
        <f>SubSegments!G167</f>
        <v>0.87051581077192774</v>
      </c>
      <c r="H77" s="372">
        <f>SubSegments!H167</f>
        <v>5.166262134606836E-2</v>
      </c>
      <c r="I77" s="328">
        <f>SubSegments!I167</f>
        <v>2.1300709773839839</v>
      </c>
      <c r="J77" s="337">
        <f>SubSegments!J167</f>
        <v>9.5744507848314342E-3</v>
      </c>
      <c r="K77" s="344">
        <f>SubSegments!K167</f>
        <v>4.5151928639029261E-3</v>
      </c>
      <c r="L77" s="350">
        <f>SubSegments!L167</f>
        <v>628125.95740761922</v>
      </c>
      <c r="M77" s="362">
        <f>SubSegments!M167</f>
        <v>7926.7627841864014</v>
      </c>
      <c r="N77" s="356">
        <f>SubSegments!N167</f>
        <v>1.2780994965656647E-2</v>
      </c>
      <c r="O77" s="285">
        <f>SubSegments!O167</f>
        <v>147713.52804906102</v>
      </c>
      <c r="P77" s="282">
        <f>SubSegments!P167</f>
        <v>425.32370907344739</v>
      </c>
      <c r="Q77" s="356">
        <f>SubSegments!Q167</f>
        <v>2.8876970221706709E-3</v>
      </c>
    </row>
    <row r="78" spans="2:17" x14ac:dyDescent="0.25">
      <c r="B78" s="495"/>
      <c r="C78" s="48" t="s">
        <v>135</v>
      </c>
      <c r="D78" s="281">
        <f>SubSegments!D168</f>
        <v>1767.2524547100065</v>
      </c>
      <c r="E78" s="282">
        <f>SubSegments!E168</f>
        <v>-2295.7578998804102</v>
      </c>
      <c r="F78" s="319">
        <f>SubSegments!F168</f>
        <v>-0.56503865349165239</v>
      </c>
      <c r="G78" s="337">
        <f>SubSegments!G168</f>
        <v>5.2170210732679885E-3</v>
      </c>
      <c r="H78" s="372">
        <f>SubSegments!H168</f>
        <v>-6.1582129856829803E-3</v>
      </c>
      <c r="I78" s="328">
        <f>SubSegments!I168</f>
        <v>4.4914253522035219</v>
      </c>
      <c r="J78" s="337">
        <f>SubSegments!J168</f>
        <v>0.60076151192382587</v>
      </c>
      <c r="K78" s="344">
        <f>SubSegments!K168</f>
        <v>0.15441105594993726</v>
      </c>
      <c r="L78" s="350">
        <f>SubSegments!L168</f>
        <v>7937.4824788284304</v>
      </c>
      <c r="M78" s="362">
        <f>SubSegments!M168</f>
        <v>-7870.3249904584891</v>
      </c>
      <c r="N78" s="356">
        <f>SubSegments!N168</f>
        <v>-0.49787581267989184</v>
      </c>
      <c r="O78" s="285">
        <f>SubSegments!O168</f>
        <v>1113.2298927307129</v>
      </c>
      <c r="P78" s="282">
        <f>SubSegments!P168</f>
        <v>-1445.8607487678528</v>
      </c>
      <c r="Q78" s="356">
        <f>SubSegments!Q168</f>
        <v>-0.5649900497159327</v>
      </c>
    </row>
    <row r="79" spans="2:17" x14ac:dyDescent="0.25">
      <c r="B79" s="495"/>
      <c r="C79" s="48" t="s">
        <v>136</v>
      </c>
      <c r="D79" s="281">
        <f>SubSegments!D169</f>
        <v>13949674.107061787</v>
      </c>
      <c r="E79" s="282">
        <f>SubSegments!E169</f>
        <v>167661.13024501689</v>
      </c>
      <c r="F79" s="319">
        <f>SubSegments!F169</f>
        <v>1.2165213494360064E-2</v>
      </c>
      <c r="G79" s="337">
        <f>SubSegments!G169</f>
        <v>41.180162793268906</v>
      </c>
      <c r="H79" s="372">
        <f>SubSegments!H169</f>
        <v>2.59457975687166</v>
      </c>
      <c r="I79" s="328">
        <f>SubSegments!I169</f>
        <v>2.8190139320322518</v>
      </c>
      <c r="J79" s="337">
        <f>SubSegments!J169</f>
        <v>2.2336535193128615E-2</v>
      </c>
      <c r="K79" s="344">
        <f>SubSegments!K169</f>
        <v>7.9868114993792063E-3</v>
      </c>
      <c r="L79" s="350">
        <f>SubSegments!L169</f>
        <v>39324325.655116737</v>
      </c>
      <c r="M79" s="362">
        <f>SubSegments!M169</f>
        <v>780481.47990979999</v>
      </c>
      <c r="N79" s="356">
        <f>SubSegments!N169</f>
        <v>2.024918626076844E-2</v>
      </c>
      <c r="O79" s="285">
        <f>SubSegments!O169</f>
        <v>8534106.8527444284</v>
      </c>
      <c r="P79" s="282">
        <f>SubSegments!P169</f>
        <v>-168453.91514035687</v>
      </c>
      <c r="Q79" s="356">
        <f>SubSegments!Q169</f>
        <v>-1.9356821472825025E-2</v>
      </c>
    </row>
    <row r="80" spans="2:17" x14ac:dyDescent="0.25">
      <c r="B80" s="495"/>
      <c r="C80" s="48" t="s">
        <v>137</v>
      </c>
      <c r="D80" s="281">
        <f>SubSegments!D170</f>
        <v>271138.47878255544</v>
      </c>
      <c r="E80" s="282">
        <f>SubSegments!E170</f>
        <v>-43378.140354386065</v>
      </c>
      <c r="F80" s="319">
        <f>SubSegments!F170</f>
        <v>-0.13792002620853269</v>
      </c>
      <c r="G80" s="337">
        <f>SubSegments!G170</f>
        <v>0.80041487780223919</v>
      </c>
      <c r="H80" s="372">
        <f>SubSegments!H170</f>
        <v>-8.013915624557888E-2</v>
      </c>
      <c r="I80" s="328">
        <f>SubSegments!I170</f>
        <v>3.1898744244773374</v>
      </c>
      <c r="J80" s="337">
        <f>SubSegments!J170</f>
        <v>0.120876302004429</v>
      </c>
      <c r="K80" s="344">
        <f>SubSegments!K170</f>
        <v>3.938624175730366E-2</v>
      </c>
      <c r="L80" s="350">
        <f>SubSegments!L170</f>
        <v>864897.69896016479</v>
      </c>
      <c r="M80" s="362">
        <f>SubSegments!M170</f>
        <v>-100353.21465763543</v>
      </c>
      <c r="N80" s="356">
        <f>SubSegments!N170</f>
        <v>-0.10396593594665188</v>
      </c>
      <c r="O80" s="285">
        <f>SubSegments!O170</f>
        <v>139613.4093515873</v>
      </c>
      <c r="P80" s="282">
        <f>SubSegments!P170</f>
        <v>-26777.191926191386</v>
      </c>
      <c r="Q80" s="356">
        <f>SubSegments!Q170</f>
        <v>-0.16092971430212299</v>
      </c>
    </row>
    <row r="81" spans="2:17" x14ac:dyDescent="0.25">
      <c r="B81" s="495"/>
      <c r="C81" s="48" t="s">
        <v>138</v>
      </c>
      <c r="D81" s="281">
        <f>SubSegments!D171</f>
        <v>16380641.276775269</v>
      </c>
      <c r="E81" s="282">
        <f>SubSegments!E171</f>
        <v>-1812225.6531700213</v>
      </c>
      <c r="F81" s="319">
        <f>SubSegments!F171</f>
        <v>-9.9611878663670911E-2</v>
      </c>
      <c r="G81" s="337">
        <f>SubSegments!G171</f>
        <v>48.356504192041484</v>
      </c>
      <c r="H81" s="372">
        <f>SubSegments!H171</f>
        <v>-2.578172678192189</v>
      </c>
      <c r="I81" s="328">
        <f>SubSegments!I171</f>
        <v>2.1812135629280074</v>
      </c>
      <c r="J81" s="337">
        <f>SubSegments!J171</f>
        <v>6.8140910719592274E-2</v>
      </c>
      <c r="K81" s="344">
        <f>SubSegments!K171</f>
        <v>3.2247310876120053E-2</v>
      </c>
      <c r="L81" s="350">
        <f>SubSegments!L171</f>
        <v>35729676.922360569</v>
      </c>
      <c r="M81" s="362">
        <f>SubSegments!M171</f>
        <v>-2713172.6525736898</v>
      </c>
      <c r="N81" s="356">
        <f>SubSegments!N171</f>
        <v>-7.0576783005772525E-2</v>
      </c>
      <c r="O81" s="285">
        <f>SubSegments!O171</f>
        <v>9462171.7977950629</v>
      </c>
      <c r="P81" s="282">
        <f>SubSegments!P171</f>
        <v>-1041345.2254436687</v>
      </c>
      <c r="Q81" s="356">
        <f>SubSegments!Q171</f>
        <v>-9.9142527511472789E-2</v>
      </c>
    </row>
    <row r="82" spans="2:17" x14ac:dyDescent="0.25">
      <c r="B82" s="495"/>
      <c r="C82" s="48" t="s">
        <v>139</v>
      </c>
      <c r="D82" s="281">
        <f>SubSegments!D172</f>
        <v>1135435.4939517877</v>
      </c>
      <c r="E82" s="282">
        <f>SubSegments!E172</f>
        <v>-145443.41212085797</v>
      </c>
      <c r="F82" s="319">
        <f>SubSegments!F172</f>
        <v>-0.11354969734555773</v>
      </c>
      <c r="G82" s="337">
        <f>SubSegments!G172</f>
        <v>3.3518645757122134</v>
      </c>
      <c r="H82" s="372">
        <f>SubSegments!H172</f>
        <v>-0.23421965399884215</v>
      </c>
      <c r="I82" s="328">
        <f>SubSegments!I172</f>
        <v>3.3816928035925744</v>
      </c>
      <c r="J82" s="337">
        <f>SubSegments!J172</f>
        <v>0.12016705438600628</v>
      </c>
      <c r="K82" s="344">
        <f>SubSegments!K172</f>
        <v>3.6843815939591872E-2</v>
      </c>
      <c r="L82" s="350">
        <f>SubSegments!L172</f>
        <v>3839694.0388403405</v>
      </c>
      <c r="M82" s="362">
        <f>SubSegments!M172</f>
        <v>-337925.4949311344</v>
      </c>
      <c r="N82" s="356">
        <f>SubSegments!N172</f>
        <v>-8.0889485554961907E-2</v>
      </c>
      <c r="O82" s="285">
        <f>SubSegments!O172</f>
        <v>892837.05199576903</v>
      </c>
      <c r="P82" s="282">
        <f>SubSegments!P172</f>
        <v>-95285.287638631882</v>
      </c>
      <c r="Q82" s="356">
        <f>SubSegments!Q172</f>
        <v>-9.6430658246110343E-2</v>
      </c>
    </row>
    <row r="83" spans="2:17" x14ac:dyDescent="0.25">
      <c r="B83" s="495"/>
      <c r="C83" s="48" t="s">
        <v>140</v>
      </c>
      <c r="D83" s="281">
        <f>SubSegments!D173</f>
        <v>3574.5089344912294</v>
      </c>
      <c r="E83" s="282">
        <f>SubSegments!E173</f>
        <v>-1825.6861609711405</v>
      </c>
      <c r="F83" s="319">
        <f>SubSegments!F173</f>
        <v>-0.33807781546729904</v>
      </c>
      <c r="G83" s="337">
        <f>SubSegments!G173</f>
        <v>1.055213610716727E-2</v>
      </c>
      <c r="H83" s="372">
        <f>SubSegments!H173</f>
        <v>-4.5668219593513661E-3</v>
      </c>
      <c r="I83" s="328">
        <f>SubSegments!I173</f>
        <v>20.190755420872414</v>
      </c>
      <c r="J83" s="337">
        <f>SubSegments!J173</f>
        <v>1.1744278266986896</v>
      </c>
      <c r="K83" s="344">
        <f>SubSegments!K173</f>
        <v>6.1758918533698068E-2</v>
      </c>
      <c r="L83" s="350">
        <f>SubSegments!L173</f>
        <v>72172.035646035671</v>
      </c>
      <c r="M83" s="362">
        <f>SubSegments!M173</f>
        <v>-30519.843361727006</v>
      </c>
      <c r="N83" s="356">
        <f>SubSegments!N173</f>
        <v>-0.29719821719709649</v>
      </c>
      <c r="O83" s="285">
        <f>SubSegments!O173</f>
        <v>4287.2450108528137</v>
      </c>
      <c r="P83" s="282">
        <f>SubSegments!P173</f>
        <v>-2206.7885767221451</v>
      </c>
      <c r="Q83" s="356">
        <f>SubSegments!Q173</f>
        <v>-0.33981785695478939</v>
      </c>
    </row>
    <row r="84" spans="2:17" x14ac:dyDescent="0.25">
      <c r="B84" s="495"/>
      <c r="C84" s="48" t="s">
        <v>141</v>
      </c>
      <c r="D84" s="281">
        <f>SubSegments!D174</f>
        <v>239.88665188848972</v>
      </c>
      <c r="E84" s="282">
        <f>SubSegments!E174</f>
        <v>-1412.1171710508108</v>
      </c>
      <c r="F84" s="319">
        <f>SubSegments!F174</f>
        <v>-0.8547904983284631</v>
      </c>
      <c r="G84" s="337">
        <f>SubSegments!G174</f>
        <v>7.0815786095672123E-4</v>
      </c>
      <c r="H84" s="372">
        <f>SubSegments!H174</f>
        <v>-3.9169669879093637E-3</v>
      </c>
      <c r="I84" s="328">
        <f>SubSegments!I174</f>
        <v>8.5619645249569984</v>
      </c>
      <c r="J84" s="337">
        <f>SubSegments!J174</f>
        <v>3.8776098123477221</v>
      </c>
      <c r="K84" s="344">
        <f>SubSegments!K174</f>
        <v>0.82777886181634142</v>
      </c>
      <c r="L84" s="350">
        <f>SubSegments!L174</f>
        <v>2053.9010034799576</v>
      </c>
      <c r="M84" s="362">
        <f>SubSegments!M174</f>
        <v>-5684.6708897542958</v>
      </c>
      <c r="N84" s="356">
        <f>SubSegments!N174</f>
        <v>-0.73458914230988015</v>
      </c>
      <c r="O84" s="285">
        <f>SubSegments!O174</f>
        <v>240.04746794700623</v>
      </c>
      <c r="P84" s="282">
        <f>SubSegments!P174</f>
        <v>-1323.9057867527008</v>
      </c>
      <c r="Q84" s="356">
        <f>SubSegments!Q174</f>
        <v>-0.84651237674421576</v>
      </c>
    </row>
    <row r="85" spans="2:17" x14ac:dyDescent="0.25">
      <c r="B85" s="495"/>
      <c r="C85" s="48" t="s">
        <v>142</v>
      </c>
      <c r="D85" s="281">
        <f>SubSegments!D175</f>
        <v>614540.28915420955</v>
      </c>
      <c r="E85" s="282">
        <f>SubSegments!E175</f>
        <v>-80742.009118641843</v>
      </c>
      <c r="F85" s="319">
        <f>SubSegments!F175</f>
        <v>-0.11612838313187725</v>
      </c>
      <c r="G85" s="337">
        <f>SubSegments!G175</f>
        <v>1.8141548652797359</v>
      </c>
      <c r="H85" s="372">
        <f>SubSegments!H175</f>
        <v>-0.1324310869227745</v>
      </c>
      <c r="I85" s="328">
        <f>SubSegments!I175</f>
        <v>8.4823708760318972</v>
      </c>
      <c r="J85" s="337">
        <f>SubSegments!J175</f>
        <v>0.31389730991055487</v>
      </c>
      <c r="K85" s="344">
        <f>SubSegments!K175</f>
        <v>3.8427903006559343E-2</v>
      </c>
      <c r="L85" s="350">
        <f>SubSegments!L175</f>
        <v>5212758.6508698873</v>
      </c>
      <c r="M85" s="362">
        <f>SubSegments!M175</f>
        <v>-466636.42356399447</v>
      </c>
      <c r="N85" s="356">
        <f>SubSegments!N175</f>
        <v>-8.2163050368618429E-2</v>
      </c>
      <c r="O85" s="285">
        <f>SubSegments!O175</f>
        <v>1082338.9764104255</v>
      </c>
      <c r="P85" s="282">
        <f>SubSegments!P175</f>
        <v>-157229.35372479237</v>
      </c>
      <c r="Q85" s="356">
        <f>SubSegments!Q175</f>
        <v>-0.12684202226079869</v>
      </c>
    </row>
    <row r="86" spans="2:17" ht="15" thickBot="1" x14ac:dyDescent="0.3">
      <c r="B86" s="495"/>
      <c r="C86" s="384" t="s">
        <v>143</v>
      </c>
      <c r="D86" s="388">
        <f>SubSegments!D176</f>
        <v>1177322.3974571526</v>
      </c>
      <c r="E86" s="389">
        <f>SubSegments!E176</f>
        <v>73849.852410308085</v>
      </c>
      <c r="F86" s="399">
        <f>SubSegments!F176</f>
        <v>6.692495680277484E-2</v>
      </c>
      <c r="G86" s="400">
        <f>SubSegments!G176</f>
        <v>3.4755168913160359</v>
      </c>
      <c r="H86" s="401">
        <f>SubSegments!H176</f>
        <v>0.38611829715480139</v>
      </c>
      <c r="I86" s="402">
        <f>SubSegments!I176</f>
        <v>3.7503420785176966</v>
      </c>
      <c r="J86" s="400">
        <f>SubSegments!J176</f>
        <v>0.16893734699660135</v>
      </c>
      <c r="K86" s="403">
        <f>SubSegments!K176</f>
        <v>4.7170694088196567E-2</v>
      </c>
      <c r="L86" s="404">
        <f>SubSegments!L176</f>
        <v>4415361.7271648953</v>
      </c>
      <c r="M86" s="405">
        <f>SubSegments!M176</f>
        <v>463379.93323050113</v>
      </c>
      <c r="N86" s="406">
        <f>SubSegments!N176</f>
        <v>0.11725254755518076</v>
      </c>
      <c r="O86" s="407">
        <f>SubSegments!O176</f>
        <v>759432.48157382011</v>
      </c>
      <c r="P86" s="389">
        <f>SubSegments!P176</f>
        <v>7913.3693882673979</v>
      </c>
      <c r="Q86" s="406">
        <f>SubSegments!Q176</f>
        <v>1.052983119119073E-2</v>
      </c>
    </row>
    <row r="87" spans="2:17" s="256" customFormat="1" x14ac:dyDescent="0.25">
      <c r="B87" s="495"/>
      <c r="C87" s="385" t="s">
        <v>282</v>
      </c>
      <c r="D87" s="408">
        <f>'RFG vs SS'!E49</f>
        <v>13882670.12472309</v>
      </c>
      <c r="E87" s="408">
        <f>'RFG vs SS'!F49</f>
        <v>155907.85736225732</v>
      </c>
      <c r="F87" s="413">
        <f>'RFG vs SS'!G49</f>
        <v>1.1357948387652294E-2</v>
      </c>
      <c r="G87" s="414">
        <f>'RFG vs SS'!H49</f>
        <v>40.982363555858186</v>
      </c>
      <c r="H87" s="415">
        <f>'RFG vs SS'!I49</f>
        <v>2.5514662566691158</v>
      </c>
      <c r="I87" s="416">
        <f>'RFG vs SS'!J49</f>
        <v>2.8174335762365281</v>
      </c>
      <c r="J87" s="414">
        <f>'RFG vs SS'!K49</f>
        <v>2.407973573907185E-2</v>
      </c>
      <c r="K87" s="417">
        <f>'RFG vs SS'!L49</f>
        <v>8.6203671693750022E-3</v>
      </c>
      <c r="L87" s="418">
        <f>'RFG vs SS'!M49</f>
        <v>39113500.937210582</v>
      </c>
      <c r="M87" s="419">
        <f>'RFG vs SS'!N49</f>
        <v>769796.84008263052</v>
      </c>
      <c r="N87" s="420">
        <f>'RFG vs SS'!O49</f>
        <v>2.0076225242419664E-2</v>
      </c>
      <c r="O87" s="421">
        <f>'RFG vs SS'!P49</f>
        <v>8487237.3570896536</v>
      </c>
      <c r="P87" s="422">
        <f>'RFG vs SS'!Q49</f>
        <v>-178267.1489525605</v>
      </c>
      <c r="Q87" s="420">
        <f>'RFG vs SS'!R49</f>
        <v>-2.057204503537674E-2</v>
      </c>
    </row>
    <row r="88" spans="2:17" s="256" customFormat="1" ht="15" thickBot="1" x14ac:dyDescent="0.3">
      <c r="B88" s="496"/>
      <c r="C88" s="257" t="s">
        <v>283</v>
      </c>
      <c r="D88" s="409">
        <f>'RFG vs SS'!E50</f>
        <v>67003.982338697679</v>
      </c>
      <c r="E88" s="409">
        <f>'RFG vs SS'!F50</f>
        <v>11753.272882754667</v>
      </c>
      <c r="F88" s="423">
        <f>'RFG vs SS'!G50</f>
        <v>0.21272618937367208</v>
      </c>
      <c r="G88" s="424">
        <f>'RFG vs SS'!H50</f>
        <v>0.19779923741071978</v>
      </c>
      <c r="H88" s="425">
        <f>'RFG vs SS'!I50</f>
        <v>4.3113500202500321E-2</v>
      </c>
      <c r="I88" s="426">
        <f>'RFG vs SS'!J50</f>
        <v>3.1464505623031775</v>
      </c>
      <c r="J88" s="424">
        <f>'RFG vs SS'!K50</f>
        <v>-0.47594777519811782</v>
      </c>
      <c r="K88" s="427">
        <f>'RFG vs SS'!L50</f>
        <v>-0.13139023675856235</v>
      </c>
      <c r="L88" s="428">
        <f>'RFG vs SS'!M50</f>
        <v>210824.71790614747</v>
      </c>
      <c r="M88" s="429">
        <f>'RFG vs SS'!N50</f>
        <v>10684.639827172417</v>
      </c>
      <c r="N88" s="430">
        <f>'RFG vs SS'!O50</f>
        <v>5.3385808228556153E-2</v>
      </c>
      <c r="O88" s="431">
        <f>'RFG vs SS'!P50</f>
        <v>46869.495654778009</v>
      </c>
      <c r="P88" s="432">
        <f>'RFG vs SS'!Q50</f>
        <v>9813.2338122071742</v>
      </c>
      <c r="Q88" s="430">
        <f>'RFG vs SS'!R50</f>
        <v>0.26481985295488092</v>
      </c>
    </row>
    <row r="89" spans="2:17" x14ac:dyDescent="0.25">
      <c r="B89" s="497" t="s">
        <v>274</v>
      </c>
      <c r="C89" s="43" t="s">
        <v>33</v>
      </c>
      <c r="D89" s="258">
        <f>'Fat Content'!D61</f>
        <v>23875.967565774918</v>
      </c>
      <c r="E89" s="62">
        <f>'Fat Content'!E61</f>
        <v>9967.1427745819092</v>
      </c>
      <c r="F89" s="323">
        <f>'Fat Content'!F61</f>
        <v>0.71660567475787385</v>
      </c>
      <c r="G89" s="341">
        <f>'Fat Content'!G61</f>
        <v>7.0483096856555447E-2</v>
      </c>
      <c r="H89" s="376">
        <f>'Fat Content'!H61</f>
        <v>3.1542478035339092E-2</v>
      </c>
      <c r="I89" s="332">
        <f>'Fat Content'!I61</f>
        <v>4.4654600299759952</v>
      </c>
      <c r="J89" s="341">
        <f>'Fat Content'!J61</f>
        <v>0.35559192353490321</v>
      </c>
      <c r="K89" s="309">
        <f>'Fat Content'!K61</f>
        <v>8.652149274026831E-2</v>
      </c>
      <c r="L89" s="310">
        <f>'Fat Content'!L61</f>
        <v>106617.17884197115</v>
      </c>
      <c r="M89" s="311">
        <f>'Fat Content'!M61</f>
        <v>49453.743434569828</v>
      </c>
      <c r="N89" s="312">
        <f>'Fat Content'!N61</f>
        <v>0.8651289601843406</v>
      </c>
      <c r="O89" s="61">
        <f>'Fat Content'!O61</f>
        <v>16621.827731251717</v>
      </c>
      <c r="P89" s="62">
        <f>'Fat Content'!P61</f>
        <v>4131.5631580352783</v>
      </c>
      <c r="Q89" s="312">
        <f>'Fat Content'!Q61</f>
        <v>0.33078267748585699</v>
      </c>
    </row>
    <row r="90" spans="2:17" x14ac:dyDescent="0.25">
      <c r="B90" s="498"/>
      <c r="C90" s="48" t="s">
        <v>162</v>
      </c>
      <c r="D90" s="57">
        <f>'Fat Content'!D62</f>
        <v>587190.31061839801</v>
      </c>
      <c r="E90" s="277">
        <f>'Fat Content'!E62</f>
        <v>9165.1308466837509</v>
      </c>
      <c r="F90" s="279">
        <f>'Fat Content'!F62</f>
        <v>1.5855937020431247E-2</v>
      </c>
      <c r="G90" s="333">
        <f>'Fat Content'!G62</f>
        <v>1.7334163075289875</v>
      </c>
      <c r="H90" s="368">
        <f>'Fat Content'!H62</f>
        <v>0.11511580173731617</v>
      </c>
      <c r="I90" s="324">
        <f>'Fat Content'!I62</f>
        <v>2.9289578482429395</v>
      </c>
      <c r="J90" s="333">
        <f>'Fat Content'!J62</f>
        <v>0.25128722061357278</v>
      </c>
      <c r="K90" s="290">
        <f>'Fat Content'!K62</f>
        <v>9.384545583040807E-2</v>
      </c>
      <c r="L90" s="294">
        <f>'Fat Content'!L62</f>
        <v>1719855.6686979663</v>
      </c>
      <c r="M90" s="280">
        <f>'Fat Content'!M62</f>
        <v>172094.62279306259</v>
      </c>
      <c r="N90" s="269">
        <f>'Fat Content'!N62</f>
        <v>0.11118940048813988</v>
      </c>
      <c r="O90" s="284">
        <f>'Fat Content'!O62</f>
        <v>404049.66647684592</v>
      </c>
      <c r="P90" s="277">
        <f>'Fat Content'!P62</f>
        <v>26855.632616131799</v>
      </c>
      <c r="Q90" s="269">
        <f>'Fat Content'!Q62</f>
        <v>7.119845545077931E-2</v>
      </c>
    </row>
    <row r="91" spans="2:17" x14ac:dyDescent="0.25">
      <c r="B91" s="498"/>
      <c r="C91" s="48" t="s">
        <v>163</v>
      </c>
      <c r="D91" s="57">
        <f>'Fat Content'!D63</f>
        <v>230.51611256599426</v>
      </c>
      <c r="E91" s="277">
        <f>'Fat Content'!E63</f>
        <v>-3863.0745708942413</v>
      </c>
      <c r="F91" s="279">
        <f>'Fat Content'!F63</f>
        <v>-0.94368852912007717</v>
      </c>
      <c r="G91" s="333">
        <f>'Fat Content'!G63</f>
        <v>6.8049554198069972E-4</v>
      </c>
      <c r="H91" s="368">
        <f>'Fat Content'!H63</f>
        <v>-1.0780354444111812E-2</v>
      </c>
      <c r="I91" s="324">
        <f>'Fat Content'!I63</f>
        <v>3.7275055786849483</v>
      </c>
      <c r="J91" s="333">
        <f>'Fat Content'!J63</f>
        <v>0.75354255055597719</v>
      </c>
      <c r="K91" s="290">
        <f>'Fat Content'!K63</f>
        <v>0.25337993224147726</v>
      </c>
      <c r="L91" s="294">
        <f>'Fat Content'!L63</f>
        <v>859.25009556651116</v>
      </c>
      <c r="M91" s="280">
        <f>'Fat Content'!M63</f>
        <v>-11314.937249337436</v>
      </c>
      <c r="N91" s="269">
        <f>'Fat Content'!N63</f>
        <v>-0.92942033244410449</v>
      </c>
      <c r="O91" s="284">
        <f>'Fat Content'!O63</f>
        <v>115.25805628299713</v>
      </c>
      <c r="P91" s="277">
        <f>'Fat Content'!P63</f>
        <v>-1931.5372854471207</v>
      </c>
      <c r="Q91" s="269">
        <f>'Fat Content'!Q63</f>
        <v>-0.94368852912007717</v>
      </c>
    </row>
    <row r="92" spans="2:17" ht="15" thickBot="1" x14ac:dyDescent="0.3">
      <c r="B92" s="499"/>
      <c r="C92" s="51" t="s">
        <v>164</v>
      </c>
      <c r="D92" s="296">
        <f>'Fat Content'!D64</f>
        <v>33263445.705123223</v>
      </c>
      <c r="E92" s="297">
        <f>'Fat Content'!E64</f>
        <v>-1858564.091514267</v>
      </c>
      <c r="F92" s="317">
        <f>'Fat Content'!F64</f>
        <v>-5.2917361571153655E-2</v>
      </c>
      <c r="G92" s="334">
        <f>'Fat Content'!G64</f>
        <v>98.195420100072496</v>
      </c>
      <c r="H92" s="369">
        <f>'Fat Content'!H64</f>
        <v>-0.13587792532861442</v>
      </c>
      <c r="I92" s="325">
        <f>'Fat Content'!I64</f>
        <v>2.6611095761349866</v>
      </c>
      <c r="J92" s="334">
        <f>'Fat Content'!J64</f>
        <v>6.5685564777925531E-2</v>
      </c>
      <c r="K92" s="342">
        <f>'Fat Content'!K64</f>
        <v>2.5308221119361814E-2</v>
      </c>
      <c r="L92" s="348">
        <f>'Fat Content'!L64</f>
        <v>88517673.901149601</v>
      </c>
      <c r="M92" s="360">
        <f>'Fat Content'!M64</f>
        <v>-2638833.6521612704</v>
      </c>
      <c r="N92" s="354">
        <f>'Fat Content'!N64</f>
        <v>-2.8948384739487819E-2</v>
      </c>
      <c r="O92" s="298">
        <f>'Fat Content'!O64</f>
        <v>20676938.987931225</v>
      </c>
      <c r="P92" s="297">
        <f>'Fat Content'!P64</f>
        <v>-1518619.1136555821</v>
      </c>
      <c r="Q92" s="354">
        <f>'Fat Content'!Q64</f>
        <v>-6.8419956222998179E-2</v>
      </c>
    </row>
    <row r="93" spans="2:17" ht="15" thickBot="1" x14ac:dyDescent="0.3">
      <c r="B93" s="497" t="s">
        <v>284</v>
      </c>
      <c r="C93" s="254" t="s">
        <v>284</v>
      </c>
      <c r="D93" s="259">
        <f>Flavors!D256</f>
        <v>14094477.817426089</v>
      </c>
      <c r="E93" s="260">
        <f>Flavors!E256</f>
        <v>149116.53094225563</v>
      </c>
      <c r="F93" s="273">
        <f>Flavors!F256</f>
        <v>1.069291270974692E-2</v>
      </c>
      <c r="G93" s="335">
        <f>Flavors!G256</f>
        <v>41.60763087030827</v>
      </c>
      <c r="H93" s="370">
        <f>Flavors!H256</f>
        <v>2.5647206076839097</v>
      </c>
      <c r="I93" s="326">
        <f>Flavors!I256</f>
        <v>2.816651715694201</v>
      </c>
      <c r="J93" s="335">
        <f>Flavors!J256</f>
        <v>1.8268720540286054E-2</v>
      </c>
      <c r="K93" s="314">
        <f>Flavors!K256</f>
        <v>6.5283131622522056E-3</v>
      </c>
      <c r="L93" s="315">
        <f>Flavors!L256</f>
        <v>39699235.126267053</v>
      </c>
      <c r="M93" s="272">
        <f>Flavors!M256</f>
        <v>674773.24089296907</v>
      </c>
      <c r="N93" s="274">
        <f>Flavors!N256</f>
        <v>1.7291032554784983E-2</v>
      </c>
      <c r="O93" s="302">
        <f>Flavors!O256</f>
        <v>8598288.3256330863</v>
      </c>
      <c r="P93" s="260">
        <f>Flavors!P256</f>
        <v>-188301.16549690254</v>
      </c>
      <c r="Q93" s="274">
        <f>Flavors!Q256</f>
        <v>-2.1430518142106385E-2</v>
      </c>
    </row>
    <row r="94" spans="2:17" x14ac:dyDescent="0.25">
      <c r="B94" s="498"/>
      <c r="C94" s="378" t="s">
        <v>33</v>
      </c>
      <c r="D94" s="299">
        <f>Flavors!D257</f>
        <v>220855.18149372051</v>
      </c>
      <c r="E94" s="300">
        <f>Flavors!E257</f>
        <v>62588.450872170244</v>
      </c>
      <c r="F94" s="318">
        <f>Flavors!F257</f>
        <v>0.39546182969958904</v>
      </c>
      <c r="G94" s="336">
        <f>Flavors!G257</f>
        <v>0.65197597147049091</v>
      </c>
      <c r="H94" s="371">
        <f>Flavors!H257</f>
        <v>0.20887567207522556</v>
      </c>
      <c r="I94" s="327">
        <f>Flavors!I257</f>
        <v>3.3072568756137981</v>
      </c>
      <c r="J94" s="336">
        <f>Flavors!J257</f>
        <v>-4.5447844031039075E-2</v>
      </c>
      <c r="K94" s="343">
        <f>Flavors!K257</f>
        <v>-1.3555576118809984E-2</v>
      </c>
      <c r="L94" s="349">
        <f>Flavors!L257</f>
        <v>730424.81751004036</v>
      </c>
      <c r="M94" s="361">
        <f>Flavors!M257</f>
        <v>199803.20279241074</v>
      </c>
      <c r="N94" s="355">
        <f>Flavors!N257</f>
        <v>0.37654554064620238</v>
      </c>
      <c r="O94" s="301">
        <f>Flavors!O257</f>
        <v>134741.28979138492</v>
      </c>
      <c r="P94" s="300">
        <f>Flavors!P257</f>
        <v>33215.7709471868</v>
      </c>
      <c r="Q94" s="355">
        <f>Flavors!Q257</f>
        <v>0.3271667195137411</v>
      </c>
    </row>
    <row r="95" spans="2:17" x14ac:dyDescent="0.25">
      <c r="B95" s="498"/>
      <c r="C95" s="48" t="s">
        <v>145</v>
      </c>
      <c r="D95" s="281">
        <f>Flavors!D258</f>
        <v>5100.7625794410706</v>
      </c>
      <c r="E95" s="282">
        <f>Flavors!E258</f>
        <v>-2265.3942816257477</v>
      </c>
      <c r="F95" s="319">
        <f>Flavors!F258</f>
        <v>-0.30754086891623122</v>
      </c>
      <c r="G95" s="337">
        <f>Flavors!G258</f>
        <v>1.5057716171653298E-2</v>
      </c>
      <c r="H95" s="372">
        <f>Flavors!H258</f>
        <v>-5.5653566479653208E-3</v>
      </c>
      <c r="I95" s="328">
        <f>Flavors!I258</f>
        <v>2.8637484819673049</v>
      </c>
      <c r="J95" s="337">
        <f>Flavors!J258</f>
        <v>0.120608433985121</v>
      </c>
      <c r="K95" s="344">
        <f>Flavors!K258</f>
        <v>4.3967289994486028E-2</v>
      </c>
      <c r="L95" s="350">
        <f>Flavors!L258</f>
        <v>14607.30109375</v>
      </c>
      <c r="M95" s="362">
        <f>Flavors!M258</f>
        <v>-5599.0987915611258</v>
      </c>
      <c r="N95" s="356">
        <f>Flavors!N258</f>
        <v>-0.27709531749054139</v>
      </c>
      <c r="O95" s="285">
        <f>Flavors!O258</f>
        <v>2550.3812897205353</v>
      </c>
      <c r="P95" s="282">
        <f>Flavors!P258</f>
        <v>-1132.6971408128738</v>
      </c>
      <c r="Q95" s="356">
        <f>Flavors!Q258</f>
        <v>-0.30754086891623122</v>
      </c>
    </row>
    <row r="96" spans="2:17" x14ac:dyDescent="0.25">
      <c r="B96" s="498"/>
      <c r="C96" s="48" t="s">
        <v>146</v>
      </c>
      <c r="D96" s="281">
        <f>Flavors!D259</f>
        <v>385580.3400020703</v>
      </c>
      <c r="E96" s="282">
        <f>Flavors!E259</f>
        <v>-6403.3947096190532</v>
      </c>
      <c r="F96" s="319">
        <f>Flavors!F259</f>
        <v>-1.6335868411297368E-2</v>
      </c>
      <c r="G96" s="337">
        <f>Flavors!G259</f>
        <v>1.1382531985554509</v>
      </c>
      <c r="H96" s="372">
        <f>Flavors!H259</f>
        <v>4.0814024025780604E-2</v>
      </c>
      <c r="I96" s="328">
        <f>Flavors!I259</f>
        <v>3.4797071865609182</v>
      </c>
      <c r="J96" s="337">
        <f>Flavors!J259</f>
        <v>0.14387100931095231</v>
      </c>
      <c r="K96" s="344">
        <f>Flavors!K259</f>
        <v>4.3128919307289938E-2</v>
      </c>
      <c r="L96" s="350">
        <f>Flavors!L259</f>
        <v>1341706.6801018063</v>
      </c>
      <c r="M96" s="362">
        <f>Flavors!M259</f>
        <v>34113.156956999796</v>
      </c>
      <c r="N96" s="356">
        <f>Flavors!N259</f>
        <v>2.6088502545467268E-2</v>
      </c>
      <c r="O96" s="285">
        <f>Flavors!O259</f>
        <v>255688.00089397881</v>
      </c>
      <c r="P96" s="282">
        <f>Flavors!P259</f>
        <v>-28.746717674046522</v>
      </c>
      <c r="Q96" s="356">
        <f>Flavors!Q259</f>
        <v>-1.1241624939522167E-4</v>
      </c>
    </row>
    <row r="97" spans="2:17" x14ac:dyDescent="0.25">
      <c r="B97" s="498"/>
      <c r="C97" s="48" t="s">
        <v>147</v>
      </c>
      <c r="D97" s="281">
        <f>Flavors!D260</f>
        <v>73719.363304331957</v>
      </c>
      <c r="E97" s="282">
        <f>Flavors!E260</f>
        <v>4979.4123384228878</v>
      </c>
      <c r="F97" s="319">
        <f>Flavors!F260</f>
        <v>7.243840399147769E-2</v>
      </c>
      <c r="G97" s="337">
        <f>Flavors!G260</f>
        <v>0.21762339095446787</v>
      </c>
      <c r="H97" s="372">
        <f>Flavors!H260</f>
        <v>2.5171744712760596E-2</v>
      </c>
      <c r="I97" s="328">
        <f>Flavors!I260</f>
        <v>3.2338060037635272</v>
      </c>
      <c r="J97" s="337">
        <f>Flavors!J260</f>
        <v>-5.9614071769966692E-2</v>
      </c>
      <c r="K97" s="344">
        <f>Flavors!K260</f>
        <v>-1.8100962040291789E-2</v>
      </c>
      <c r="L97" s="350">
        <f>Flavors!L260</f>
        <v>238394.11964717333</v>
      </c>
      <c r="M97" s="362">
        <f>Flavors!M260</f>
        <v>12004.585144860408</v>
      </c>
      <c r="N97" s="356">
        <f>Flavors!N260</f>
        <v>5.302623715027676E-2</v>
      </c>
      <c r="O97" s="285">
        <f>Flavors!O260</f>
        <v>38281.866319775603</v>
      </c>
      <c r="P97" s="282">
        <f>Flavors!P260</f>
        <v>1936.4693817916705</v>
      </c>
      <c r="Q97" s="356">
        <f>Flavors!Q260</f>
        <v>5.3279632221264875E-2</v>
      </c>
    </row>
    <row r="98" spans="2:17" x14ac:dyDescent="0.25">
      <c r="B98" s="498"/>
      <c r="C98" s="48" t="s">
        <v>148</v>
      </c>
      <c r="D98" s="281">
        <f>Flavors!D261</f>
        <v>3668.5018309706961</v>
      </c>
      <c r="E98" s="282">
        <f>Flavors!E261</f>
        <v>-9241.3795291131228</v>
      </c>
      <c r="F98" s="319">
        <f>Flavors!F261</f>
        <v>-0.71583768056046038</v>
      </c>
      <c r="G98" s="337">
        <f>Flavors!G261</f>
        <v>1.082960802147356E-2</v>
      </c>
      <c r="H98" s="372">
        <f>Flavors!H261</f>
        <v>-2.5314262982528753E-2</v>
      </c>
      <c r="I98" s="328">
        <f>Flavors!I261</f>
        <v>4.1813694794373788</v>
      </c>
      <c r="J98" s="337">
        <f>Flavors!J261</f>
        <v>0.80547072020505395</v>
      </c>
      <c r="K98" s="344">
        <f>Flavors!K261</f>
        <v>0.23859445369985471</v>
      </c>
      <c r="L98" s="350">
        <f>Flavors!L261</f>
        <v>15339.361591281009</v>
      </c>
      <c r="M98" s="362">
        <f>Flavors!M261</f>
        <v>-28243.090874062469</v>
      </c>
      <c r="N98" s="356">
        <f>Flavors!N261</f>
        <v>-0.64803812719169984</v>
      </c>
      <c r="O98" s="285">
        <f>Flavors!O261</f>
        <v>2060.991359623994</v>
      </c>
      <c r="P98" s="282">
        <f>Flavors!P261</f>
        <v>-4867.2094881209478</v>
      </c>
      <c r="Q98" s="356">
        <f>Flavors!Q261</f>
        <v>-0.70252141863138606</v>
      </c>
    </row>
    <row r="99" spans="2:17" x14ac:dyDescent="0.25">
      <c r="B99" s="498"/>
      <c r="C99" s="48" t="s">
        <v>149</v>
      </c>
      <c r="D99" s="281">
        <f>Flavors!D262</f>
        <v>12782.3159826761</v>
      </c>
      <c r="E99" s="282">
        <f>Flavors!E262</f>
        <v>-3374.0433127884517</v>
      </c>
      <c r="F99" s="319">
        <f>Flavors!F262</f>
        <v>-0.20883685804979718</v>
      </c>
      <c r="G99" s="337">
        <f>Flavors!G262</f>
        <v>3.7734060953806443E-2</v>
      </c>
      <c r="H99" s="372">
        <f>Flavors!H262</f>
        <v>-7.4989934780580678E-3</v>
      </c>
      <c r="I99" s="328">
        <f>Flavors!I262</f>
        <v>2.8701992795387503</v>
      </c>
      <c r="J99" s="337">
        <f>Flavors!J262</f>
        <v>9.8446316453760563E-2</v>
      </c>
      <c r="K99" s="344">
        <f>Flavors!K262</f>
        <v>3.5517709465777494E-2</v>
      </c>
      <c r="L99" s="350">
        <f>Flavors!L262</f>
        <v>36687.794124313594</v>
      </c>
      <c r="M99" s="362">
        <f>Flavors!M262</f>
        <v>-8093.6426255559927</v>
      </c>
      <c r="N99" s="356">
        <f>Flavors!N262</f>
        <v>-0.18073655543397818</v>
      </c>
      <c r="O99" s="285">
        <f>Flavors!O262</f>
        <v>6392.1791394948959</v>
      </c>
      <c r="P99" s="282">
        <f>Flavors!P262</f>
        <v>-1688.1122300624847</v>
      </c>
      <c r="Q99" s="356">
        <f>Flavors!Q262</f>
        <v>-0.20891724726938349</v>
      </c>
    </row>
    <row r="100" spans="2:17" x14ac:dyDescent="0.25">
      <c r="B100" s="498"/>
      <c r="C100" s="48" t="s">
        <v>150</v>
      </c>
      <c r="D100" s="281">
        <f>Flavors!D263</f>
        <v>3962351.4800098338</v>
      </c>
      <c r="E100" s="282">
        <f>Flavors!E263</f>
        <v>-160895.12371421605</v>
      </c>
      <c r="F100" s="319">
        <f>Flavors!F263</f>
        <v>-3.9021465165071177E-2</v>
      </c>
      <c r="G100" s="337">
        <f>Flavors!G263</f>
        <v>11.697067453952403</v>
      </c>
      <c r="H100" s="372">
        <f>Flavors!H263</f>
        <v>0.15318961294603817</v>
      </c>
      <c r="I100" s="328">
        <f>Flavors!I263</f>
        <v>2.7551701347114137</v>
      </c>
      <c r="J100" s="337">
        <f>Flavors!J263</f>
        <v>-7.6607389414675708E-3</v>
      </c>
      <c r="K100" s="344">
        <f>Flavors!K263</f>
        <v>-2.7727860632087526E-3</v>
      </c>
      <c r="L100" s="350">
        <f>Flavors!L263</f>
        <v>10916952.460952664</v>
      </c>
      <c r="M100" s="362">
        <f>Flavors!M263</f>
        <v>-474880.55550052784</v>
      </c>
      <c r="N100" s="356">
        <f>Flavors!N263</f>
        <v>-4.1686053053504139E-2</v>
      </c>
      <c r="O100" s="285">
        <f>Flavors!O263</f>
        <v>2456819.5129779596</v>
      </c>
      <c r="P100" s="282">
        <f>Flavors!P263</f>
        <v>-217025.00478067016</v>
      </c>
      <c r="Q100" s="356">
        <f>Flavors!Q263</f>
        <v>-8.1165903005681495E-2</v>
      </c>
    </row>
    <row r="101" spans="2:17" x14ac:dyDescent="0.25">
      <c r="B101" s="498"/>
      <c r="C101" s="48" t="s">
        <v>151</v>
      </c>
      <c r="D101" s="281">
        <f>Flavors!D264</f>
        <v>693962.78319997888</v>
      </c>
      <c r="E101" s="282">
        <f>Flavors!E264</f>
        <v>135364.51438511338</v>
      </c>
      <c r="F101" s="319">
        <f>Flavors!F264</f>
        <v>0.24232891854875552</v>
      </c>
      <c r="G101" s="337">
        <f>Flavors!G264</f>
        <v>2.0486141945192999</v>
      </c>
      <c r="H101" s="372">
        <f>Flavors!H264</f>
        <v>0.48470332594006904</v>
      </c>
      <c r="I101" s="328">
        <f>Flavors!I264</f>
        <v>2.0061053183220823</v>
      </c>
      <c r="J101" s="337">
        <f>Flavors!J264</f>
        <v>4.2060375216500079E-2</v>
      </c>
      <c r="K101" s="344">
        <f>Flavors!K264</f>
        <v>2.1415179608870599E-2</v>
      </c>
      <c r="L101" s="350">
        <f>Flavors!L264</f>
        <v>1392162.4300950719</v>
      </c>
      <c r="M101" s="362">
        <f>Flavors!M264</f>
        <v>295050.32500170264</v>
      </c>
      <c r="N101" s="356">
        <f>Flavors!N264</f>
        <v>0.26893361547277111</v>
      </c>
      <c r="O101" s="285">
        <f>Flavors!O264</f>
        <v>346940.82782820513</v>
      </c>
      <c r="P101" s="282">
        <f>Flavors!P264</f>
        <v>67654.65040708048</v>
      </c>
      <c r="Q101" s="356">
        <f>Flavors!Q264</f>
        <v>0.24224131330734172</v>
      </c>
    </row>
    <row r="102" spans="2:17" x14ac:dyDescent="0.25">
      <c r="B102" s="498"/>
      <c r="C102" s="48" t="s">
        <v>152</v>
      </c>
      <c r="D102" s="281">
        <f>Flavors!D265</f>
        <v>0</v>
      </c>
      <c r="E102" s="282">
        <f>Flavors!E265</f>
        <v>-1911.1757900714874</v>
      </c>
      <c r="F102" s="319">
        <f>Flavors!F265</f>
        <v>-1</v>
      </c>
      <c r="G102" s="337">
        <f>Flavors!G265</f>
        <v>0</v>
      </c>
      <c r="H102" s="372">
        <f>Flavors!H265</f>
        <v>-5.3507301341975738E-3</v>
      </c>
      <c r="I102" s="328">
        <f>Flavors!I265</f>
        <v>0</v>
      </c>
      <c r="J102" s="337">
        <f>Flavors!J265</f>
        <v>-2.9956336428873738</v>
      </c>
      <c r="K102" s="344">
        <f>Flavors!K265</f>
        <v>-1</v>
      </c>
      <c r="L102" s="350">
        <f>Flavors!L265</f>
        <v>0</v>
      </c>
      <c r="M102" s="362">
        <f>Flavors!M265</f>
        <v>-5725.1824942100047</v>
      </c>
      <c r="N102" s="356">
        <f>Flavors!N265</f>
        <v>-1</v>
      </c>
      <c r="O102" s="285">
        <f>Flavors!O265</f>
        <v>0</v>
      </c>
      <c r="P102" s="282">
        <f>Flavors!P265</f>
        <v>-955.58789503574371</v>
      </c>
      <c r="Q102" s="356">
        <f>Flavors!Q265</f>
        <v>-1</v>
      </c>
    </row>
    <row r="103" spans="2:17" x14ac:dyDescent="0.25">
      <c r="B103" s="498"/>
      <c r="C103" s="48" t="s">
        <v>153</v>
      </c>
      <c r="D103" s="281">
        <f>Flavors!D266</f>
        <v>0</v>
      </c>
      <c r="E103" s="282">
        <f>Flavors!E266</f>
        <v>0</v>
      </c>
      <c r="F103" s="319">
        <f>Flavors!F266</f>
        <v>0</v>
      </c>
      <c r="G103" s="337">
        <f>Flavors!G266</f>
        <v>0</v>
      </c>
      <c r="H103" s="372">
        <f>Flavors!H266</f>
        <v>0</v>
      </c>
      <c r="I103" s="328">
        <f>Flavors!I266</f>
        <v>0</v>
      </c>
      <c r="J103" s="337">
        <f>Flavors!J266</f>
        <v>0</v>
      </c>
      <c r="K103" s="344">
        <f>Flavors!K266</f>
        <v>0</v>
      </c>
      <c r="L103" s="350">
        <f>Flavors!L266</f>
        <v>0</v>
      </c>
      <c r="M103" s="362">
        <f>Flavors!M266</f>
        <v>0</v>
      </c>
      <c r="N103" s="356">
        <f>Flavors!N266</f>
        <v>0</v>
      </c>
      <c r="O103" s="285">
        <f>Flavors!O266</f>
        <v>0</v>
      </c>
      <c r="P103" s="282">
        <f>Flavors!P266</f>
        <v>0</v>
      </c>
      <c r="Q103" s="356">
        <f>Flavors!Q266</f>
        <v>0</v>
      </c>
    </row>
    <row r="104" spans="2:17" x14ac:dyDescent="0.25">
      <c r="B104" s="498"/>
      <c r="C104" s="48" t="s">
        <v>154</v>
      </c>
      <c r="D104" s="281">
        <f>Flavors!D267</f>
        <v>41991.339912010226</v>
      </c>
      <c r="E104" s="282">
        <f>Flavors!E267</f>
        <v>-17222.072578715743</v>
      </c>
      <c r="F104" s="319">
        <f>Flavors!F267</f>
        <v>-0.29084749306439772</v>
      </c>
      <c r="G104" s="337">
        <f>Flavors!G267</f>
        <v>0.12396061730278617</v>
      </c>
      <c r="H104" s="372">
        <f>Flavors!H267</f>
        <v>-4.1819522969369124E-2</v>
      </c>
      <c r="I104" s="328">
        <f>Flavors!I267</f>
        <v>2.7660975475132408</v>
      </c>
      <c r="J104" s="337">
        <f>Flavors!J267</f>
        <v>-7.8911516496936507E-2</v>
      </c>
      <c r="K104" s="344">
        <f>Flavors!K267</f>
        <v>-2.7736824284737751E-2</v>
      </c>
      <c r="L104" s="350">
        <f>Flavors!L267</f>
        <v>116152.14234740635</v>
      </c>
      <c r="M104" s="362">
        <f>Flavors!M267</f>
        <v>-52310.552899682472</v>
      </c>
      <c r="N104" s="356">
        <f>Flavors!N267</f>
        <v>-0.31051713154035177</v>
      </c>
      <c r="O104" s="285">
        <f>Flavors!O267</f>
        <v>20853.404640263812</v>
      </c>
      <c r="P104" s="282">
        <f>Flavors!P267</f>
        <v>-9345.1506852892344</v>
      </c>
      <c r="Q104" s="356">
        <f>Flavors!Q267</f>
        <v>-0.30945687913029629</v>
      </c>
    </row>
    <row r="105" spans="2:17" x14ac:dyDescent="0.25">
      <c r="B105" s="498"/>
      <c r="C105" s="48" t="s">
        <v>155</v>
      </c>
      <c r="D105" s="281">
        <f>Flavors!D268</f>
        <v>19706545.318689529</v>
      </c>
      <c r="E105" s="282">
        <f>Flavors!E268</f>
        <v>-1997390.8357445821</v>
      </c>
      <c r="F105" s="319">
        <f>Flavors!F268</f>
        <v>-9.2028967535297296E-2</v>
      </c>
      <c r="G105" s="337">
        <f>Flavors!G268</f>
        <v>58.174745738737272</v>
      </c>
      <c r="H105" s="372">
        <f>Flavors!H268</f>
        <v>-2.5898923523966033</v>
      </c>
      <c r="I105" s="328">
        <f>Flavors!I268</f>
        <v>2.5579002274470168</v>
      </c>
      <c r="J105" s="337">
        <f>Flavors!J268</f>
        <v>9.1861144892999125E-2</v>
      </c>
      <c r="K105" s="344">
        <f>Flavors!K268</f>
        <v>3.7250482177217048E-2</v>
      </c>
      <c r="L105" s="350">
        <f>Flavors!L268</f>
        <v>50407376.752870895</v>
      </c>
      <c r="M105" s="362">
        <f>Flavors!M268</f>
        <v>-3115378.049220778</v>
      </c>
      <c r="N105" s="356">
        <f>Flavors!N268</f>
        <v>-5.8206608773041499E-2</v>
      </c>
      <c r="O105" s="285">
        <f>Flavors!O268</f>
        <v>12461155.548242746</v>
      </c>
      <c r="P105" s="282">
        <f>Flavors!P268</f>
        <v>-1303198.7590517402</v>
      </c>
      <c r="Q105" s="356">
        <f>Flavors!Q268</f>
        <v>-9.4679251198954081E-2</v>
      </c>
    </row>
    <row r="106" spans="2:17" x14ac:dyDescent="0.25">
      <c r="B106" s="498"/>
      <c r="C106" s="48" t="s">
        <v>156</v>
      </c>
      <c r="D106" s="281">
        <f>Flavors!D269</f>
        <v>66113.334542737211</v>
      </c>
      <c r="E106" s="282">
        <f>Flavors!E269</f>
        <v>18173.032268946547</v>
      </c>
      <c r="F106" s="319">
        <f>Flavors!F269</f>
        <v>0.37907629712384783</v>
      </c>
      <c r="G106" s="337">
        <f>Flavors!G269</f>
        <v>0.19516999883871972</v>
      </c>
      <c r="H106" s="372">
        <f>Flavors!H269</f>
        <v>6.0951251745174101E-2</v>
      </c>
      <c r="I106" s="328">
        <f>Flavors!I269</f>
        <v>2.9185018516747392</v>
      </c>
      <c r="J106" s="337">
        <f>Flavors!J269</f>
        <v>0.2029332535756363</v>
      </c>
      <c r="K106" s="344">
        <f>Flavors!K269</f>
        <v>7.4729562610824668E-2</v>
      </c>
      <c r="L106" s="350">
        <f>Flavors!L269</f>
        <v>192951.88928337005</v>
      </c>
      <c r="M106" s="362">
        <f>Flavors!M269</f>
        <v>62766.709845285091</v>
      </c>
      <c r="N106" s="356">
        <f>Flavors!N269</f>
        <v>0.48213406561486855</v>
      </c>
      <c r="O106" s="285">
        <f>Flavors!O269</f>
        <v>33568.773201897042</v>
      </c>
      <c r="P106" s="282">
        <f>Flavors!P269</f>
        <v>9694.4327319296572</v>
      </c>
      <c r="Q106" s="356">
        <f>Flavors!Q269</f>
        <v>0.40606075565206601</v>
      </c>
    </row>
    <row r="107" spans="2:17" x14ac:dyDescent="0.25">
      <c r="B107" s="498"/>
      <c r="C107" s="48" t="s">
        <v>157</v>
      </c>
      <c r="D107" s="281">
        <f>Flavors!D270</f>
        <v>2187.3700518608093</v>
      </c>
      <c r="E107" s="282">
        <f>Flavors!E270</f>
        <v>-2366.6403563022614</v>
      </c>
      <c r="F107" s="319">
        <f>Flavors!F270</f>
        <v>-0.51968268497148251</v>
      </c>
      <c r="G107" s="337">
        <f>Flavors!G270</f>
        <v>6.4572300494926699E-3</v>
      </c>
      <c r="H107" s="372">
        <f>Flavors!H270</f>
        <v>-6.2926597560369803E-3</v>
      </c>
      <c r="I107" s="328">
        <f>Flavors!I270</f>
        <v>3.4921915684712945</v>
      </c>
      <c r="J107" s="337">
        <f>Flavors!J270</f>
        <v>0.16685892184648665</v>
      </c>
      <c r="K107" s="344">
        <f>Flavors!K270</f>
        <v>5.0178114365745465E-2</v>
      </c>
      <c r="L107" s="350">
        <f>Flavors!L270</f>
        <v>7638.7152522349361</v>
      </c>
      <c r="M107" s="362">
        <f>Flavors!M270</f>
        <v>-7504.8842310988903</v>
      </c>
      <c r="N107" s="356">
        <f>Flavors!N270</f>
        <v>-0.49558126780613376</v>
      </c>
      <c r="O107" s="285">
        <f>Flavors!O270</f>
        <v>1093.6850259304047</v>
      </c>
      <c r="P107" s="282">
        <f>Flavors!P270</f>
        <v>-1183.3201781511307</v>
      </c>
      <c r="Q107" s="356">
        <f>Flavors!Q270</f>
        <v>-0.51968268497148251</v>
      </c>
    </row>
    <row r="108" spans="2:17" x14ac:dyDescent="0.25">
      <c r="B108" s="498"/>
      <c r="C108" s="48" t="s">
        <v>158</v>
      </c>
      <c r="D108" s="281">
        <f>Flavors!D271</f>
        <v>525461.79906649876</v>
      </c>
      <c r="E108" s="282">
        <f>Flavors!E271</f>
        <v>22798.035298330477</v>
      </c>
      <c r="F108" s="319">
        <f>Flavors!F271</f>
        <v>4.5354443549754417E-2</v>
      </c>
      <c r="G108" s="337">
        <f>Flavors!G271</f>
        <v>1.5511905339959304</v>
      </c>
      <c r="H108" s="372">
        <f>Flavors!H271</f>
        <v>0.14387982917431708</v>
      </c>
      <c r="I108" s="328">
        <f>Flavors!I271</f>
        <v>3.113388612115453</v>
      </c>
      <c r="J108" s="337">
        <f>Flavors!J271</f>
        <v>0.16246518299563339</v>
      </c>
      <c r="K108" s="344">
        <f>Flavors!K271</f>
        <v>5.5055709474675307E-2</v>
      </c>
      <c r="L108" s="350">
        <f>Flavors!L271</f>
        <v>1635966.7813153355</v>
      </c>
      <c r="M108" s="362">
        <f>Flavors!M271</f>
        <v>152644.50384229748</v>
      </c>
      <c r="N108" s="356">
        <f>Flavors!N271</f>
        <v>0.10290717409189053</v>
      </c>
      <c r="O108" s="285">
        <f>Flavors!O271</f>
        <v>262084.06228352035</v>
      </c>
      <c r="P108" s="282">
        <f>Flavors!P271</f>
        <v>6793.5131722874066</v>
      </c>
      <c r="Q108" s="356">
        <f>Flavors!Q271</f>
        <v>2.6610907438361132E-2</v>
      </c>
    </row>
    <row r="109" spans="2:17" x14ac:dyDescent="0.25">
      <c r="B109" s="498"/>
      <c r="C109" s="48" t="s">
        <v>159</v>
      </c>
      <c r="D109" s="281">
        <f>Flavors!D272</f>
        <v>0</v>
      </c>
      <c r="E109" s="282">
        <f>Flavors!E272</f>
        <v>0</v>
      </c>
      <c r="F109" s="319">
        <f>Flavors!F272</f>
        <v>0</v>
      </c>
      <c r="G109" s="337">
        <f>Flavors!G272</f>
        <v>0</v>
      </c>
      <c r="H109" s="372">
        <f>Flavors!H272</f>
        <v>0</v>
      </c>
      <c r="I109" s="328">
        <f>Flavors!I272</f>
        <v>0</v>
      </c>
      <c r="J109" s="337">
        <f>Flavors!J272</f>
        <v>0</v>
      </c>
      <c r="K109" s="344">
        <f>Flavors!K272</f>
        <v>0</v>
      </c>
      <c r="L109" s="350">
        <f>Flavors!L272</f>
        <v>0</v>
      </c>
      <c r="M109" s="362">
        <f>Flavors!M272</f>
        <v>0</v>
      </c>
      <c r="N109" s="356">
        <f>Flavors!N272</f>
        <v>0</v>
      </c>
      <c r="O109" s="285">
        <f>Flavors!O272</f>
        <v>0</v>
      </c>
      <c r="P109" s="282">
        <f>Flavors!P272</f>
        <v>0</v>
      </c>
      <c r="Q109" s="356">
        <f>Flavors!Q272</f>
        <v>0</v>
      </c>
    </row>
    <row r="110" spans="2:17" x14ac:dyDescent="0.25">
      <c r="B110" s="498"/>
      <c r="C110" s="48" t="s">
        <v>160</v>
      </c>
      <c r="D110" s="281">
        <f>Flavors!D273</f>
        <v>8164883.1832782095</v>
      </c>
      <c r="E110" s="282">
        <f>Flavors!E273</f>
        <v>136363.77261944953</v>
      </c>
      <c r="F110" s="319">
        <f>Flavors!F273</f>
        <v>1.6984921583226332E-2</v>
      </c>
      <c r="G110" s="337">
        <f>Flavors!G273</f>
        <v>24.103159406799975</v>
      </c>
      <c r="H110" s="372">
        <f>Flavors!H273</f>
        <v>1.6256662495665886</v>
      </c>
      <c r="I110" s="328">
        <f>Flavors!I273</f>
        <v>2.849975125388831</v>
      </c>
      <c r="J110" s="337">
        <f>Flavors!J273</f>
        <v>2.3027155444758307E-2</v>
      </c>
      <c r="K110" s="344">
        <f>Flavors!K273</f>
        <v>8.1455887018726664E-3</v>
      </c>
      <c r="L110" s="350">
        <f>Flavors!L273</f>
        <v>23269713.974048473</v>
      </c>
      <c r="M110" s="362">
        <f>Flavors!M273</f>
        <v>573507.32443010807</v>
      </c>
      <c r="N110" s="356">
        <f>Flavors!N273</f>
        <v>2.5268862470449509E-2</v>
      </c>
      <c r="O110" s="285">
        <f>Flavors!O273</f>
        <v>5070725.5044630701</v>
      </c>
      <c r="P110" s="282">
        <f>Flavors!P273</f>
        <v>-58187.678524914198</v>
      </c>
      <c r="Q110" s="356">
        <f>Flavors!Q273</f>
        <v>-1.1345030896197667E-2</v>
      </c>
    </row>
    <row r="111" spans="2:17" ht="15" thickBot="1" x14ac:dyDescent="0.3">
      <c r="B111" s="498"/>
      <c r="C111" s="51" t="s">
        <v>161</v>
      </c>
      <c r="D111" s="303">
        <f>Flavors!D274</f>
        <v>9539.4254760742188</v>
      </c>
      <c r="E111" s="304">
        <f>Flavors!E274</f>
        <v>-22492.050229310989</v>
      </c>
      <c r="F111" s="320">
        <f>Flavors!F274</f>
        <v>-0.70218588853618047</v>
      </c>
      <c r="G111" s="338">
        <f>Flavors!G274</f>
        <v>2.8160879676760838E-2</v>
      </c>
      <c r="H111" s="373">
        <f>Flavors!H274</f>
        <v>-6.1517831821154903E-2</v>
      </c>
      <c r="I111" s="329">
        <f>Flavors!I274</f>
        <v>3.0327590087958542</v>
      </c>
      <c r="J111" s="338">
        <f>Flavors!J274</f>
        <v>0.23283327526599473</v>
      </c>
      <c r="K111" s="345">
        <f>Flavors!K274</f>
        <v>8.315694679960757E-2</v>
      </c>
      <c r="L111" s="351">
        <f>Flavors!L274</f>
        <v>28930.778551300766</v>
      </c>
      <c r="M111" s="363">
        <f>Flavors!M274</f>
        <v>-60754.974559143782</v>
      </c>
      <c r="N111" s="357">
        <f>Flavors!N274</f>
        <v>-0.67742057631301122</v>
      </c>
      <c r="O111" s="305">
        <f>Flavors!O274</f>
        <v>4769.7127380371094</v>
      </c>
      <c r="P111" s="304">
        <f>Flavors!P274</f>
        <v>-11246.025114655495</v>
      </c>
      <c r="Q111" s="357">
        <f>Flavors!Q274</f>
        <v>-0.70218588853618047</v>
      </c>
    </row>
    <row r="112" spans="2:17" x14ac:dyDescent="0.25">
      <c r="B112" s="497" t="s">
        <v>275</v>
      </c>
      <c r="C112" s="54" t="s">
        <v>276</v>
      </c>
      <c r="D112" s="306">
        <f>'NB vs PL'!D35</f>
        <v>26114326.012167145</v>
      </c>
      <c r="E112" s="53">
        <f>'NB vs PL'!E35</f>
        <v>-1987056.4563360922</v>
      </c>
      <c r="F112" s="321">
        <f>'NB vs PL'!F35</f>
        <v>-7.0710274078623597E-2</v>
      </c>
      <c r="G112" s="339">
        <f>'NB vs PL'!G35</f>
        <v>77.090847296077015</v>
      </c>
      <c r="H112" s="374">
        <f>'NB vs PL'!H35</f>
        <v>-1.5847589814634944</v>
      </c>
      <c r="I112" s="330">
        <f>'NB vs PL'!I35</f>
        <v>2.8965125919411463</v>
      </c>
      <c r="J112" s="339">
        <f>'NB vs PL'!J35</f>
        <v>9.5061148606892854E-2</v>
      </c>
      <c r="K112" s="346">
        <f>'NB vs PL'!K35</f>
        <v>3.3932820371768514E-2</v>
      </c>
      <c r="L112" s="352">
        <f>'NB vs PL'!L35</f>
        <v>75640474.124298349</v>
      </c>
      <c r="M112" s="364">
        <f>'NB vs PL'!M35</f>
        <v>-3084184.3517779261</v>
      </c>
      <c r="N112" s="358">
        <f>'NB vs PL'!N35</f>
        <v>-3.9176852735603576E-2</v>
      </c>
      <c r="O112" s="52">
        <f>'NB vs PL'!O35</f>
        <v>17019685.352319721</v>
      </c>
      <c r="P112" s="53">
        <f>'NB vs PL'!P35</f>
        <v>-1411180.5807493553</v>
      </c>
      <c r="Q112" s="358">
        <f>'NB vs PL'!Q35</f>
        <v>-7.6566157329449352E-2</v>
      </c>
    </row>
    <row r="113" spans="2:17" ht="15" thickBot="1" x14ac:dyDescent="0.3">
      <c r="B113" s="499"/>
      <c r="C113" s="55" t="s">
        <v>144</v>
      </c>
      <c r="D113" s="307">
        <f>'NB vs PL'!D36</f>
        <v>7758891.8481138302</v>
      </c>
      <c r="E113" s="47">
        <f>'NB vs PL'!E36</f>
        <v>142356.5166315306</v>
      </c>
      <c r="F113" s="322">
        <f>'NB vs PL'!F36</f>
        <v>1.8690455756584241E-2</v>
      </c>
      <c r="G113" s="340">
        <f>'NB vs PL'!G36</f>
        <v>22.904651889963997</v>
      </c>
      <c r="H113" s="375">
        <f>'NB vs PL'!H36</f>
        <v>1.5805929896477338</v>
      </c>
      <c r="I113" s="331">
        <f>'NB vs PL'!I36</f>
        <v>1.8944575446084631</v>
      </c>
      <c r="J113" s="340">
        <f>'NB vs PL'!J36</f>
        <v>5.0011648217247906E-2</v>
      </c>
      <c r="K113" s="347">
        <f>'NB vs PL'!K36</f>
        <v>2.7114727688732493E-2</v>
      </c>
      <c r="L113" s="353">
        <f>'NB vs PL'!L36</f>
        <v>14698891.199460346</v>
      </c>
      <c r="M113" s="365">
        <f>'NB vs PL'!M36</f>
        <v>650603.86258911528</v>
      </c>
      <c r="N113" s="359">
        <f>'NB vs PL'!N36</f>
        <v>4.6311970063534789E-2</v>
      </c>
      <c r="O113" s="46">
        <f>'NB vs PL'!O36</f>
        <v>4076944.5916372216</v>
      </c>
      <c r="P113" s="47">
        <f>'NB vs PL'!P36</f>
        <v>-79410.498316128738</v>
      </c>
      <c r="Q113" s="359">
        <f>'NB vs PL'!Q36</f>
        <v>-1.9105802222740314E-2</v>
      </c>
    </row>
    <row r="114" spans="2:17" x14ac:dyDescent="0.25">
      <c r="B114" s="498" t="s">
        <v>457</v>
      </c>
      <c r="C114" s="43" t="s">
        <v>39</v>
      </c>
      <c r="D114" s="258">
        <f>Size!D100</f>
        <v>8307.7243684630284</v>
      </c>
      <c r="E114" s="62">
        <f>Size!E100</f>
        <v>-7345.4978306420544</v>
      </c>
      <c r="F114" s="323">
        <f>Size!F100</f>
        <v>-0.46926426630946355</v>
      </c>
      <c r="G114" s="341">
        <f>Size!G100</f>
        <v>2.4524834007536096E-2</v>
      </c>
      <c r="H114" s="376">
        <f>Size!H100</f>
        <v>-1.9299584527458582E-2</v>
      </c>
      <c r="I114" s="332">
        <f>Size!I100</f>
        <v>3.2069480002338788</v>
      </c>
      <c r="J114" s="341">
        <f>Size!J100</f>
        <v>-0.26005725225806131</v>
      </c>
      <c r="K114" s="309">
        <f>Size!K100</f>
        <v>-7.5009189002855678E-2</v>
      </c>
      <c r="L114" s="310">
        <f>Size!L100</f>
        <v>26642.440049936773</v>
      </c>
      <c r="M114" s="311">
        <f>Size!M100</f>
        <v>-27627.363532783984</v>
      </c>
      <c r="N114" s="312">
        <f>Size!N100</f>
        <v>-0.50907432326842628</v>
      </c>
      <c r="O114" s="61">
        <f>Size!O100</f>
        <v>5773.7778027057648</v>
      </c>
      <c r="P114" s="62">
        <f>Size!P100</f>
        <v>-5334.7093969583511</v>
      </c>
      <c r="Q114" s="312">
        <f>Size!Q100</f>
        <v>-0.48023725472894774</v>
      </c>
    </row>
    <row r="115" spans="2:17" x14ac:dyDescent="0.25">
      <c r="B115" s="498"/>
      <c r="C115" s="48" t="s">
        <v>173</v>
      </c>
      <c r="D115" s="57">
        <f>Size!D101</f>
        <v>23222644.203747485</v>
      </c>
      <c r="E115" s="277">
        <f>Size!E101</f>
        <v>-927505.99402025342</v>
      </c>
      <c r="F115" s="279">
        <f>Size!F101</f>
        <v>-3.8405806441153531E-2</v>
      </c>
      <c r="G115" s="333">
        <f>Size!G101</f>
        <v>68.554452344973939</v>
      </c>
      <c r="H115" s="368">
        <f>Size!H101</f>
        <v>0.9411343655954596</v>
      </c>
      <c r="I115" s="324">
        <f>Size!I101</f>
        <v>2.2466945564153233</v>
      </c>
      <c r="J115" s="333">
        <f>Size!J101</f>
        <v>6.8222967004334834E-2</v>
      </c>
      <c r="K115" s="290">
        <f>Size!K101</f>
        <v>3.1316895449061535E-2</v>
      </c>
      <c r="L115" s="294">
        <f>Size!L101</f>
        <v>52174188.318129331</v>
      </c>
      <c r="M115" s="280">
        <f>Size!M101</f>
        <v>-436227.76771585643</v>
      </c>
      <c r="N115" s="269">
        <f>Size!N101</f>
        <v>-8.2916616170466539E-3</v>
      </c>
      <c r="O115" s="284">
        <f>Size!O101</f>
        <v>11615143.405310735</v>
      </c>
      <c r="P115" s="277">
        <f>Size!P101</f>
        <v>-465980.97886849381</v>
      </c>
      <c r="Q115" s="269">
        <f>Size!Q101</f>
        <v>-3.857099422622589E-2</v>
      </c>
    </row>
    <row r="116" spans="2:17" x14ac:dyDescent="0.25">
      <c r="B116" s="498"/>
      <c r="C116" s="48" t="s">
        <v>174</v>
      </c>
      <c r="D116" s="57">
        <f>Size!D102</f>
        <v>22460.963510856767</v>
      </c>
      <c r="E116" s="277">
        <f>Size!E102</f>
        <v>-10840.571454473989</v>
      </c>
      <c r="F116" s="279">
        <f>Size!F102</f>
        <v>-0.32552768110418295</v>
      </c>
      <c r="G116" s="333">
        <f>Size!G102</f>
        <v>6.6305931362404813E-2</v>
      </c>
      <c r="H116" s="368">
        <f>Size!H102</f>
        <v>-2.6928572538130871E-2</v>
      </c>
      <c r="I116" s="324">
        <f>Size!I102</f>
        <v>3.7084965490324926</v>
      </c>
      <c r="J116" s="333">
        <f>Size!J102</f>
        <v>-0.15575534796538992</v>
      </c>
      <c r="K116" s="290">
        <f>Size!K102</f>
        <v>-4.0306727438342065E-2</v>
      </c>
      <c r="L116" s="294">
        <f>Size!L102</f>
        <v>83296.405667957064</v>
      </c>
      <c r="M116" s="280">
        <f>Size!M102</f>
        <v>-45389.113994763626</v>
      </c>
      <c r="N116" s="269">
        <f>Size!N102</f>
        <v>-0.35271345302662316</v>
      </c>
      <c r="O116" s="284">
        <f>Size!O102</f>
        <v>7361.9983241558075</v>
      </c>
      <c r="P116" s="277">
        <f>Size!P102</f>
        <v>-3551.1382657374033</v>
      </c>
      <c r="Q116" s="269">
        <f>Size!Q102</f>
        <v>-0.32540033165406873</v>
      </c>
    </row>
    <row r="117" spans="2:17" x14ac:dyDescent="0.25">
      <c r="B117" s="498"/>
      <c r="C117" s="48" t="s">
        <v>175</v>
      </c>
      <c r="D117" s="57">
        <f>Size!D103</f>
        <v>73223.663718402386</v>
      </c>
      <c r="E117" s="277">
        <f>Size!E103</f>
        <v>53224.749844767153</v>
      </c>
      <c r="F117" s="279">
        <f>Size!F103</f>
        <v>2.6613820220974036</v>
      </c>
      <c r="G117" s="333">
        <f>Size!G103</f>
        <v>0.21616006002010557</v>
      </c>
      <c r="H117" s="368">
        <f>Size!H103</f>
        <v>0.16016898286708275</v>
      </c>
      <c r="I117" s="324">
        <f>Size!I103</f>
        <v>2.2147035930056598</v>
      </c>
      <c r="J117" s="333">
        <f>Size!J103</f>
        <v>5.026414093235454E-2</v>
      </c>
      <c r="K117" s="290">
        <f>Size!K103</f>
        <v>2.322270594550787E-2</v>
      </c>
      <c r="L117" s="294">
        <f>Size!L103</f>
        <v>162168.71113018395</v>
      </c>
      <c r="M117" s="280">
        <f>Size!M103</f>
        <v>118882.27294347167</v>
      </c>
      <c r="N117" s="269">
        <f>Size!N103</f>
        <v>2.7464092201507406</v>
      </c>
      <c r="O117" s="284">
        <f>Size!O103</f>
        <v>20892.417101264</v>
      </c>
      <c r="P117" s="277">
        <f>Size!P103</f>
        <v>15190.346061110497</v>
      </c>
      <c r="Q117" s="269">
        <f>Size!Q103</f>
        <v>2.6640050525749963</v>
      </c>
    </row>
    <row r="118" spans="2:17" x14ac:dyDescent="0.25">
      <c r="B118" s="498"/>
      <c r="C118" s="48" t="s">
        <v>176</v>
      </c>
      <c r="D118" s="57">
        <f>Size!D104</f>
        <v>1854236.5242619636</v>
      </c>
      <c r="E118" s="277">
        <f>Size!E104</f>
        <v>-24936.644557073945</v>
      </c>
      <c r="F118" s="279">
        <f>Size!F104</f>
        <v>-1.3270008837315045E-2</v>
      </c>
      <c r="G118" s="333">
        <f>Size!G104</f>
        <v>5.4738025663035348</v>
      </c>
      <c r="H118" s="368">
        <f>Size!H104</f>
        <v>0.21267035962176983</v>
      </c>
      <c r="I118" s="324">
        <f>Size!I104</f>
        <v>1.6699820249965378</v>
      </c>
      <c r="J118" s="333">
        <f>Size!J104</f>
        <v>4.075382340506728E-2</v>
      </c>
      <c r="K118" s="290">
        <f>Size!K104</f>
        <v>2.5014189764980703E-2</v>
      </c>
      <c r="L118" s="294">
        <f>Size!L104</f>
        <v>3096541.6656095358</v>
      </c>
      <c r="M118" s="280">
        <f>Size!M104</f>
        <v>34939.743295550346</v>
      </c>
      <c r="N118" s="269">
        <f>Size!N104</f>
        <v>1.1412242408426039E-2</v>
      </c>
      <c r="O118" s="284">
        <f>Size!O104</f>
        <v>462599.00738448085</v>
      </c>
      <c r="P118" s="277">
        <f>Size!P104</f>
        <v>-5764.0015332987532</v>
      </c>
      <c r="Q118" s="269">
        <f>Size!Q104</f>
        <v>-1.230669677910156E-2</v>
      </c>
    </row>
    <row r="119" spans="2:17" x14ac:dyDescent="0.25">
      <c r="B119" s="498"/>
      <c r="C119" s="48" t="s">
        <v>177</v>
      </c>
      <c r="D119" s="57">
        <f>Size!D105</f>
        <v>8388996.2851775922</v>
      </c>
      <c r="E119" s="277">
        <f>Size!E105</f>
        <v>-935252.7895141542</v>
      </c>
      <c r="F119" s="279">
        <f>Size!F105</f>
        <v>-0.10030328255094076</v>
      </c>
      <c r="G119" s="333">
        <f>Size!G105</f>
        <v>24.764752928590493</v>
      </c>
      <c r="H119" s="368">
        <f>Size!H105</f>
        <v>-1.3404022130256479</v>
      </c>
      <c r="I119" s="324">
        <f>Size!I105</f>
        <v>4.1148529798003555</v>
      </c>
      <c r="J119" s="333">
        <f>Size!J105</f>
        <v>0.18904314561067626</v>
      </c>
      <c r="K119" s="290">
        <f>Size!K105</f>
        <v>4.8153923291013506E-2</v>
      </c>
      <c r="L119" s="294">
        <f>Size!L105</f>
        <v>34519486.361597128</v>
      </c>
      <c r="M119" s="280">
        <f>Size!M105</f>
        <v>-2085742.3522617444</v>
      </c>
      <c r="N119" s="269">
        <f>Size!N105</f>
        <v>-5.6979355833722052E-2</v>
      </c>
      <c r="O119" s="284">
        <f>Size!O105</f>
        <v>8935383.0206495579</v>
      </c>
      <c r="P119" s="277">
        <f>Size!P105</f>
        <v>-1025507.4734663125</v>
      </c>
      <c r="Q119" s="269">
        <f>Size!Q105</f>
        <v>-0.10295339297948347</v>
      </c>
    </row>
    <row r="120" spans="2:17" ht="15" thickBot="1" x14ac:dyDescent="0.3">
      <c r="B120" s="498"/>
      <c r="C120" s="51" t="s">
        <v>178</v>
      </c>
      <c r="D120" s="296">
        <f>Size!D106</f>
        <v>304873.13463518693</v>
      </c>
      <c r="E120" s="297">
        <f>Size!E106</f>
        <v>9361.8550679094042</v>
      </c>
      <c r="F120" s="317">
        <f>Size!F106</f>
        <v>3.1680195360455063E-2</v>
      </c>
      <c r="G120" s="334">
        <f>Size!G106</f>
        <v>0.90000133474197574</v>
      </c>
      <c r="H120" s="369">
        <f>Size!H106</f>
        <v>7.2656662006888917E-2</v>
      </c>
      <c r="I120" s="325">
        <f>Size!I106</f>
        <v>0.92721222202575537</v>
      </c>
      <c r="J120" s="334">
        <f>Size!J106</f>
        <v>1.314309101515776E-2</v>
      </c>
      <c r="K120" s="342">
        <f>Size!K106</f>
        <v>1.4378661929679999E-2</v>
      </c>
      <c r="L120" s="348">
        <f>Size!L106</f>
        <v>282682.09660104895</v>
      </c>
      <c r="M120" s="360">
        <f>Size!M106</f>
        <v>12564.3580831578</v>
      </c>
      <c r="N120" s="354">
        <f>Size!N106</f>
        <v>4.6514376109089199E-2</v>
      </c>
      <c r="O120" s="298">
        <f>Size!O106</f>
        <v>50572.113622704455</v>
      </c>
      <c r="P120" s="297">
        <f>Size!P106</f>
        <v>1384.5003028306455</v>
      </c>
      <c r="Q120" s="354">
        <f>Size!Q106</f>
        <v>2.8147336481383022E-2</v>
      </c>
    </row>
    <row r="121" spans="2:17" x14ac:dyDescent="0.25">
      <c r="B121" s="497" t="s">
        <v>24</v>
      </c>
      <c r="C121" s="54" t="s">
        <v>453</v>
      </c>
      <c r="D121" s="306">
        <f>Organic!D35</f>
        <v>59635.992818927763</v>
      </c>
      <c r="E121" s="53">
        <f>Organic!E35</f>
        <v>972.65697209834616</v>
      </c>
      <c r="F121" s="321">
        <f>Organic!F35</f>
        <v>1.6580321559584742E-2</v>
      </c>
      <c r="G121" s="339">
        <f>Organic!G35</f>
        <v>0.17604854950542848</v>
      </c>
      <c r="H121" s="374">
        <f>Organic!H35</f>
        <v>1.1808462058296415E-2</v>
      </c>
      <c r="I121" s="330">
        <f>Organic!I35</f>
        <v>5.4668754855655983</v>
      </c>
      <c r="J121" s="339">
        <f>Organic!J35</f>
        <v>0.55337165628021179</v>
      </c>
      <c r="K121" s="346">
        <f>Organic!K35</f>
        <v>0.11262261626459207</v>
      </c>
      <c r="L121" s="352">
        <f>Organic!L35</f>
        <v>326022.54719916225</v>
      </c>
      <c r="M121" s="364">
        <f>Organic!M35</f>
        <v>37780.021877111227</v>
      </c>
      <c r="N121" s="358">
        <f>Organic!N35</f>
        <v>0.13107025701672548</v>
      </c>
      <c r="O121" s="52">
        <f>Organic!O35</f>
        <v>50485.621229171753</v>
      </c>
      <c r="P121" s="53">
        <f>Organic!P35</f>
        <v>-2546.0570805072784</v>
      </c>
      <c r="Q121" s="358">
        <f>Organic!Q35</f>
        <v>-4.8010117002889326E-2</v>
      </c>
    </row>
    <row r="122" spans="2:17" ht="15" thickBot="1" x14ac:dyDescent="0.3">
      <c r="B122" s="499"/>
      <c r="C122" s="55" t="s">
        <v>454</v>
      </c>
      <c r="D122" s="307">
        <f>Organic!D36</f>
        <v>33815106.506601021</v>
      </c>
      <c r="E122" s="47">
        <f>Organic!E36</f>
        <v>-1844267.549436003</v>
      </c>
      <c r="F122" s="322">
        <f>Organic!F36</f>
        <v>-5.1719010730189023E-2</v>
      </c>
      <c r="G122" s="340">
        <f>Organic!G36</f>
        <v>99.823951450494533</v>
      </c>
      <c r="H122" s="375">
        <f>Organic!H36</f>
        <v>-1.1808462058269242E-2</v>
      </c>
      <c r="I122" s="331">
        <f>Organic!I36</f>
        <v>2.6620937430439078</v>
      </c>
      <c r="J122" s="340">
        <f>Organic!J36</f>
        <v>6.8515864999564524E-2</v>
      </c>
      <c r="K122" s="347">
        <f>Organic!K36</f>
        <v>2.6417508253589864E-2</v>
      </c>
      <c r="L122" s="353">
        <f>Organic!L36</f>
        <v>90018983.451585919</v>
      </c>
      <c r="M122" s="365">
        <f>Organic!M36</f>
        <v>-2466380.2450600863</v>
      </c>
      <c r="N122" s="359">
        <f>Organic!N36</f>
        <v>-2.6667789869431305E-2</v>
      </c>
      <c r="O122" s="46">
        <f>Organic!O36</f>
        <v>21047240.118966434</v>
      </c>
      <c r="P122" s="47">
        <f>Organic!P36</f>
        <v>-1487017.3980863467</v>
      </c>
      <c r="Q122" s="359">
        <f>Organic!Q36</f>
        <v>-6.5989189879500018E-2</v>
      </c>
    </row>
    <row r="123" spans="2:17" x14ac:dyDescent="0.25">
      <c r="B123" s="497" t="s">
        <v>277</v>
      </c>
      <c r="C123" s="43" t="s">
        <v>459</v>
      </c>
      <c r="D123" s="56">
        <f>Form!D35</f>
        <v>4553964.369818788</v>
      </c>
      <c r="E123" s="45">
        <f>Form!E35</f>
        <v>386450.4023106317</v>
      </c>
      <c r="F123" s="267">
        <f>Form!F35</f>
        <v>9.2729239859440343E-2</v>
      </c>
      <c r="G123" s="379">
        <f>Form!G35</f>
        <v>13.443539445050446</v>
      </c>
      <c r="H123" s="380">
        <f>Form!H35</f>
        <v>1.775726004508126</v>
      </c>
      <c r="I123" s="381">
        <f>Form!I35</f>
        <v>2.0293674516788371</v>
      </c>
      <c r="J123" s="379">
        <f>Form!J35</f>
        <v>2.4851364660170461E-2</v>
      </c>
      <c r="K123" s="382">
        <f>Form!K35</f>
        <v>1.2397687811591526E-2</v>
      </c>
      <c r="L123" s="383">
        <f>Form!L35</f>
        <v>9241667.0682153758</v>
      </c>
      <c r="M123" s="266">
        <f>Form!M35</f>
        <v>887818.27747028787</v>
      </c>
      <c r="N123" s="268">
        <f>Form!N35</f>
        <v>0.10627655583781551</v>
      </c>
      <c r="O123" s="44">
        <f>Form!O35</f>
        <v>2193762.2242479683</v>
      </c>
      <c r="P123" s="45">
        <f>Form!P35</f>
        <v>100694.61362735555</v>
      </c>
      <c r="Q123" s="268">
        <f>Form!Q35</f>
        <v>4.8108629227461369E-2</v>
      </c>
    </row>
    <row r="124" spans="2:17" ht="15" thickBot="1" x14ac:dyDescent="0.3">
      <c r="B124" s="499"/>
      <c r="C124" s="51" t="s">
        <v>165</v>
      </c>
      <c r="D124" s="60">
        <f>Form!D36</f>
        <v>29320778.129601147</v>
      </c>
      <c r="E124" s="50">
        <f>Form!E36</f>
        <v>-2229745.2947745621</v>
      </c>
      <c r="F124" s="263">
        <f>Form!F36</f>
        <v>-7.067221246326065E-2</v>
      </c>
      <c r="G124" s="367">
        <f>Form!G36</f>
        <v>86.55646055494951</v>
      </c>
      <c r="H124" s="377">
        <f>Form!H36</f>
        <v>-1.7757260045082006</v>
      </c>
      <c r="I124" s="366">
        <f>Form!I36</f>
        <v>2.7660704832622054</v>
      </c>
      <c r="J124" s="367">
        <f>Form!J36</f>
        <v>9.0369788990969813E-2</v>
      </c>
      <c r="K124" s="291">
        <f>Form!K36</f>
        <v>3.3774251800455311E-2</v>
      </c>
      <c r="L124" s="295">
        <f>Form!L36</f>
        <v>81103338.930569753</v>
      </c>
      <c r="M124" s="264">
        <f>Form!M36</f>
        <v>-3316418.5006532073</v>
      </c>
      <c r="N124" s="270">
        <f>Form!N36</f>
        <v>-3.9284861761834648E-2</v>
      </c>
      <c r="O124" s="49">
        <f>Form!O36</f>
        <v>18903963.515947636</v>
      </c>
      <c r="P124" s="50">
        <f>Form!P36</f>
        <v>-1590258.0687942132</v>
      </c>
      <c r="Q124" s="270">
        <f>Form!Q36</f>
        <v>-7.7595436460888859E-2</v>
      </c>
    </row>
    <row r="125" spans="2:17" x14ac:dyDescent="0.25">
      <c r="B125" s="498" t="s">
        <v>279</v>
      </c>
      <c r="C125" s="43" t="s">
        <v>37</v>
      </c>
      <c r="D125" s="258">
        <f>'Package Type'!D113</f>
        <v>639321.74686996767</v>
      </c>
      <c r="E125" s="62">
        <f>'Package Type'!E113</f>
        <v>-59873.56518645992</v>
      </c>
      <c r="F125" s="323">
        <f>'Package Type'!F113</f>
        <v>-8.5632103296521975E-2</v>
      </c>
      <c r="G125" s="341">
        <f>'Package Type'!G113</f>
        <v>1.8873110161085795</v>
      </c>
      <c r="H125" s="376">
        <f>'Package Type'!H113</f>
        <v>-7.0230223868128716E-2</v>
      </c>
      <c r="I125" s="332">
        <f>'Package Type'!I113</f>
        <v>8.4674627644605103</v>
      </c>
      <c r="J125" s="341">
        <f>'Package Type'!J113</f>
        <v>0.22173706467927801</v>
      </c>
      <c r="K125" s="309">
        <f>'Package Type'!K113</f>
        <v>2.689115218629707E-2</v>
      </c>
      <c r="L125" s="310">
        <f>'Package Type'!L113</f>
        <v>5413433.0861312989</v>
      </c>
      <c r="M125" s="311">
        <f>'Package Type'!M113</f>
        <v>-351939.66765894461</v>
      </c>
      <c r="N125" s="312">
        <f>'Package Type'!N113</f>
        <v>-6.1043697032004414E-2</v>
      </c>
      <c r="O125" s="61">
        <f>'Package Type'!O113</f>
        <v>1108897.1553488143</v>
      </c>
      <c r="P125" s="62">
        <f>'Package Type'!P113</f>
        <v>-134996.66103883088</v>
      </c>
      <c r="Q125" s="312">
        <f>'Package Type'!Q113</f>
        <v>-0.10852747980601</v>
      </c>
    </row>
    <row r="126" spans="2:17" x14ac:dyDescent="0.25">
      <c r="B126" s="498"/>
      <c r="C126" s="48" t="s">
        <v>166</v>
      </c>
      <c r="D126" s="57">
        <f>'Package Type'!D114</f>
        <v>2548343.1628366075</v>
      </c>
      <c r="E126" s="277">
        <f>'Package Type'!E114</f>
        <v>-275851.99784760037</v>
      </c>
      <c r="F126" s="279">
        <f>'Package Type'!F114</f>
        <v>-9.7674552271653448E-2</v>
      </c>
      <c r="G126" s="333">
        <f>'Package Type'!G114</f>
        <v>7.5228414293636137</v>
      </c>
      <c r="H126" s="368">
        <f>'Package Type'!H114</f>
        <v>-0.3840744229781059</v>
      </c>
      <c r="I126" s="324">
        <f>'Package Type'!I114</f>
        <v>1.6025731917023875</v>
      </c>
      <c r="J126" s="333">
        <f>'Package Type'!J114</f>
        <v>7.843104867568651E-2</v>
      </c>
      <c r="K126" s="290">
        <f>'Package Type'!K114</f>
        <v>5.1459143121608771E-2</v>
      </c>
      <c r="L126" s="294">
        <f>'Package Type'!L114</f>
        <v>4083906.4360200195</v>
      </c>
      <c r="M126" s="280">
        <f>'Package Type'!M114</f>
        <v>-220568.4285108475</v>
      </c>
      <c r="N126" s="269">
        <f>'Package Type'!N114</f>
        <v>-5.1241657914730711E-2</v>
      </c>
      <c r="O126" s="284">
        <f>'Package Type'!O114</f>
        <v>1281973.2510694324</v>
      </c>
      <c r="P126" s="277">
        <f>'Package Type'!P114</f>
        <v>-124769.03806374711</v>
      </c>
      <c r="Q126" s="269">
        <f>'Package Type'!Q114</f>
        <v>-8.8693600119627125E-2</v>
      </c>
    </row>
    <row r="127" spans="2:17" x14ac:dyDescent="0.25">
      <c r="B127" s="498"/>
      <c r="C127" s="48" t="s">
        <v>167</v>
      </c>
      <c r="D127" s="57">
        <f>'Package Type'!D115</f>
        <v>18023784.85420062</v>
      </c>
      <c r="E127" s="277">
        <f>'Package Type'!E115</f>
        <v>-1529928.9576514773</v>
      </c>
      <c r="F127" s="279">
        <f>'Package Type'!F115</f>
        <v>-7.8242372388826781E-2</v>
      </c>
      <c r="G127" s="333">
        <f>'Package Type'!G115</f>
        <v>53.20714941083093</v>
      </c>
      <c r="H127" s="368">
        <f>'Package Type'!H115</f>
        <v>-1.5374985028174564</v>
      </c>
      <c r="I127" s="324">
        <f>'Package Type'!I115</f>
        <v>2.3890761952437867</v>
      </c>
      <c r="J127" s="333">
        <f>'Package Type'!J115</f>
        <v>7.2610386890656908E-2</v>
      </c>
      <c r="K127" s="290">
        <f>'Package Type'!K115</f>
        <v>3.134533073133447E-2</v>
      </c>
      <c r="L127" s="294">
        <f>'Package Type'!L115</f>
        <v>43060195.343366206</v>
      </c>
      <c r="M127" s="280">
        <f>'Package Type'!M115</f>
        <v>-2235314.1281115189</v>
      </c>
      <c r="N127" s="269">
        <f>'Package Type'!N115</f>
        <v>-4.9349574697224258E-2</v>
      </c>
      <c r="O127" s="284">
        <f>'Package Type'!O115</f>
        <v>10693252.642736102</v>
      </c>
      <c r="P127" s="277">
        <f>'Package Type'!P115</f>
        <v>-1072252.3860251755</v>
      </c>
      <c r="Q127" s="269">
        <f>'Package Type'!Q115</f>
        <v>-9.113526222665401E-2</v>
      </c>
    </row>
    <row r="128" spans="2:17" ht="15" customHeight="1" x14ac:dyDescent="0.25">
      <c r="B128" s="498"/>
      <c r="C128" s="48" t="s">
        <v>168</v>
      </c>
      <c r="D128" s="57">
        <f>'Package Type'!D116</f>
        <v>2613553.1707072593</v>
      </c>
      <c r="E128" s="277">
        <f>'Package Type'!E116</f>
        <v>549926.01476959023</v>
      </c>
      <c r="F128" s="279">
        <f>'Package Type'!F116</f>
        <v>0.26648516093970248</v>
      </c>
      <c r="G128" s="333">
        <f>'Package Type'!G116</f>
        <v>7.715344760929213</v>
      </c>
      <c r="H128" s="368">
        <f>'Package Type'!H116</f>
        <v>1.9377956383489696</v>
      </c>
      <c r="I128" s="324">
        <f>'Package Type'!I116</f>
        <v>1.8658639537540942</v>
      </c>
      <c r="J128" s="333">
        <f>'Package Type'!J116</f>
        <v>7.1266595384653408E-2</v>
      </c>
      <c r="K128" s="290">
        <f>'Package Type'!K116</f>
        <v>3.9711746510875154E-2</v>
      </c>
      <c r="L128" s="294">
        <f>'Package Type'!L116</f>
        <v>4876534.6524423957</v>
      </c>
      <c r="M128" s="280">
        <f>'Package Type'!M116</f>
        <v>1173154.8097372125</v>
      </c>
      <c r="N128" s="269">
        <f>'Package Type'!N116</f>
        <v>0.31677949861072474</v>
      </c>
      <c r="O128" s="284">
        <f>'Package Type'!O116</f>
        <v>1307374.0910980445</v>
      </c>
      <c r="P128" s="277">
        <f>'Package Type'!P116</f>
        <v>275481.37895378098</v>
      </c>
      <c r="Q128" s="269">
        <f>'Package Type'!Q116</f>
        <v>0.26696707488255556</v>
      </c>
    </row>
    <row r="129" spans="2:20" x14ac:dyDescent="0.25">
      <c r="B129" s="498"/>
      <c r="C129" s="48" t="s">
        <v>169</v>
      </c>
      <c r="D129" s="57">
        <f>'Package Type'!D117</f>
        <v>14535.489969015121</v>
      </c>
      <c r="E129" s="277">
        <f>'Package Type'!E117</f>
        <v>-883.83343648910522</v>
      </c>
      <c r="F129" s="279">
        <f>'Package Type'!F117</f>
        <v>-5.7319858546685892E-2</v>
      </c>
      <c r="G129" s="333">
        <f>'Package Type'!G117</f>
        <v>4.2909521656921863E-2</v>
      </c>
      <c r="H129" s="368">
        <f>'Package Type'!H117</f>
        <v>-2.6004904577282134E-4</v>
      </c>
      <c r="I129" s="324">
        <f>'Package Type'!I117</f>
        <v>3.0958895003176665</v>
      </c>
      <c r="J129" s="333">
        <f>'Package Type'!J117</f>
        <v>-1.254185710453021</v>
      </c>
      <c r="K129" s="290">
        <f>'Package Type'!K117</f>
        <v>-0.28831356923385731</v>
      </c>
      <c r="L129" s="294">
        <f>'Package Type'!L117</f>
        <v>45000.27077704668</v>
      </c>
      <c r="M129" s="280">
        <f>'Package Type'!M117</f>
        <v>-22074.945736093519</v>
      </c>
      <c r="N129" s="269">
        <f>'Package Type'!N117</f>
        <v>-0.3291073347749684</v>
      </c>
      <c r="O129" s="284">
        <f>'Package Type'!O117</f>
        <v>14836.233714818954</v>
      </c>
      <c r="P129" s="277">
        <f>'Package Type'!P117</f>
        <v>-1813.5727076530457</v>
      </c>
      <c r="Q129" s="269">
        <f>'Package Type'!Q117</f>
        <v>-0.1089245521320472</v>
      </c>
    </row>
    <row r="130" spans="2:20" x14ac:dyDescent="0.25">
      <c r="B130" s="498"/>
      <c r="C130" s="48" t="s">
        <v>170</v>
      </c>
      <c r="D130" s="57">
        <f>'Package Type'!D118</f>
        <v>10028670.213185661</v>
      </c>
      <c r="E130" s="277">
        <f>'Package Type'!E118</f>
        <v>-526138.32586487383</v>
      </c>
      <c r="F130" s="279">
        <f>'Package Type'!F118</f>
        <v>-4.9848211260135562E-2</v>
      </c>
      <c r="G130" s="333">
        <f>'Package Type'!G118</f>
        <v>29.605155562016105</v>
      </c>
      <c r="H130" s="368">
        <f>'Package Type'!H118</f>
        <v>5.4795828508229505E-2</v>
      </c>
      <c r="I130" s="324">
        <f>'Package Type'!I118</f>
        <v>3.2754495313636451</v>
      </c>
      <c r="J130" s="333">
        <f>'Package Type'!J118</f>
        <v>9.1247996804222797E-2</v>
      </c>
      <c r="K130" s="290">
        <f>'Package Type'!K118</f>
        <v>2.8656476612385091E-2</v>
      </c>
      <c r="L130" s="294">
        <f>'Package Type'!L118</f>
        <v>32848403.149979517</v>
      </c>
      <c r="M130" s="280">
        <f>'Package Type'!M118</f>
        <v>-760234.39704608917</v>
      </c>
      <c r="N130" s="269">
        <f>'Package Type'!N118</f>
        <v>-2.2620208747895838E-2</v>
      </c>
      <c r="O130" s="284">
        <f>'Package Type'!O118</f>
        <v>6686634.3257626751</v>
      </c>
      <c r="P130" s="277">
        <f>'Package Type'!P118</f>
        <v>-429630.77156230807</v>
      </c>
      <c r="Q130" s="269">
        <f>'Package Type'!Q118</f>
        <v>-6.0373070098780755E-2</v>
      </c>
    </row>
    <row r="131" spans="2:20" x14ac:dyDescent="0.25">
      <c r="B131" s="498"/>
      <c r="C131" s="48" t="s">
        <v>171</v>
      </c>
      <c r="D131" s="57">
        <f>'Package Type'!D119</f>
        <v>6077.9164997261296</v>
      </c>
      <c r="E131" s="277">
        <f>'Package Type'!E119</f>
        <v>-277.88555761661428</v>
      </c>
      <c r="F131" s="279">
        <f>'Package Type'!F119</f>
        <v>-4.3721556321216472E-2</v>
      </c>
      <c r="G131" s="333">
        <f>'Package Type'!G119</f>
        <v>1.7942325317543605E-2</v>
      </c>
      <c r="H131" s="368">
        <f>'Package Type'!H119</f>
        <v>1.4794880236878097E-4</v>
      </c>
      <c r="I131" s="324">
        <f>'Package Type'!I119</f>
        <v>2.6102065041683176</v>
      </c>
      <c r="J131" s="333">
        <f>'Package Type'!J119</f>
        <v>-1.577991690199652</v>
      </c>
      <c r="K131" s="290">
        <f>'Package Type'!K119</f>
        <v>-0.37677101630998217</v>
      </c>
      <c r="L131" s="294">
        <f>'Package Type'!L119</f>
        <v>15864.617179377079</v>
      </c>
      <c r="M131" s="280">
        <f>'Package Type'!M119</f>
        <v>-10754.741520946025</v>
      </c>
      <c r="N131" s="269">
        <f>'Package Type'!N119</f>
        <v>-0.40401955742139967</v>
      </c>
      <c r="O131" s="284">
        <f>'Package Type'!O119</f>
        <v>4281.862251162529</v>
      </c>
      <c r="P131" s="277">
        <f>'Package Type'!P119</f>
        <v>-1304.908652305603</v>
      </c>
      <c r="Q131" s="269">
        <f>'Package Type'!Q119</f>
        <v>-0.23357117641884104</v>
      </c>
      <c r="T131" s="59"/>
    </row>
    <row r="132" spans="2:20" ht="15" thickBot="1" x14ac:dyDescent="0.3">
      <c r="B132" s="498"/>
      <c r="C132" s="51" t="s">
        <v>172</v>
      </c>
      <c r="D132" s="296">
        <f>'Package Type'!D120</f>
        <v>455.94515109062195</v>
      </c>
      <c r="E132" s="297">
        <f>'Package Type'!E120</f>
        <v>-266.34168899059296</v>
      </c>
      <c r="F132" s="317">
        <f>'Package Type'!F120</f>
        <v>-0.36874780794932543</v>
      </c>
      <c r="G132" s="334">
        <f>'Package Type'!G120</f>
        <v>1.3459737770654026E-3</v>
      </c>
      <c r="H132" s="369">
        <f>'Package Type'!H120</f>
        <v>-6.762169501477865E-4</v>
      </c>
      <c r="I132" s="325">
        <f>'Package Type'!I120</f>
        <v>3.6593061364819168</v>
      </c>
      <c r="J132" s="334">
        <f>'Package Type'!J120</f>
        <v>0.14661964662054761</v>
      </c>
      <c r="K132" s="342">
        <f>'Package Type'!K120</f>
        <v>4.1740032036372839E-2</v>
      </c>
      <c r="L132" s="348">
        <f>'Package Type'!L120</f>
        <v>1668.4428892850876</v>
      </c>
      <c r="M132" s="360">
        <f>'Package Type'!M120</f>
        <v>-868.7243356728552</v>
      </c>
      <c r="N132" s="354">
        <f>'Package Type'!N120</f>
        <v>-0.34239932123009964</v>
      </c>
      <c r="O132" s="298">
        <f>'Package Type'!O120</f>
        <v>476.17821455001831</v>
      </c>
      <c r="P132" s="297">
        <f>'Package Type'!P120</f>
        <v>-277.49607062339783</v>
      </c>
      <c r="Q132" s="354">
        <f>'Package Type'!Q120</f>
        <v>-0.36819097597252848</v>
      </c>
    </row>
    <row r="133" spans="2:20" ht="15.5" customHeight="1" thickBot="1" x14ac:dyDescent="0.3">
      <c r="B133" s="497" t="s">
        <v>280</v>
      </c>
      <c r="C133" s="254" t="s">
        <v>44</v>
      </c>
      <c r="D133" s="259">
        <f>'Sugar Content'!D61</f>
        <v>33874742.49941995</v>
      </c>
      <c r="E133" s="260">
        <f>'Sugar Content'!E61</f>
        <v>-1843294.8924638927</v>
      </c>
      <c r="F133" s="271">
        <f>'Sugar Content'!F61</f>
        <v>-5.1606835847110177E-2</v>
      </c>
      <c r="G133" s="335">
        <f>'Sugar Content'!G61</f>
        <v>100.00000000000003</v>
      </c>
      <c r="H133" s="370">
        <f>'Sugar Content'!H61</f>
        <v>9.9475983006414026E-14</v>
      </c>
      <c r="I133" s="326">
        <f>'Sugar Content'!I61</f>
        <v>2.667031520618413</v>
      </c>
      <c r="J133" s="335">
        <f>'Sugar Content'!J61</f>
        <v>6.9643394163041883E-2</v>
      </c>
      <c r="K133" s="314">
        <f>'Sugar Content'!K61</f>
        <v>2.6812856135630184E-2</v>
      </c>
      <c r="L133" s="315">
        <f>'Sugar Content'!L61</f>
        <v>90345005.998785168</v>
      </c>
      <c r="M133" s="272">
        <f>'Sugar Content'!M61</f>
        <v>-2428600.2231829017</v>
      </c>
      <c r="N133" s="274">
        <f>'Sugar Content'!N61</f>
        <v>-2.6177706376663713E-2</v>
      </c>
      <c r="O133" s="302">
        <f>'Sugar Content'!O61</f>
        <v>21097725.740195598</v>
      </c>
      <c r="P133" s="260">
        <f>'Sugar Content'!P61</f>
        <v>-1489563.4551668726</v>
      </c>
      <c r="Q133" s="316">
        <f>'Sugar Content'!Q61</f>
        <v>-6.59469776245971E-2</v>
      </c>
    </row>
    <row r="134" spans="2:20" ht="15.5" customHeight="1" x14ac:dyDescent="0.25">
      <c r="B134" s="511"/>
      <c r="C134" s="43" t="s">
        <v>33</v>
      </c>
      <c r="D134" s="258">
        <f>'Sugar Content'!D62</f>
        <v>33749351.638569884</v>
      </c>
      <c r="E134" s="62">
        <f>'Sugar Content'!E62</f>
        <v>-1889468.810522154</v>
      </c>
      <c r="F134" s="308">
        <f>'Sugar Content'!F62</f>
        <v>-5.3017153393759182E-2</v>
      </c>
      <c r="G134" s="341">
        <f>'Sugar Content'!G62</f>
        <v>99.629839663424136</v>
      </c>
      <c r="H134" s="376">
        <f>'Sugar Content'!H62</f>
        <v>-0.14837619451148498</v>
      </c>
      <c r="I134" s="332">
        <f>'Sugar Content'!I62</f>
        <v>2.6663475016212943</v>
      </c>
      <c r="J134" s="341">
        <f>'Sugar Content'!J62</f>
        <v>6.9314246578823902E-2</v>
      </c>
      <c r="K134" s="309">
        <f>'Sugar Content'!K62</f>
        <v>2.6689780134405854E-2</v>
      </c>
      <c r="L134" s="310">
        <f>'Sugar Content'!L62</f>
        <v>89987499.422839344</v>
      </c>
      <c r="M134" s="311">
        <f>'Sugar Content'!M62</f>
        <v>-2567702.4539403021</v>
      </c>
      <c r="N134" s="312">
        <f>'Sugar Content'!N62</f>
        <v>-2.7742389426784777E-2</v>
      </c>
      <c r="O134" s="61">
        <f>'Sugar Content'!O62</f>
        <v>21033858.809538193</v>
      </c>
      <c r="P134" s="62">
        <f>'Sugar Content'!P62</f>
        <v>-1512394.5043632537</v>
      </c>
      <c r="Q134" s="313">
        <f>'Sugar Content'!Q62</f>
        <v>-6.7079637725472985E-2</v>
      </c>
    </row>
    <row r="135" spans="2:20" ht="15.5" customHeight="1" x14ac:dyDescent="0.25">
      <c r="B135" s="511"/>
      <c r="C135" s="48" t="s">
        <v>455</v>
      </c>
      <c r="D135" s="57">
        <f>'Sugar Content'!D63</f>
        <v>124324.13058508708</v>
      </c>
      <c r="E135" s="277">
        <f>'Sugar Content'!E63</f>
        <v>45140.706771587851</v>
      </c>
      <c r="F135" s="278">
        <f>'Sugar Content'!F63</f>
        <v>0.5700777334143543</v>
      </c>
      <c r="G135" s="333">
        <f>'Sugar Content'!G63</f>
        <v>0.36701129340604127</v>
      </c>
      <c r="H135" s="368">
        <f>'Sugar Content'!H63</f>
        <v>0.14532099462301823</v>
      </c>
      <c r="I135" s="324">
        <f>'Sugar Content'!I63</f>
        <v>2.8310066142746293</v>
      </c>
      <c r="J135" s="333">
        <f>'Sugar Content'!J63</f>
        <v>7.443914287966269E-2</v>
      </c>
      <c r="K135" s="290">
        <f>'Sugar Content'!K63</f>
        <v>2.7004288359389443E-2</v>
      </c>
      <c r="L135" s="294">
        <f>'Sugar Content'!L63</f>
        <v>351962.43600032426</v>
      </c>
      <c r="M135" s="280">
        <f>'Sugar Content'!M63</f>
        <v>133687.98564235069</v>
      </c>
      <c r="N135" s="269">
        <f>'Sugar Content'!N63</f>
        <v>0.61247656527413197</v>
      </c>
      <c r="O135" s="284">
        <f>'Sugar Content'!O63</f>
        <v>62856.663484353463</v>
      </c>
      <c r="P135" s="277">
        <f>'Sugar Content'!P63</f>
        <v>21847.422845024506</v>
      </c>
      <c r="Q135" s="261">
        <f>'Sugar Content'!Q63</f>
        <v>0.53274390123849902</v>
      </c>
    </row>
    <row r="136" spans="2:20" ht="15.5" customHeight="1" thickBot="1" x14ac:dyDescent="0.3">
      <c r="B136" s="512"/>
      <c r="C136" s="51" t="s">
        <v>456</v>
      </c>
      <c r="D136" s="60">
        <f>'Sugar Content'!D64</f>
        <v>1066.7302649867058</v>
      </c>
      <c r="E136" s="50">
        <f>'Sugar Content'!E64</f>
        <v>1033.2112866566063</v>
      </c>
      <c r="F136" s="262">
        <f>'Sugar Content'!F64</f>
        <v>30.824665253260317</v>
      </c>
      <c r="G136" s="367">
        <f>'Sugar Content'!G64</f>
        <v>3.1490431698631277E-3</v>
      </c>
      <c r="H136" s="377">
        <f>'Sugar Content'!H64</f>
        <v>3.0551998884914698E-3</v>
      </c>
      <c r="I136" s="366">
        <f>'Sugar Content'!I64</f>
        <v>5.1973213168037589</v>
      </c>
      <c r="J136" s="367">
        <f>'Sugar Content'!J64</f>
        <v>1.3220590944838122</v>
      </c>
      <c r="K136" s="291">
        <f>'Sugar Content'!K64</f>
        <v>0.34115345456348356</v>
      </c>
      <c r="L136" s="295">
        <f>'Sugar Content'!L64</f>
        <v>5544.1399454951288</v>
      </c>
      <c r="M136" s="264">
        <f>'Sugar Content'!M64</f>
        <v>5414.2451150417328</v>
      </c>
      <c r="N136" s="270">
        <f>'Sugar Content'!N64</f>
        <v>41.681759744736539</v>
      </c>
      <c r="O136" s="49">
        <f>'Sugar Content'!O64</f>
        <v>1010.2671730518341</v>
      </c>
      <c r="P136" s="50">
        <f>'Sugar Content'!P64</f>
        <v>983.62635135650635</v>
      </c>
      <c r="Q136" s="265">
        <f>'Sugar Content'!Q64</f>
        <v>36.921772256334485</v>
      </c>
    </row>
    <row r="137" spans="2:20" x14ac:dyDescent="0.25">
      <c r="B137" s="63"/>
      <c r="C137" s="64"/>
      <c r="D137" s="65"/>
      <c r="E137" s="65"/>
      <c r="F137" s="66"/>
      <c r="G137" s="67"/>
      <c r="H137" s="67"/>
      <c r="I137" s="68"/>
      <c r="J137" s="68"/>
      <c r="K137" s="66"/>
      <c r="L137" s="69"/>
      <c r="M137" s="69"/>
      <c r="N137" s="66"/>
      <c r="O137" s="65"/>
      <c r="P137" s="65"/>
      <c r="Q137" s="66"/>
    </row>
    <row r="138" spans="2:20" ht="23.5" x14ac:dyDescent="0.25">
      <c r="B138" s="506" t="s">
        <v>249</v>
      </c>
      <c r="C138" s="506"/>
      <c r="D138" s="506"/>
      <c r="E138" s="506"/>
      <c r="F138" s="506"/>
      <c r="G138" s="506"/>
      <c r="H138" s="506"/>
      <c r="I138" s="506"/>
      <c r="J138" s="506"/>
      <c r="K138" s="506"/>
      <c r="L138" s="506"/>
      <c r="M138" s="506"/>
      <c r="N138" s="506"/>
      <c r="O138" s="506"/>
      <c r="P138" s="506"/>
      <c r="Q138" s="506"/>
    </row>
    <row r="139" spans="2:20" x14ac:dyDescent="0.25">
      <c r="B139" s="500" t="s">
        <v>255</v>
      </c>
      <c r="C139" s="500"/>
      <c r="D139" s="500"/>
      <c r="E139" s="500"/>
      <c r="F139" s="500"/>
      <c r="G139" s="500"/>
      <c r="H139" s="500"/>
      <c r="I139" s="500"/>
      <c r="J139" s="500"/>
      <c r="K139" s="500"/>
      <c r="L139" s="500"/>
      <c r="M139" s="500"/>
      <c r="N139" s="500"/>
      <c r="O139" s="500"/>
      <c r="P139" s="500"/>
      <c r="Q139" s="500"/>
    </row>
    <row r="140" spans="2:20" ht="15" thickBot="1" x14ac:dyDescent="0.3">
      <c r="B140" s="500" t="str">
        <f>'HOME PAGE'!H7</f>
        <v>YTD ENDING 01-26-2025</v>
      </c>
      <c r="C140" s="500"/>
      <c r="D140" s="500"/>
      <c r="E140" s="500"/>
      <c r="F140" s="500"/>
      <c r="G140" s="500"/>
      <c r="H140" s="500"/>
      <c r="I140" s="500"/>
      <c r="J140" s="500"/>
      <c r="K140" s="500"/>
      <c r="L140" s="500"/>
      <c r="M140" s="500"/>
      <c r="N140" s="500"/>
      <c r="O140" s="500"/>
      <c r="P140" s="500"/>
      <c r="Q140" s="500"/>
    </row>
    <row r="141" spans="2:20" x14ac:dyDescent="0.25">
      <c r="D141" s="501" t="s">
        <v>266</v>
      </c>
      <c r="E141" s="502"/>
      <c r="F141" s="503"/>
      <c r="G141" s="504" t="s">
        <v>267</v>
      </c>
      <c r="H141" s="505"/>
      <c r="I141" s="501" t="s">
        <v>268</v>
      </c>
      <c r="J141" s="502"/>
      <c r="K141" s="503"/>
      <c r="L141" s="504" t="s">
        <v>269</v>
      </c>
      <c r="M141" s="502"/>
      <c r="N141" s="505"/>
      <c r="O141" s="501" t="s">
        <v>270</v>
      </c>
      <c r="P141" s="502"/>
      <c r="Q141" s="503"/>
    </row>
    <row r="142" spans="2:20" s="34" customFormat="1" ht="29.5" thickBot="1" x14ac:dyDescent="0.3">
      <c r="C142" s="35"/>
      <c r="D142" s="36" t="s">
        <v>271</v>
      </c>
      <c r="E142" s="37" t="s">
        <v>272</v>
      </c>
      <c r="F142" s="38" t="s">
        <v>273</v>
      </c>
      <c r="G142" s="39" t="s">
        <v>271</v>
      </c>
      <c r="H142" s="40" t="s">
        <v>272</v>
      </c>
      <c r="I142" s="41" t="s">
        <v>271</v>
      </c>
      <c r="J142" s="42" t="s">
        <v>272</v>
      </c>
      <c r="K142" s="38" t="s">
        <v>273</v>
      </c>
      <c r="L142" s="39" t="s">
        <v>271</v>
      </c>
      <c r="M142" s="42" t="s">
        <v>272</v>
      </c>
      <c r="N142" s="40" t="s">
        <v>273</v>
      </c>
      <c r="O142" s="41" t="s">
        <v>271</v>
      </c>
      <c r="P142" s="42" t="s">
        <v>272</v>
      </c>
      <c r="Q142" s="38" t="s">
        <v>273</v>
      </c>
    </row>
    <row r="143" spans="2:20" ht="15" thickBot="1" x14ac:dyDescent="0.3">
      <c r="C143" s="254" t="s">
        <v>281</v>
      </c>
      <c r="D143" s="259">
        <f>SubSegments!D177</f>
        <v>34023115.349280216</v>
      </c>
      <c r="E143" s="260">
        <f>SubSegments!E177</f>
        <v>-1666800.8241584823</v>
      </c>
      <c r="F143" s="273">
        <f>SubSegments!F177</f>
        <v>-4.6702290250795149E-2</v>
      </c>
      <c r="G143" s="335">
        <f>SubSegments!G177</f>
        <v>100</v>
      </c>
      <c r="H143" s="370">
        <f>SubSegments!H177</f>
        <v>-4.2632564145606011E-14</v>
      </c>
      <c r="I143" s="326">
        <f>SubSegments!I177</f>
        <v>2.6618706732112498</v>
      </c>
      <c r="J143" s="335">
        <f>SubSegments!J177</f>
        <v>6.5203596581038692E-2</v>
      </c>
      <c r="K143" s="314">
        <f>SubSegments!K177</f>
        <v>2.5110495360712842E-2</v>
      </c>
      <c r="L143" s="315">
        <f>SubSegments!L177</f>
        <v>90565132.959532529</v>
      </c>
      <c r="M143" s="272">
        <f>SubSegments!M177</f>
        <v>-2109697.3357278258</v>
      </c>
      <c r="N143" s="274">
        <f>SubSegments!N177</f>
        <v>-2.2764512532759625E-2</v>
      </c>
      <c r="O143" s="302">
        <f>SubSegments!O177</f>
        <v>21201881.089194506</v>
      </c>
      <c r="P143" s="260">
        <f>SubSegments!P177</f>
        <v>-1475451.8425900303</v>
      </c>
      <c r="Q143" s="274">
        <f>SubSegments!Q177</f>
        <v>-6.5062846985945069E-2</v>
      </c>
    </row>
    <row r="144" spans="2:20" x14ac:dyDescent="0.25">
      <c r="B144" s="494" t="s">
        <v>278</v>
      </c>
      <c r="C144" s="48" t="s">
        <v>28</v>
      </c>
      <c r="D144" s="386">
        <f>SubSegments!D178</f>
        <v>41804.858474888591</v>
      </c>
      <c r="E144" s="387">
        <f>SubSegments!E178</f>
        <v>-2873.3119508418749</v>
      </c>
      <c r="F144" s="390">
        <f>SubSegments!F178</f>
        <v>-6.4311316319862435E-2</v>
      </c>
      <c r="G144" s="391">
        <f>SubSegments!G178</f>
        <v>0.12287192999735988</v>
      </c>
      <c r="H144" s="392">
        <f>SubSegments!H178</f>
        <v>-2.3123663417306262E-3</v>
      </c>
      <c r="I144" s="393">
        <f>SubSegments!I178</f>
        <v>5.4500643704000149</v>
      </c>
      <c r="J144" s="391">
        <f>SubSegments!J178</f>
        <v>-0.44512835906691706</v>
      </c>
      <c r="K144" s="394">
        <f>SubSegments!K178</f>
        <v>-7.5507007063900927E-2</v>
      </c>
      <c r="L144" s="395">
        <f>SubSegments!L178</f>
        <v>227839.16968360543</v>
      </c>
      <c r="M144" s="396">
        <f>SubSegments!M178</f>
        <v>-35547.25577604532</v>
      </c>
      <c r="N144" s="397">
        <f>SubSegments!N178</f>
        <v>-0.13496236836811071</v>
      </c>
      <c r="O144" s="398">
        <f>SubSegments!O178</f>
        <v>68422.35504424572</v>
      </c>
      <c r="P144" s="387">
        <f>SubSegments!P178</f>
        <v>-8325.1082847118378</v>
      </c>
      <c r="Q144" s="397">
        <f>SubSegments!Q178</f>
        <v>-0.10847405143579116</v>
      </c>
    </row>
    <row r="145" spans="2:17" x14ac:dyDescent="0.25">
      <c r="B145" s="495"/>
      <c r="C145" s="48" t="s">
        <v>134</v>
      </c>
      <c r="D145" s="281">
        <f>SubSegments!D179</f>
        <v>300597.28543722734</v>
      </c>
      <c r="E145" s="282">
        <f>SubSegments!E179</f>
        <v>27858.025713430601</v>
      </c>
      <c r="F145" s="319">
        <f>SubSegments!F179</f>
        <v>0.10214160492201396</v>
      </c>
      <c r="G145" s="337">
        <f>SubSegments!G179</f>
        <v>0.88350899778372793</v>
      </c>
      <c r="H145" s="372">
        <f>SubSegments!H179</f>
        <v>0.11931762675782442</v>
      </c>
      <c r="I145" s="328">
        <f>SubSegments!I179</f>
        <v>2.1298566282754412</v>
      </c>
      <c r="J145" s="337">
        <f>SubSegments!J179</f>
        <v>9.3812090904825673E-3</v>
      </c>
      <c r="K145" s="344">
        <f>SubSegments!K179</f>
        <v>4.4241065025353594E-3</v>
      </c>
      <c r="L145" s="350">
        <f>SubSegments!L179</f>
        <v>640229.12083008338</v>
      </c>
      <c r="M145" s="362">
        <f>SubSegments!M179</f>
        <v>61892.224739070167</v>
      </c>
      <c r="N145" s="356">
        <f>SubSegments!N179</f>
        <v>0.10701759676306412</v>
      </c>
      <c r="O145" s="285">
        <f>SubSegments!O179</f>
        <v>150466.87001580925</v>
      </c>
      <c r="P145" s="282">
        <f>SubSegments!P179</f>
        <v>12938.55104060538</v>
      </c>
      <c r="Q145" s="356">
        <f>SubSegments!Q179</f>
        <v>9.4079176834395678E-2</v>
      </c>
    </row>
    <row r="146" spans="2:17" x14ac:dyDescent="0.25">
      <c r="B146" s="495"/>
      <c r="C146" s="48" t="s">
        <v>135</v>
      </c>
      <c r="D146" s="281">
        <f>SubSegments!D180</f>
        <v>1971.2516186237335</v>
      </c>
      <c r="E146" s="282">
        <f>SubSegments!E180</f>
        <v>-1833.1394140005118</v>
      </c>
      <c r="F146" s="319">
        <f>SubSegments!F180</f>
        <v>-0.48184831640085735</v>
      </c>
      <c r="G146" s="337">
        <f>SubSegments!G180</f>
        <v>5.7938598461279257E-3</v>
      </c>
      <c r="H146" s="372">
        <f>SubSegments!H180</f>
        <v>-4.865708571282836E-3</v>
      </c>
      <c r="I146" s="328">
        <f>SubSegments!I180</f>
        <v>4.4737926773213426</v>
      </c>
      <c r="J146" s="337">
        <f>SubSegments!J180</f>
        <v>0.61537308835129201</v>
      </c>
      <c r="K146" s="344">
        <f>SubSegments!K180</f>
        <v>0.15948837967504642</v>
      </c>
      <c r="L146" s="350">
        <f>SubSegments!L180</f>
        <v>8818.971056556702</v>
      </c>
      <c r="M146" s="362">
        <f>SubSegments!M180</f>
        <v>-5859.9658278226852</v>
      </c>
      <c r="N146" s="356">
        <f>SubSegments!N180</f>
        <v>-0.39920914395773283</v>
      </c>
      <c r="O146" s="285">
        <f>SubSegments!O180</f>
        <v>1241.7333030700684</v>
      </c>
      <c r="P146" s="282">
        <f>SubSegments!P180</f>
        <v>-1154.4475293159485</v>
      </c>
      <c r="Q146" s="356">
        <f>SubSegments!Q180</f>
        <v>-0.48178648026593129</v>
      </c>
    </row>
    <row r="147" spans="2:17" x14ac:dyDescent="0.25">
      <c r="B147" s="495"/>
      <c r="C147" s="48" t="s">
        <v>136</v>
      </c>
      <c r="D147" s="281">
        <f>SubSegments!D181</f>
        <v>13956584.939833639</v>
      </c>
      <c r="E147" s="282">
        <f>SubSegments!E181</f>
        <v>348077.13697602414</v>
      </c>
      <c r="F147" s="319">
        <f>SubSegments!F181</f>
        <v>2.5577906264119005E-2</v>
      </c>
      <c r="G147" s="337">
        <f>SubSegments!G181</f>
        <v>41.020890640247913</v>
      </c>
      <c r="H147" s="372">
        <f>SubSegments!H181</f>
        <v>2.8910510050811524</v>
      </c>
      <c r="I147" s="328">
        <f>SubSegments!I181</f>
        <v>2.8162017951161338</v>
      </c>
      <c r="J147" s="337">
        <f>SubSegments!J181</f>
        <v>6.8767997363052835E-3</v>
      </c>
      <c r="K147" s="344">
        <f>SubSegments!K181</f>
        <v>2.4478477027808318E-3</v>
      </c>
      <c r="L147" s="350">
        <f>SubSegments!L181</f>
        <v>39304559.561250292</v>
      </c>
      <c r="M147" s="362">
        <f>SubSegments!M181</f>
        <v>1073838.4408609644</v>
      </c>
      <c r="N147" s="356">
        <f>SubSegments!N181</f>
        <v>2.8088364785990434E-2</v>
      </c>
      <c r="O147" s="285">
        <f>SubSegments!O181</f>
        <v>8545604.0905965865</v>
      </c>
      <c r="P147" s="282">
        <f>SubSegments!P181</f>
        <v>-153373.40531345457</v>
      </c>
      <c r="Q147" s="356">
        <f>SubSegments!Q181</f>
        <v>-1.7631199228365108E-2</v>
      </c>
    </row>
    <row r="148" spans="2:17" x14ac:dyDescent="0.25">
      <c r="B148" s="495"/>
      <c r="C148" s="48" t="s">
        <v>137</v>
      </c>
      <c r="D148" s="281">
        <f>SubSegments!D182</f>
        <v>276390.31005139538</v>
      </c>
      <c r="E148" s="282">
        <f>SubSegments!E182</f>
        <v>-37145.289999967034</v>
      </c>
      <c r="F148" s="319">
        <f>SubSegments!F182</f>
        <v>-0.11847232018910137</v>
      </c>
      <c r="G148" s="337">
        <f>SubSegments!G182</f>
        <v>0.81236038268095467</v>
      </c>
      <c r="H148" s="372">
        <f>SubSegments!H182</f>
        <v>-6.613873882918031E-2</v>
      </c>
      <c r="I148" s="328">
        <f>SubSegments!I182</f>
        <v>3.1351694052901502</v>
      </c>
      <c r="J148" s="337">
        <f>SubSegments!J182</f>
        <v>3.9873281505340419E-2</v>
      </c>
      <c r="K148" s="344">
        <f>SubSegments!K182</f>
        <v>1.2881895596013248E-2</v>
      </c>
      <c r="L148" s="350">
        <f>SubSegments!L182</f>
        <v>866530.44399179344</v>
      </c>
      <c r="M148" s="362">
        <f>SubSegments!M182</f>
        <v>-103955.08351573301</v>
      </c>
      <c r="N148" s="356">
        <f>SubSegments!N182</f>
        <v>-0.10711657265278159</v>
      </c>
      <c r="O148" s="285">
        <f>SubSegments!O182</f>
        <v>142532.3421869278</v>
      </c>
      <c r="P148" s="282">
        <f>SubSegments!P182</f>
        <v>-24613.245863507327</v>
      </c>
      <c r="Q148" s="356">
        <f>SubSegments!Q182</f>
        <v>-0.14725632994919635</v>
      </c>
    </row>
    <row r="149" spans="2:17" x14ac:dyDescent="0.25">
      <c r="B149" s="495"/>
      <c r="C149" s="48" t="s">
        <v>138</v>
      </c>
      <c r="D149" s="281">
        <f>SubSegments!D183</f>
        <v>16497726.010727292</v>
      </c>
      <c r="E149" s="282">
        <f>SubSegments!E183</f>
        <v>-1827627.6334870774</v>
      </c>
      <c r="F149" s="319">
        <f>SubSegments!F183</f>
        <v>-9.973218901912384E-2</v>
      </c>
      <c r="G149" s="337">
        <f>SubSegments!G183</f>
        <v>48.489757158808544</v>
      </c>
      <c r="H149" s="372">
        <f>SubSegments!H183</f>
        <v>-2.8562688591862866</v>
      </c>
      <c r="I149" s="328">
        <f>SubSegments!I183</f>
        <v>2.1776816731225348</v>
      </c>
      <c r="J149" s="337">
        <f>SubSegments!J183</f>
        <v>7.0776886427170727E-2</v>
      </c>
      <c r="K149" s="344">
        <f>SubSegments!K183</f>
        <v>3.3592826251148629E-2</v>
      </c>
      <c r="L149" s="350">
        <f>SubSegments!L183</f>
        <v>35926795.581757769</v>
      </c>
      <c r="M149" s="362">
        <f>SubSegments!M183</f>
        <v>-2682979.7291228175</v>
      </c>
      <c r="N149" s="356">
        <f>SubSegments!N183</f>
        <v>-6.9489648865341341E-2</v>
      </c>
      <c r="O149" s="285">
        <f>SubSegments!O183</f>
        <v>9539102.7293120269</v>
      </c>
      <c r="P149" s="282">
        <f>SubSegments!P183</f>
        <v>-1025093.9280940089</v>
      </c>
      <c r="Q149" s="356">
        <f>SubSegments!Q183</f>
        <v>-9.7034726003076277E-2</v>
      </c>
    </row>
    <row r="150" spans="2:17" x14ac:dyDescent="0.25">
      <c r="B150" s="495"/>
      <c r="C150" s="48" t="s">
        <v>139</v>
      </c>
      <c r="D150" s="281">
        <f>SubSegments!D184</f>
        <v>1144002.4993434334</v>
      </c>
      <c r="E150" s="282">
        <f>SubSegments!E184</f>
        <v>-157355.54846440675</v>
      </c>
      <c r="F150" s="319">
        <f>SubSegments!F184</f>
        <v>-0.12091641399496077</v>
      </c>
      <c r="G150" s="337">
        <f>SubSegments!G184</f>
        <v>3.3624272427705115</v>
      </c>
      <c r="H150" s="372">
        <f>SubSegments!H184</f>
        <v>-0.2838633270469173</v>
      </c>
      <c r="I150" s="328">
        <f>SubSegments!I184</f>
        <v>3.3690346987251134</v>
      </c>
      <c r="J150" s="337">
        <f>SubSegments!J184</f>
        <v>0.12159124378865283</v>
      </c>
      <c r="K150" s="344">
        <f>SubSegments!K184</f>
        <v>3.7442143481765992E-2</v>
      </c>
      <c r="L150" s="350">
        <f>SubSegments!L184</f>
        <v>3854184.1157162809</v>
      </c>
      <c r="M150" s="362">
        <f>SubSegments!M184</f>
        <v>-371902.5591661795</v>
      </c>
      <c r="N150" s="356">
        <f>SubSegments!N184</f>
        <v>-8.800164023529479E-2</v>
      </c>
      <c r="O150" s="285">
        <f>SubSegments!O184</f>
        <v>896669.75006907189</v>
      </c>
      <c r="P150" s="282">
        <f>SubSegments!P184</f>
        <v>-98909.700702017522</v>
      </c>
      <c r="Q150" s="356">
        <f>SubSegments!Q184</f>
        <v>-9.9348877304981195E-2</v>
      </c>
    </row>
    <row r="151" spans="2:17" x14ac:dyDescent="0.25">
      <c r="B151" s="495"/>
      <c r="C151" s="48" t="s">
        <v>140</v>
      </c>
      <c r="D151" s="281">
        <f>SubSegments!D185</f>
        <v>3612.9260844128967</v>
      </c>
      <c r="E151" s="282">
        <f>SubSegments!E185</f>
        <v>-1590.9127736086375</v>
      </c>
      <c r="F151" s="319">
        <f>SubSegments!F185</f>
        <v>-0.30571906952043709</v>
      </c>
      <c r="G151" s="337">
        <f>SubSegments!G185</f>
        <v>1.0619033699068157E-2</v>
      </c>
      <c r="H151" s="372">
        <f>SubSegments!H185</f>
        <v>-3.9616642009576205E-3</v>
      </c>
      <c r="I151" s="328">
        <f>SubSegments!I185</f>
        <v>21.396223110579513</v>
      </c>
      <c r="J151" s="337">
        <f>SubSegments!J185</f>
        <v>2.9672861070415735</v>
      </c>
      <c r="K151" s="344">
        <f>SubSegments!K185</f>
        <v>0.16101233112207838</v>
      </c>
      <c r="L151" s="350">
        <f>SubSegments!L185</f>
        <v>77302.972584130766</v>
      </c>
      <c r="M151" s="362">
        <f>SubSegments!M185</f>
        <v>-18598.245906910888</v>
      </c>
      <c r="N151" s="356">
        <f>SubSegments!N185</f>
        <v>-0.19393127845031699</v>
      </c>
      <c r="O151" s="285">
        <f>SubSegments!O185</f>
        <v>4351.6697118282318</v>
      </c>
      <c r="P151" s="282">
        <f>SubSegments!P185</f>
        <v>-1893.6447062492371</v>
      </c>
      <c r="Q151" s="356">
        <f>SubSegments!Q185</f>
        <v>-0.30321046779773958</v>
      </c>
    </row>
    <row r="152" spans="2:17" x14ac:dyDescent="0.25">
      <c r="B152" s="495"/>
      <c r="C152" s="48" t="s">
        <v>141</v>
      </c>
      <c r="D152" s="281">
        <f>SubSegments!D186</f>
        <v>239.88665188848972</v>
      </c>
      <c r="E152" s="282">
        <f>SubSegments!E186</f>
        <v>-1412.1171710508108</v>
      </c>
      <c r="F152" s="319">
        <f>SubSegments!F186</f>
        <v>-0.8547904983284631</v>
      </c>
      <c r="G152" s="337">
        <f>SubSegments!G186</f>
        <v>7.0506962524101923E-4</v>
      </c>
      <c r="H152" s="372">
        <f>SubSegments!H186</f>
        <v>-3.9236995063849115E-3</v>
      </c>
      <c r="I152" s="328">
        <f>SubSegments!I186</f>
        <v>8.5619645249569984</v>
      </c>
      <c r="J152" s="337">
        <f>SubSegments!J186</f>
        <v>3.8776098123477221</v>
      </c>
      <c r="K152" s="344">
        <f>SubSegments!K186</f>
        <v>0.82777886181634142</v>
      </c>
      <c r="L152" s="350">
        <f>SubSegments!L186</f>
        <v>2053.9010034799576</v>
      </c>
      <c r="M152" s="362">
        <f>SubSegments!M186</f>
        <v>-5684.6708897542958</v>
      </c>
      <c r="N152" s="356">
        <f>SubSegments!N186</f>
        <v>-0.73458914230988015</v>
      </c>
      <c r="O152" s="285">
        <f>SubSegments!O186</f>
        <v>240.04746794700623</v>
      </c>
      <c r="P152" s="282">
        <f>SubSegments!P186</f>
        <v>-1323.9057867527008</v>
      </c>
      <c r="Q152" s="356">
        <f>SubSegments!Q186</f>
        <v>-0.84651237674421576</v>
      </c>
    </row>
    <row r="153" spans="2:17" x14ac:dyDescent="0.25">
      <c r="B153" s="495"/>
      <c r="C153" s="48" t="s">
        <v>142</v>
      </c>
      <c r="D153" s="281">
        <f>SubSegments!D187</f>
        <v>620780.05741702602</v>
      </c>
      <c r="E153" s="282">
        <f>SubSegments!E187</f>
        <v>-80600.33381582133</v>
      </c>
      <c r="F153" s="319">
        <f>SubSegments!F187</f>
        <v>-0.11491671969064683</v>
      </c>
      <c r="G153" s="337">
        <f>SubSegments!G187</f>
        <v>1.8245832312653258</v>
      </c>
      <c r="H153" s="372">
        <f>SubSegments!H187</f>
        <v>-0.14062281692044154</v>
      </c>
      <c r="I153" s="328">
        <f>SubSegments!I187</f>
        <v>8.4544196972614412</v>
      </c>
      <c r="J153" s="337">
        <f>SubSegments!J187</f>
        <v>0.34010384112875336</v>
      </c>
      <c r="K153" s="344">
        <f>SubSegments!K187</f>
        <v>4.1914050076286784E-2</v>
      </c>
      <c r="L153" s="350">
        <f>SubSegments!L187</f>
        <v>5248335.1450935937</v>
      </c>
      <c r="M153" s="362">
        <f>SubSegments!M187</f>
        <v>-442886.884667648</v>
      </c>
      <c r="N153" s="356">
        <f>SubSegments!N187</f>
        <v>-7.7819294758076418E-2</v>
      </c>
      <c r="O153" s="285">
        <f>SubSegments!O187</f>
        <v>1094972.8728079605</v>
      </c>
      <c r="P153" s="282">
        <f>SubSegments!P187</f>
        <v>-148306.12320332043</v>
      </c>
      <c r="Q153" s="356">
        <f>SubSegments!Q187</f>
        <v>-0.11928627739961817</v>
      </c>
    </row>
    <row r="154" spans="2:17" ht="15" thickBot="1" x14ac:dyDescent="0.3">
      <c r="B154" s="495"/>
      <c r="C154" s="384" t="s">
        <v>143</v>
      </c>
      <c r="D154" s="388">
        <f>SubSegments!D188</f>
        <v>1179405.3236403912</v>
      </c>
      <c r="E154" s="389">
        <f>SubSegments!E188</f>
        <v>67702.300228820648</v>
      </c>
      <c r="F154" s="399">
        <f>SubSegments!F188</f>
        <v>6.0899627691087199E-2</v>
      </c>
      <c r="G154" s="400">
        <f>SubSegments!G188</f>
        <v>3.466482453275233</v>
      </c>
      <c r="H154" s="401">
        <f>SubSegments!H188</f>
        <v>0.35158854876411105</v>
      </c>
      <c r="I154" s="402">
        <f>SubSegments!I188</f>
        <v>3.7378871268424856</v>
      </c>
      <c r="J154" s="400">
        <f>SubSegments!J188</f>
        <v>0.15194960659881351</v>
      </c>
      <c r="K154" s="403">
        <f>SubSegments!K188</f>
        <v>4.237374626328911E-2</v>
      </c>
      <c r="L154" s="404">
        <f>SubSegments!L188</f>
        <v>4408483.976564914</v>
      </c>
      <c r="M154" s="405">
        <f>SubSegments!M188</f>
        <v>421986.39354503341</v>
      </c>
      <c r="N154" s="406">
        <f>SubSegments!N188</f>
        <v>0.10585391932568719</v>
      </c>
      <c r="O154" s="407">
        <f>SubSegments!O188</f>
        <v>758276.62867903709</v>
      </c>
      <c r="P154" s="389">
        <f>SubSegments!P188</f>
        <v>-25396.884147288976</v>
      </c>
      <c r="Q154" s="406">
        <f>SubSegments!Q188</f>
        <v>-3.2407480579118811E-2</v>
      </c>
    </row>
    <row r="155" spans="2:17" s="256" customFormat="1" x14ac:dyDescent="0.25">
      <c r="B155" s="495"/>
      <c r="C155" s="385" t="s">
        <v>282</v>
      </c>
      <c r="D155" s="408">
        <f>'RFG vs SS'!E52</f>
        <v>13891293.507661091</v>
      </c>
      <c r="E155" s="408">
        <f>'RFG vs SS'!F52</f>
        <v>338755.6896875836</v>
      </c>
      <c r="F155" s="413">
        <f>'RFG vs SS'!G52</f>
        <v>2.4995738380329219E-2</v>
      </c>
      <c r="G155" s="414">
        <f>'RFG vs SS'!H52</f>
        <v>40.82898748410755</v>
      </c>
      <c r="H155" s="415">
        <f>'RFG vs SS'!I52</f>
        <v>2.8559708143187805</v>
      </c>
      <c r="I155" s="416">
        <f>'RFG vs SS'!J52</f>
        <v>2.8146266744724695</v>
      </c>
      <c r="J155" s="414">
        <f>'RFG vs SS'!K52</f>
        <v>8.1092681891732354E-3</v>
      </c>
      <c r="K155" s="417">
        <f>'RFG vs SS'!L52</f>
        <v>2.8894416157968653E-3</v>
      </c>
      <c r="L155" s="418">
        <f>'RFG vs SS'!M52</f>
        <v>39098805.249589145</v>
      </c>
      <c r="M155" s="419">
        <f>'RFG vs SS'!N52</f>
        <v>1063371.9641338512</v>
      </c>
      <c r="N155" s="420">
        <f>'RFG vs SS'!O52</f>
        <v>2.7957403722819782E-2</v>
      </c>
      <c r="O155" s="421">
        <f>'RFG vs SS'!P52</f>
        <v>8501283.8368211482</v>
      </c>
      <c r="P155" s="422">
        <f>'RFG vs SS'!Q52</f>
        <v>-159896.50234853104</v>
      </c>
      <c r="Q155" s="420">
        <f>'RFG vs SS'!R52</f>
        <v>-1.8461283114659152E-2</v>
      </c>
    </row>
    <row r="156" spans="2:17" s="256" customFormat="1" ht="15" thickBot="1" x14ac:dyDescent="0.3">
      <c r="B156" s="496"/>
      <c r="C156" s="257" t="s">
        <v>283</v>
      </c>
      <c r="D156" s="409">
        <f>'RFG vs SS'!E53</f>
        <v>65291.432172540473</v>
      </c>
      <c r="E156" s="409">
        <f>'RFG vs SS'!F53</f>
        <v>9321.4472884378993</v>
      </c>
      <c r="F156" s="423">
        <f>'RFG vs SS'!G53</f>
        <v>0.16654368064847405</v>
      </c>
      <c r="G156" s="424">
        <f>'RFG vs SS'!H53</f>
        <v>0.19190315614034967</v>
      </c>
      <c r="H156" s="425">
        <f>'RFG vs SS'!I53</f>
        <v>3.5080190762367541E-2</v>
      </c>
      <c r="I156" s="426">
        <f>'RFG vs SS'!J53</f>
        <v>3.1513217709397647</v>
      </c>
      <c r="J156" s="424">
        <f>'RFG vs SS'!K53</f>
        <v>-0.33783112660736103</v>
      </c>
      <c r="K156" s="427">
        <f>'RFG vs SS'!L53</f>
        <v>-9.6823250951500656E-2</v>
      </c>
      <c r="L156" s="428">
        <f>'RFG vs SS'!M53</f>
        <v>205754.31166116378</v>
      </c>
      <c r="M156" s="429">
        <f>'RFG vs SS'!N53</f>
        <v>10466.476727128465</v>
      </c>
      <c r="N156" s="430">
        <f>'RFG vs SS'!O53</f>
        <v>5.3595129111159698E-2</v>
      </c>
      <c r="O156" s="431">
        <f>'RFG vs SS'!P53</f>
        <v>44320.253775434023</v>
      </c>
      <c r="P156" s="432">
        <f>'RFG vs SS'!Q53</f>
        <v>6523.0970350723146</v>
      </c>
      <c r="Q156" s="430">
        <f>'RFG vs SS'!R53</f>
        <v>0.17258168596863327</v>
      </c>
    </row>
    <row r="157" spans="2:17" x14ac:dyDescent="0.25">
      <c r="B157" s="497" t="s">
        <v>274</v>
      </c>
      <c r="C157" s="43" t="s">
        <v>33</v>
      </c>
      <c r="D157" s="258">
        <f>'Fat Content'!D65</f>
        <v>23566.486696958542</v>
      </c>
      <c r="E157" s="62">
        <f>'Fat Content'!E65</f>
        <v>10270.542073488235</v>
      </c>
      <c r="F157" s="323">
        <f>'Fat Content'!F65</f>
        <v>0.77245674258889729</v>
      </c>
      <c r="G157" s="341">
        <f>'Fat Content'!G65</f>
        <v>6.9266104690960104E-2</v>
      </c>
      <c r="H157" s="376">
        <f>'Fat Content'!H65</f>
        <v>3.2012039540295863E-2</v>
      </c>
      <c r="I157" s="332">
        <f>'Fat Content'!I65</f>
        <v>4.5141764525771357</v>
      </c>
      <c r="J157" s="341">
        <f>'Fat Content'!J65</f>
        <v>0.51816312712619483</v>
      </c>
      <c r="K157" s="309">
        <f>'Fat Content'!K65</f>
        <v>0.12967001982350029</v>
      </c>
      <c r="L157" s="310">
        <f>'Fat Content'!L65</f>
        <v>106383.27931738258</v>
      </c>
      <c r="M157" s="311">
        <f>'Fat Content'!M65</f>
        <v>53252.507427537443</v>
      </c>
      <c r="N157" s="312">
        <f>'Fat Content'!N65</f>
        <v>1.0022912435366966</v>
      </c>
      <c r="O157" s="61">
        <f>'Fat Content'!O65</f>
        <v>16790.376637816429</v>
      </c>
      <c r="P157" s="62">
        <f>'Fat Content'!P65</f>
        <v>5002.219285607338</v>
      </c>
      <c r="Q157" s="312">
        <f>'Fat Content'!Q65</f>
        <v>0.42434276504376028</v>
      </c>
    </row>
    <row r="158" spans="2:17" x14ac:dyDescent="0.25">
      <c r="B158" s="498"/>
      <c r="C158" s="48" t="s">
        <v>162</v>
      </c>
      <c r="D158" s="57">
        <f>'Fat Content'!D66</f>
        <v>590374.25877994788</v>
      </c>
      <c r="E158" s="277">
        <f>'Fat Content'!E66</f>
        <v>28124.961978780571</v>
      </c>
      <c r="F158" s="279">
        <f>'Fat Content'!F66</f>
        <v>5.0022227041978187E-2</v>
      </c>
      <c r="G158" s="333">
        <f>'Fat Content'!G66</f>
        <v>1.7352151698020151</v>
      </c>
      <c r="H158" s="368">
        <f>'Fat Content'!H66</f>
        <v>0.15984218750398749</v>
      </c>
      <c r="I158" s="324">
        <f>'Fat Content'!I66</f>
        <v>2.9351572699190229</v>
      </c>
      <c r="J158" s="333">
        <f>'Fat Content'!J66</f>
        <v>0.30421075044693824</v>
      </c>
      <c r="K158" s="290">
        <f>'Fat Content'!K66</f>
        <v>0.11562787316101733</v>
      </c>
      <c r="L158" s="294">
        <f>'Fat Content'!L66</f>
        <v>1732841.2976310186</v>
      </c>
      <c r="M158" s="280">
        <f>'Fat Content'!M66</f>
        <v>253593.46713636024</v>
      </c>
      <c r="N158" s="269">
        <f>'Fat Content'!N66</f>
        <v>0.17143406392663693</v>
      </c>
      <c r="O158" s="284">
        <f>'Fat Content'!O66</f>
        <v>408514.94078159338</v>
      </c>
      <c r="P158" s="277">
        <f>'Fat Content'!P66</f>
        <v>48195.599355869344</v>
      </c>
      <c r="Q158" s="269">
        <f>'Fat Content'!Q66</f>
        <v>0.13375801355865974</v>
      </c>
    </row>
    <row r="159" spans="2:17" x14ac:dyDescent="0.25">
      <c r="B159" s="498"/>
      <c r="C159" s="48" t="s">
        <v>163</v>
      </c>
      <c r="D159" s="57">
        <f>'Fat Content'!D67</f>
        <v>225.700270652771</v>
      </c>
      <c r="E159" s="277">
        <f>'Fat Content'!E67</f>
        <v>-4544.3901975154877</v>
      </c>
      <c r="F159" s="279">
        <f>'Fat Content'!F67</f>
        <v>-0.95268427880793605</v>
      </c>
      <c r="G159" s="333">
        <f>'Fat Content'!G67</f>
        <v>6.633733223302432E-4</v>
      </c>
      <c r="H159" s="368">
        <f>'Fat Content'!H67</f>
        <v>-1.2701999812724291E-2</v>
      </c>
      <c r="I159" s="324">
        <f>'Fat Content'!I67</f>
        <v>3.7212414645458773</v>
      </c>
      <c r="J159" s="333">
        <f>'Fat Content'!J67</f>
        <v>0.74380408949542653</v>
      </c>
      <c r="K159" s="290">
        <f>'Fat Content'!K67</f>
        <v>0.24981351269657628</v>
      </c>
      <c r="L159" s="294">
        <f>'Fat Content'!L67</f>
        <v>839.88520571231845</v>
      </c>
      <c r="M159" s="280">
        <f>'Fat Content'!M67</f>
        <v>-13362.760436583758</v>
      </c>
      <c r="N159" s="269">
        <f>'Fat Content'!N67</f>
        <v>-0.94086417229117469</v>
      </c>
      <c r="O159" s="284">
        <f>'Fat Content'!O67</f>
        <v>112.8501353263855</v>
      </c>
      <c r="P159" s="277">
        <f>'Fat Content'!P67</f>
        <v>-2272.1950987577438</v>
      </c>
      <c r="Q159" s="269">
        <f>'Fat Content'!Q67</f>
        <v>-0.95268427880793605</v>
      </c>
    </row>
    <row r="160" spans="2:17" ht="15" thickBot="1" x14ac:dyDescent="0.3">
      <c r="B160" s="499"/>
      <c r="C160" s="51" t="s">
        <v>164</v>
      </c>
      <c r="D160" s="296">
        <f>'Fat Content'!D68</f>
        <v>33408948.903532665</v>
      </c>
      <c r="E160" s="297">
        <f>'Fat Content'!E68</f>
        <v>-1700651.9380132295</v>
      </c>
      <c r="F160" s="317">
        <f>'Fat Content'!F68</f>
        <v>-4.8438372902286433E-2</v>
      </c>
      <c r="G160" s="334">
        <f>'Fat Content'!G68</f>
        <v>98.194855352184774</v>
      </c>
      <c r="H160" s="369">
        <f>'Fat Content'!H68</f>
        <v>-0.17915222723149782</v>
      </c>
      <c r="I160" s="325">
        <f>'Fat Content'!I68</f>
        <v>2.6557276241634948</v>
      </c>
      <c r="J160" s="334">
        <f>'Fat Content'!J68</f>
        <v>6.0191165104703792E-2</v>
      </c>
      <c r="K160" s="342">
        <f>'Fat Content'!K68</f>
        <v>2.319025991510467E-2</v>
      </c>
      <c r="L160" s="348">
        <f>'Fat Content'!L68</f>
        <v>88725068.497378394</v>
      </c>
      <c r="M160" s="360">
        <f>'Fat Content'!M68</f>
        <v>-2403180.5498551875</v>
      </c>
      <c r="N160" s="354">
        <f>'Fat Content'!N68</f>
        <v>-2.6371411444650619E-2</v>
      </c>
      <c r="O160" s="298">
        <f>'Fat Content'!O68</f>
        <v>20776462.921639774</v>
      </c>
      <c r="P160" s="297">
        <f>'Fat Content'!P68</f>
        <v>-1526377.466132734</v>
      </c>
      <c r="Q160" s="354">
        <f>'Fat Content'!Q68</f>
        <v>-6.8438702855514663E-2</v>
      </c>
    </row>
    <row r="161" spans="2:17" ht="15" thickBot="1" x14ac:dyDescent="0.3">
      <c r="B161" s="497" t="s">
        <v>284</v>
      </c>
      <c r="C161" s="254" t="s">
        <v>284</v>
      </c>
      <c r="D161" s="259">
        <f>Flavors!D275</f>
        <v>14114501.979963601</v>
      </c>
      <c r="E161" s="260">
        <f>Flavors!E275</f>
        <v>358718.43371641263</v>
      </c>
      <c r="F161" s="273">
        <f>Flavors!F275</f>
        <v>2.6077644542049888E-2</v>
      </c>
      <c r="G161" s="335">
        <f>Flavors!G275</f>
        <v>41.485036966969595</v>
      </c>
      <c r="H161" s="370">
        <f>Flavors!H275</f>
        <v>2.9425436772695193</v>
      </c>
      <c r="I161" s="326">
        <f>Flavors!I275</f>
        <v>2.8136319922465578</v>
      </c>
      <c r="J161" s="335">
        <f>Flavors!J275</f>
        <v>1.9841431198313053E-3</v>
      </c>
      <c r="K161" s="314">
        <f>Flavors!K275</f>
        <v>7.0568692322104385E-4</v>
      </c>
      <c r="L161" s="315">
        <f>Flavors!L275</f>
        <v>39713014.325452968</v>
      </c>
      <c r="M161" s="272">
        <f>Flavors!M275</f>
        <v>1036595.1045942456</v>
      </c>
      <c r="N161" s="274">
        <f>Flavors!N275</f>
        <v>2.6801734118012548E-2</v>
      </c>
      <c r="O161" s="302">
        <f>Flavors!O275</f>
        <v>8617266.2989252433</v>
      </c>
      <c r="P161" s="260">
        <f>Flavors!P275</f>
        <v>-158864.04412910715</v>
      </c>
      <c r="Q161" s="274">
        <f>Flavors!Q275</f>
        <v>-1.8101832803205358E-2</v>
      </c>
    </row>
    <row r="162" spans="2:17" x14ac:dyDescent="0.25">
      <c r="B162" s="498"/>
      <c r="C162" s="378" t="s">
        <v>33</v>
      </c>
      <c r="D162" s="299">
        <f>Flavors!D276</f>
        <v>219861.08608829169</v>
      </c>
      <c r="E162" s="300">
        <f>Flavors!E276</f>
        <v>68498.982149044517</v>
      </c>
      <c r="F162" s="318">
        <f>Flavors!F276</f>
        <v>0.45255040968866445</v>
      </c>
      <c r="G162" s="336">
        <f>Flavors!G276</f>
        <v>0.64621091816902965</v>
      </c>
      <c r="H162" s="371">
        <f>Flavors!H276</f>
        <v>0.22210764147964768</v>
      </c>
      <c r="I162" s="327">
        <f>Flavors!I276</f>
        <v>3.3113838893866094</v>
      </c>
      <c r="J162" s="336">
        <f>Flavors!J276</f>
        <v>-2.4642523296987129E-2</v>
      </c>
      <c r="K162" s="343">
        <f>Flavors!K276</f>
        <v>-7.3867890263986154E-3</v>
      </c>
      <c r="L162" s="349">
        <f>Flavors!L276</f>
        <v>728044.45837581146</v>
      </c>
      <c r="M162" s="361">
        <f>Flavors!M276</f>
        <v>223096.48175512301</v>
      </c>
      <c r="N162" s="355">
        <f>Flavors!N276</f>
        <v>0.44182072626208524</v>
      </c>
      <c r="O162" s="301">
        <f>Flavors!O276</f>
        <v>134593.07805220337</v>
      </c>
      <c r="P162" s="300">
        <f>Flavors!P276</f>
        <v>37342.27725138863</v>
      </c>
      <c r="Q162" s="355">
        <f>Flavors!Q276</f>
        <v>0.38397912350224866</v>
      </c>
    </row>
    <row r="163" spans="2:17" x14ac:dyDescent="0.25">
      <c r="B163" s="498"/>
      <c r="C163" s="48" t="s">
        <v>145</v>
      </c>
      <c r="D163" s="281">
        <f>Flavors!D277</f>
        <v>5641.822084903717</v>
      </c>
      <c r="E163" s="282">
        <f>Flavors!E277</f>
        <v>-1476.1941916942596</v>
      </c>
      <c r="F163" s="319">
        <f>Flavors!F277</f>
        <v>-0.20738842597867729</v>
      </c>
      <c r="G163" s="337">
        <f>Flavors!G277</f>
        <v>1.6582320657544006E-2</v>
      </c>
      <c r="H163" s="372">
        <f>Flavors!H277</f>
        <v>-3.3617336854453971E-3</v>
      </c>
      <c r="I163" s="328">
        <f>Flavors!I277</f>
        <v>2.891442386100064</v>
      </c>
      <c r="J163" s="337">
        <f>Flavors!J277</f>
        <v>0.19497091773578878</v>
      </c>
      <c r="K163" s="344">
        <f>Flavors!K277</f>
        <v>7.230594501860664E-2</v>
      </c>
      <c r="L163" s="350">
        <f>Flavors!L277</f>
        <v>16313.003511126042</v>
      </c>
      <c r="M163" s="362">
        <f>Flavors!M277</f>
        <v>-2880.5242900729154</v>
      </c>
      <c r="N163" s="356">
        <f>Flavors!N277</f>
        <v>-0.15007789708638025</v>
      </c>
      <c r="O163" s="285">
        <f>Flavors!O277</f>
        <v>2820.9110424518585</v>
      </c>
      <c r="P163" s="282">
        <f>Flavors!P277</f>
        <v>-738.09709584712982</v>
      </c>
      <c r="Q163" s="356">
        <f>Flavors!Q277</f>
        <v>-0.20738842597867729</v>
      </c>
    </row>
    <row r="164" spans="2:17" x14ac:dyDescent="0.25">
      <c r="B164" s="498"/>
      <c r="C164" s="48" t="s">
        <v>146</v>
      </c>
      <c r="D164" s="281">
        <f>Flavors!D278</f>
        <v>377888.45882872521</v>
      </c>
      <c r="E164" s="282">
        <f>Flavors!E278</f>
        <v>-19487.945569112024</v>
      </c>
      <c r="F164" s="319">
        <f>Flavors!F278</f>
        <v>-4.9041526757591471E-2</v>
      </c>
      <c r="G164" s="337">
        <f>Flavors!G278</f>
        <v>1.110681532097618</v>
      </c>
      <c r="H164" s="372">
        <f>Flavors!H278</f>
        <v>-2.7321348517441724E-3</v>
      </c>
      <c r="I164" s="328">
        <f>Flavors!I278</f>
        <v>3.4587315713677382</v>
      </c>
      <c r="J164" s="337">
        <f>Flavors!J278</f>
        <v>0.12636197800488658</v>
      </c>
      <c r="K164" s="344">
        <f>Flavors!K278</f>
        <v>3.7919556779225302E-2</v>
      </c>
      <c r="L164" s="350">
        <f>Flavors!L278</f>
        <v>1307014.7430064096</v>
      </c>
      <c r="M164" s="362">
        <f>Flavors!M278</f>
        <v>-17190.304128803313</v>
      </c>
      <c r="N164" s="356">
        <f>Flavors!N278</f>
        <v>-1.2981602936790522E-2</v>
      </c>
      <c r="O164" s="285">
        <f>Flavors!O278</f>
        <v>248891.11364176721</v>
      </c>
      <c r="P164" s="282">
        <f>Flavors!P278</f>
        <v>-11601.479698380776</v>
      </c>
      <c r="Q164" s="356">
        <f>Flavors!Q278</f>
        <v>-4.4536696992500312E-2</v>
      </c>
    </row>
    <row r="165" spans="2:17" x14ac:dyDescent="0.25">
      <c r="B165" s="498"/>
      <c r="C165" s="48" t="s">
        <v>147</v>
      </c>
      <c r="D165" s="281">
        <f>Flavors!D279</f>
        <v>69341.808079687704</v>
      </c>
      <c r="E165" s="282">
        <f>Flavors!E279</f>
        <v>-1519.2410499771941</v>
      </c>
      <c r="F165" s="319">
        <f>Flavors!F279</f>
        <v>-2.1439719967978669E-2</v>
      </c>
      <c r="G165" s="337">
        <f>Flavors!G279</f>
        <v>0.20380793283574103</v>
      </c>
      <c r="H165" s="372">
        <f>Flavors!H279</f>
        <v>5.2615176934117658E-3</v>
      </c>
      <c r="I165" s="328">
        <f>Flavors!I279</f>
        <v>3.2158556540924637</v>
      </c>
      <c r="J165" s="337">
        <f>Flavors!J279</f>
        <v>-7.267586031372586E-2</v>
      </c>
      <c r="K165" s="344">
        <f>Flavors!K279</f>
        <v>-2.2099791349224442E-2</v>
      </c>
      <c r="L165" s="350">
        <f>Flavors!L279</f>
        <v>222993.24557805818</v>
      </c>
      <c r="M165" s="362">
        <f>Flavors!M279</f>
        <v>-10035.547628730128</v>
      </c>
      <c r="N165" s="356">
        <f>Flavors!N279</f>
        <v>-4.3065697979325003E-2</v>
      </c>
      <c r="O165" s="285">
        <f>Flavors!O279</f>
        <v>36109.265069740744</v>
      </c>
      <c r="P165" s="282">
        <f>Flavors!P279</f>
        <v>-1292.3419637503903</v>
      </c>
      <c r="Q165" s="356">
        <f>Flavors!Q279</f>
        <v>-3.4553113255084665E-2</v>
      </c>
    </row>
    <row r="166" spans="2:17" x14ac:dyDescent="0.25">
      <c r="B166" s="498"/>
      <c r="C166" s="48" t="s">
        <v>148</v>
      </c>
      <c r="D166" s="281">
        <f>Flavors!D280</f>
        <v>3050.206174170426</v>
      </c>
      <c r="E166" s="282">
        <f>Flavors!E280</f>
        <v>-11158.617813373157</v>
      </c>
      <c r="F166" s="319">
        <f>Flavors!F280</f>
        <v>-0.78533014577107563</v>
      </c>
      <c r="G166" s="337">
        <f>Flavors!G280</f>
        <v>8.9650995884918462E-3</v>
      </c>
      <c r="H166" s="372">
        <f>Flavors!H280</f>
        <v>-3.0846773094241258E-2</v>
      </c>
      <c r="I166" s="328">
        <f>Flavors!I280</f>
        <v>3.899723689587907</v>
      </c>
      <c r="J166" s="337">
        <f>Flavors!J280</f>
        <v>0.56872095556660973</v>
      </c>
      <c r="K166" s="344">
        <f>Flavors!K280</f>
        <v>0.17073566159461864</v>
      </c>
      <c r="L166" s="350">
        <f>Flavors!L280</f>
        <v>11894.961275539708</v>
      </c>
      <c r="M166" s="362">
        <f>Flavors!M280</f>
        <v>-35434.670274195356</v>
      </c>
      <c r="N166" s="356">
        <f>Flavors!N280</f>
        <v>-0.74867834618487972</v>
      </c>
      <c r="O166" s="285">
        <f>Flavors!O280</f>
        <v>1709.5094664421933</v>
      </c>
      <c r="P166" s="282">
        <f>Flavors!P280</f>
        <v>-5915.3483441743001</v>
      </c>
      <c r="Q166" s="356">
        <f>Flavors!Q280</f>
        <v>-0.77579785631386433</v>
      </c>
    </row>
    <row r="167" spans="2:17" x14ac:dyDescent="0.25">
      <c r="B167" s="498"/>
      <c r="C167" s="48" t="s">
        <v>149</v>
      </c>
      <c r="D167" s="281">
        <f>Flavors!D281</f>
        <v>13401.876733398985</v>
      </c>
      <c r="E167" s="282">
        <f>Flavors!E281</f>
        <v>-3665.1229102615944</v>
      </c>
      <c r="F167" s="319">
        <f>Flavors!F281</f>
        <v>-0.21474910568847286</v>
      </c>
      <c r="G167" s="337">
        <f>Flavors!G281</f>
        <v>3.9390504355100199E-2</v>
      </c>
      <c r="H167" s="372">
        <f>Flavors!H281</f>
        <v>-8.4297246438187132E-3</v>
      </c>
      <c r="I167" s="328">
        <f>Flavors!I281</f>
        <v>2.8781928473107339</v>
      </c>
      <c r="J167" s="337">
        <f>Flavors!J281</f>
        <v>0.13998461395086803</v>
      </c>
      <c r="K167" s="344">
        <f>Flavors!K281</f>
        <v>5.1122705806454533E-2</v>
      </c>
      <c r="L167" s="350">
        <f>Flavors!L281</f>
        <v>38573.185754609105</v>
      </c>
      <c r="M167" s="362">
        <f>Flavors!M281</f>
        <v>-8159.8131884121904</v>
      </c>
      <c r="N167" s="356">
        <f>Flavors!N281</f>
        <v>-0.17460495523432926</v>
      </c>
      <c r="O167" s="285">
        <f>Flavors!O281</f>
        <v>6701.9595148563385</v>
      </c>
      <c r="P167" s="282">
        <f>Flavors!P281</f>
        <v>-1833.652028799057</v>
      </c>
      <c r="Q167" s="356">
        <f>Flavors!Q281</f>
        <v>-0.21482374396032922</v>
      </c>
    </row>
    <row r="168" spans="2:17" x14ac:dyDescent="0.25">
      <c r="B168" s="498"/>
      <c r="C168" s="48" t="s">
        <v>150</v>
      </c>
      <c r="D168" s="281">
        <f>Flavors!D282</f>
        <v>3990881.4992475174</v>
      </c>
      <c r="E168" s="282">
        <f>Flavors!E282</f>
        <v>-50446.438751535024</v>
      </c>
      <c r="F168" s="319">
        <f>Flavors!F282</f>
        <v>-1.2482639252609659E-2</v>
      </c>
      <c r="G168" s="337">
        <f>Flavors!G282</f>
        <v>11.729912026800768</v>
      </c>
      <c r="H168" s="372">
        <f>Flavors!H282</f>
        <v>0.40646728022356093</v>
      </c>
      <c r="I168" s="328">
        <f>Flavors!I282</f>
        <v>2.7545287857841503</v>
      </c>
      <c r="J168" s="337">
        <f>Flavors!J282</f>
        <v>-2.5438537689620677E-2</v>
      </c>
      <c r="K168" s="344">
        <f>Flavors!K282</f>
        <v>-9.1506606839656581E-3</v>
      </c>
      <c r="L168" s="350">
        <f>Flavors!L282</f>
        <v>10992997.970330693</v>
      </c>
      <c r="M168" s="362">
        <f>Flavors!M282</f>
        <v>-241761.64074830711</v>
      </c>
      <c r="N168" s="356">
        <f>Flavors!N282</f>
        <v>-2.1519075540334415E-2</v>
      </c>
      <c r="O168" s="285">
        <f>Flavors!O282</f>
        <v>2478881.1669247048</v>
      </c>
      <c r="P168" s="282">
        <f>Flavors!P282</f>
        <v>-166708.88409011485</v>
      </c>
      <c r="Q168" s="356">
        <f>Flavors!Q282</f>
        <v>-6.3013876252735052E-2</v>
      </c>
    </row>
    <row r="169" spans="2:17" x14ac:dyDescent="0.25">
      <c r="B169" s="498"/>
      <c r="C169" s="48" t="s">
        <v>151</v>
      </c>
      <c r="D169" s="281">
        <f>Flavors!D283</f>
        <v>687745.50811369519</v>
      </c>
      <c r="E169" s="282">
        <f>Flavors!E283</f>
        <v>168845.55120409461</v>
      </c>
      <c r="F169" s="319">
        <f>Flavors!F283</f>
        <v>0.32539133787885394</v>
      </c>
      <c r="G169" s="337">
        <f>Flavors!G283</f>
        <v>2.0214066262108039</v>
      </c>
      <c r="H169" s="372">
        <f>Flavors!H283</f>
        <v>0.56749467419624966</v>
      </c>
      <c r="I169" s="328">
        <f>Flavors!I283</f>
        <v>1.9917371482532502</v>
      </c>
      <c r="J169" s="337">
        <f>Flavors!J283</f>
        <v>4.1349708244451389E-3</v>
      </c>
      <c r="K169" s="344">
        <f>Flavors!K283</f>
        <v>2.0803815126597442E-3</v>
      </c>
      <c r="L169" s="350">
        <f>Flavors!L283</f>
        <v>1369808.2770543538</v>
      </c>
      <c r="M169" s="362">
        <f>Flavors!M283</f>
        <v>338441.59283311863</v>
      </c>
      <c r="N169" s="356">
        <f>Flavors!N283</f>
        <v>0.32814865751521655</v>
      </c>
      <c r="O169" s="285">
        <f>Flavors!O283</f>
        <v>343827.44561497023</v>
      </c>
      <c r="P169" s="282">
        <f>Flavors!P283</f>
        <v>84385.679476384976</v>
      </c>
      <c r="Q169" s="356">
        <f>Flavors!Q283</f>
        <v>0.32525865334769932</v>
      </c>
    </row>
    <row r="170" spans="2:17" x14ac:dyDescent="0.25">
      <c r="B170" s="498"/>
      <c r="C170" s="48" t="s">
        <v>152</v>
      </c>
      <c r="D170" s="281">
        <f>Flavors!D284</f>
        <v>0</v>
      </c>
      <c r="E170" s="282">
        <f>Flavors!E284</f>
        <v>-1911.1757900714874</v>
      </c>
      <c r="F170" s="319">
        <f>Flavors!F284</f>
        <v>-1</v>
      </c>
      <c r="G170" s="337">
        <f>Flavors!G284</f>
        <v>0</v>
      </c>
      <c r="H170" s="372">
        <f>Flavors!H284</f>
        <v>-5.3549461444065572E-3</v>
      </c>
      <c r="I170" s="328">
        <f>Flavors!I284</f>
        <v>0</v>
      </c>
      <c r="J170" s="337">
        <f>Flavors!J284</f>
        <v>-2.9956336428873738</v>
      </c>
      <c r="K170" s="344">
        <f>Flavors!K284</f>
        <v>-1</v>
      </c>
      <c r="L170" s="350">
        <f>Flavors!L284</f>
        <v>0</v>
      </c>
      <c r="M170" s="362">
        <f>Flavors!M284</f>
        <v>-5725.1824942100047</v>
      </c>
      <c r="N170" s="356">
        <f>Flavors!N284</f>
        <v>-1</v>
      </c>
      <c r="O170" s="285">
        <f>Flavors!O284</f>
        <v>0</v>
      </c>
      <c r="P170" s="282">
        <f>Flavors!P284</f>
        <v>-955.58789503574371</v>
      </c>
      <c r="Q170" s="356">
        <f>Flavors!Q284</f>
        <v>-1</v>
      </c>
    </row>
    <row r="171" spans="2:17" x14ac:dyDescent="0.25">
      <c r="B171" s="498"/>
      <c r="C171" s="48" t="s">
        <v>153</v>
      </c>
      <c r="D171" s="281">
        <f>Flavors!D285</f>
        <v>0</v>
      </c>
      <c r="E171" s="282">
        <f>Flavors!E285</f>
        <v>0</v>
      </c>
      <c r="F171" s="319">
        <f>Flavors!F285</f>
        <v>0</v>
      </c>
      <c r="G171" s="337">
        <f>Flavors!G285</f>
        <v>0</v>
      </c>
      <c r="H171" s="372">
        <f>Flavors!H285</f>
        <v>0</v>
      </c>
      <c r="I171" s="328">
        <f>Flavors!I285</f>
        <v>0</v>
      </c>
      <c r="J171" s="337">
        <f>Flavors!J285</f>
        <v>0</v>
      </c>
      <c r="K171" s="344">
        <f>Flavors!K285</f>
        <v>0</v>
      </c>
      <c r="L171" s="350">
        <f>Flavors!L285</f>
        <v>0</v>
      </c>
      <c r="M171" s="362">
        <f>Flavors!M285</f>
        <v>0</v>
      </c>
      <c r="N171" s="356">
        <f>Flavors!N285</f>
        <v>0</v>
      </c>
      <c r="O171" s="285">
        <f>Flavors!O285</f>
        <v>0</v>
      </c>
      <c r="P171" s="282">
        <f>Flavors!P285</f>
        <v>0</v>
      </c>
      <c r="Q171" s="356">
        <f>Flavors!Q285</f>
        <v>0</v>
      </c>
    </row>
    <row r="172" spans="2:17" x14ac:dyDescent="0.25">
      <c r="B172" s="498"/>
      <c r="C172" s="48" t="s">
        <v>154</v>
      </c>
      <c r="D172" s="281">
        <f>Flavors!D286</f>
        <v>48801.478599413036</v>
      </c>
      <c r="E172" s="282">
        <f>Flavors!E286</f>
        <v>287.11949683639978</v>
      </c>
      <c r="F172" s="319">
        <f>Flavors!F286</f>
        <v>5.9182374486144787E-3</v>
      </c>
      <c r="G172" s="337">
        <f>Flavors!G286</f>
        <v>0.14343624356093976</v>
      </c>
      <c r="H172" s="372">
        <f>Flavors!H286</f>
        <v>7.5032846074463144E-3</v>
      </c>
      <c r="I172" s="328">
        <f>Flavors!I286</f>
        <v>2.8283484235274163</v>
      </c>
      <c r="J172" s="337">
        <f>Flavors!J286</f>
        <v>8.5541012339929168E-4</v>
      </c>
      <c r="K172" s="344">
        <f>Flavors!K286</f>
        <v>3.0253306351037237E-4</v>
      </c>
      <c r="L172" s="350">
        <f>Flavors!L286</f>
        <v>138027.58506245681</v>
      </c>
      <c r="M172" s="362">
        <f>Flavors!M286</f>
        <v>853.57365014779498</v>
      </c>
      <c r="N172" s="356">
        <f>Flavors!N286</f>
        <v>6.2225609746308069E-3</v>
      </c>
      <c r="O172" s="285">
        <f>Flavors!O286</f>
        <v>24316.342801771461</v>
      </c>
      <c r="P172" s="282">
        <f>Flavors!P286</f>
        <v>-474.81701190067542</v>
      </c>
      <c r="Q172" s="356">
        <f>Flavors!Q286</f>
        <v>-1.9152674399638917E-2</v>
      </c>
    </row>
    <row r="173" spans="2:17" x14ac:dyDescent="0.25">
      <c r="B173" s="498"/>
      <c r="C173" s="48" t="s">
        <v>155</v>
      </c>
      <c r="D173" s="281">
        <f>Flavors!D287</f>
        <v>19839271.561236933</v>
      </c>
      <c r="E173" s="282">
        <f>Flavors!E287</f>
        <v>-2024000.0168249235</v>
      </c>
      <c r="F173" s="319">
        <f>Flavors!F287</f>
        <v>-9.2575349924109929E-2</v>
      </c>
      <c r="G173" s="337">
        <f>Flavors!G287</f>
        <v>58.311155100194703</v>
      </c>
      <c r="H173" s="372">
        <f>Flavors!H287</f>
        <v>-2.9478051949629531</v>
      </c>
      <c r="I173" s="328">
        <f>Flavors!I287</f>
        <v>2.5519649364255623</v>
      </c>
      <c r="J173" s="337">
        <f>Flavors!J287</f>
        <v>9.2800392398932452E-2</v>
      </c>
      <c r="K173" s="344">
        <f>Flavors!K287</f>
        <v>3.7736552694022388E-2</v>
      </c>
      <c r="L173" s="350">
        <f>Flavors!L287</f>
        <v>50629125.388501473</v>
      </c>
      <c r="M173" s="362">
        <f>Flavors!M287</f>
        <v>-3136256.8926933855</v>
      </c>
      <c r="N173" s="356">
        <f>Flavors!N287</f>
        <v>-5.8332271800666281E-2</v>
      </c>
      <c r="O173" s="285">
        <f>Flavors!O287</f>
        <v>12548505.525199527</v>
      </c>
      <c r="P173" s="282">
        <f>Flavors!P287</f>
        <v>-1315295.4564971644</v>
      </c>
      <c r="Q173" s="356">
        <f>Flavors!Q287</f>
        <v>-9.4872644106305887E-2</v>
      </c>
    </row>
    <row r="174" spans="2:17" x14ac:dyDescent="0.25">
      <c r="B174" s="498"/>
      <c r="C174" s="48" t="s">
        <v>156</v>
      </c>
      <c r="D174" s="281">
        <f>Flavors!D288</f>
        <v>67400.630545637221</v>
      </c>
      <c r="E174" s="282">
        <f>Flavors!E288</f>
        <v>21482.948362059986</v>
      </c>
      <c r="F174" s="319">
        <f>Flavors!F288</f>
        <v>0.46785785650442752</v>
      </c>
      <c r="G174" s="337">
        <f>Flavors!G288</f>
        <v>0.19810246608432094</v>
      </c>
      <c r="H174" s="372">
        <f>Flavors!H288</f>
        <v>6.9445167029776517E-2</v>
      </c>
      <c r="I174" s="328">
        <f>Flavors!I288</f>
        <v>2.8984547523100894</v>
      </c>
      <c r="J174" s="337">
        <f>Flavors!J288</f>
        <v>0.20775336890227925</v>
      </c>
      <c r="K174" s="344">
        <f>Flavors!K288</f>
        <v>7.7211603704293919E-2</v>
      </c>
      <c r="L174" s="350">
        <f>Flavors!L288</f>
        <v>195357.67791369878</v>
      </c>
      <c r="M174" s="362">
        <f>Flavors!M288</f>
        <v>71806.906939467357</v>
      </c>
      <c r="N174" s="356">
        <f>Flavors!N288</f>
        <v>0.5811935156150817</v>
      </c>
      <c r="O174" s="285">
        <f>Flavors!O288</f>
        <v>34143.654932828736</v>
      </c>
      <c r="P174" s="282">
        <f>Flavors!P288</f>
        <v>11280.624507968063</v>
      </c>
      <c r="Q174" s="356">
        <f>Flavors!Q288</f>
        <v>0.49340023165528402</v>
      </c>
    </row>
    <row r="175" spans="2:17" x14ac:dyDescent="0.25">
      <c r="B175" s="498"/>
      <c r="C175" s="48" t="s">
        <v>157</v>
      </c>
      <c r="D175" s="281">
        <f>Flavors!D289</f>
        <v>2432.7307598590851</v>
      </c>
      <c r="E175" s="282">
        <f>Flavors!E289</f>
        <v>-2072.7123553752899</v>
      </c>
      <c r="F175" s="319">
        <f>Flavors!F289</f>
        <v>-0.46004628232165939</v>
      </c>
      <c r="G175" s="337">
        <f>Flavors!G289</f>
        <v>7.150229292305391E-3</v>
      </c>
      <c r="H175" s="372">
        <f>Flavors!H289</f>
        <v>-5.4736252814619642E-3</v>
      </c>
      <c r="I175" s="328">
        <f>Flavors!I289</f>
        <v>3.491212232492007</v>
      </c>
      <c r="J175" s="337">
        <f>Flavors!J289</f>
        <v>0.22142657135498833</v>
      </c>
      <c r="K175" s="344">
        <f>Flavors!K289</f>
        <v>6.7718986594977784E-2</v>
      </c>
      <c r="L175" s="350">
        <f>Flavors!L289</f>
        <v>8493.1793871796126</v>
      </c>
      <c r="M175" s="362">
        <f>Flavors!M289</f>
        <v>-6238.6539080822477</v>
      </c>
      <c r="N175" s="356">
        <f>Flavors!N289</f>
        <v>-0.4234811637522915</v>
      </c>
      <c r="O175" s="285">
        <f>Flavors!O289</f>
        <v>1216.3653799295425</v>
      </c>
      <c r="P175" s="282">
        <f>Flavors!P289</f>
        <v>-1036.356177687645</v>
      </c>
      <c r="Q175" s="356">
        <f>Flavors!Q289</f>
        <v>-0.46004628232165939</v>
      </c>
    </row>
    <row r="176" spans="2:17" x14ac:dyDescent="0.25">
      <c r="B176" s="498"/>
      <c r="C176" s="48" t="s">
        <v>158</v>
      </c>
      <c r="D176" s="281">
        <f>Flavors!D290</f>
        <v>530031.00334876706</v>
      </c>
      <c r="E176" s="282">
        <f>Flavors!E290</f>
        <v>36039.464039710234</v>
      </c>
      <c r="F176" s="319">
        <f>Flavors!F290</f>
        <v>7.2955630151314801E-2</v>
      </c>
      <c r="G176" s="337">
        <f>Flavors!G290</f>
        <v>1.5578555870251323</v>
      </c>
      <c r="H176" s="372">
        <f>Flavors!H290</f>
        <v>0.17373482611200508</v>
      </c>
      <c r="I176" s="328">
        <f>Flavors!I290</f>
        <v>3.1010680292510719</v>
      </c>
      <c r="J176" s="337">
        <f>Flavors!J290</f>
        <v>0.15442315023609021</v>
      </c>
      <c r="K176" s="344">
        <f>Flavors!K290</f>
        <v>5.2406433953354946E-2</v>
      </c>
      <c r="L176" s="350">
        <f>Flavors!L290</f>
        <v>1643662.1989967295</v>
      </c>
      <c r="M176" s="362">
        <f>Flavors!M290</f>
        <v>188044.55941496906</v>
      </c>
      <c r="N176" s="356">
        <f>Flavors!N290</f>
        <v>0.12918540851772001</v>
      </c>
      <c r="O176" s="285">
        <f>Flavors!O290</f>
        <v>264519.67776992137</v>
      </c>
      <c r="P176" s="282">
        <f>Flavors!P290</f>
        <v>11801.211440460611</v>
      </c>
      <c r="Q176" s="356">
        <f>Flavors!Q290</f>
        <v>4.6697068132234384E-2</v>
      </c>
    </row>
    <row r="177" spans="2:17" x14ac:dyDescent="0.25">
      <c r="B177" s="498"/>
      <c r="C177" s="48" t="s">
        <v>159</v>
      </c>
      <c r="D177" s="281">
        <f>Flavors!D291</f>
        <v>0</v>
      </c>
      <c r="E177" s="282">
        <f>Flavors!E291</f>
        <v>0</v>
      </c>
      <c r="F177" s="319">
        <f>Flavors!F291</f>
        <v>0</v>
      </c>
      <c r="G177" s="337">
        <f>Flavors!G291</f>
        <v>0</v>
      </c>
      <c r="H177" s="372">
        <f>Flavors!H291</f>
        <v>0</v>
      </c>
      <c r="I177" s="328">
        <f>Flavors!I291</f>
        <v>0</v>
      </c>
      <c r="J177" s="337">
        <f>Flavors!J291</f>
        <v>0</v>
      </c>
      <c r="K177" s="344">
        <f>Flavors!K291</f>
        <v>0</v>
      </c>
      <c r="L177" s="350">
        <f>Flavors!L291</f>
        <v>0</v>
      </c>
      <c r="M177" s="362">
        <f>Flavors!M291</f>
        <v>0</v>
      </c>
      <c r="N177" s="356">
        <f>Flavors!N291</f>
        <v>0</v>
      </c>
      <c r="O177" s="285">
        <f>Flavors!O291</f>
        <v>0</v>
      </c>
      <c r="P177" s="282">
        <f>Flavors!P291</f>
        <v>0</v>
      </c>
      <c r="Q177" s="356">
        <f>Flavors!Q291</f>
        <v>0</v>
      </c>
    </row>
    <row r="178" spans="2:17" x14ac:dyDescent="0.25">
      <c r="B178" s="498"/>
      <c r="C178" s="48" t="s">
        <v>160</v>
      </c>
      <c r="D178" s="281">
        <f>Flavors!D292</f>
        <v>8157207.7647117693</v>
      </c>
      <c r="E178" s="282">
        <f>Flavors!E292</f>
        <v>177410.21530654188</v>
      </c>
      <c r="F178" s="319">
        <f>Flavors!F292</f>
        <v>2.2232420585628156E-2</v>
      </c>
      <c r="G178" s="337">
        <f>Flavors!G292</f>
        <v>23.975487491283904</v>
      </c>
      <c r="H178" s="372">
        <f>Flavors!H292</f>
        <v>1.6167979650137667</v>
      </c>
      <c r="I178" s="328">
        <f>Flavors!I292</f>
        <v>2.8480281878452258</v>
      </c>
      <c r="J178" s="337">
        <f>Flavors!J292</f>
        <v>1.1249188634323559E-2</v>
      </c>
      <c r="K178" s="344">
        <f>Flavors!K292</f>
        <v>3.9654793825859222E-3</v>
      </c>
      <c r="L178" s="350">
        <f>Flavors!L292</f>
        <v>23231957.648009066</v>
      </c>
      <c r="M178" s="362">
        <f>Flavors!M292</f>
        <v>595035.54190169275</v>
      </c>
      <c r="N178" s="356">
        <f>Flavors!N292</f>
        <v>2.6286062173671302E-2</v>
      </c>
      <c r="O178" s="285">
        <f>Flavors!O292</f>
        <v>5070566.116419672</v>
      </c>
      <c r="P178" s="282">
        <f>Flavors!P292</f>
        <v>-102595.79473314341</v>
      </c>
      <c r="Q178" s="356">
        <f>Flavors!Q292</f>
        <v>-1.9832318511422815E-2</v>
      </c>
    </row>
    <row r="179" spans="2:17" ht="15" thickBot="1" x14ac:dyDescent="0.3">
      <c r="B179" s="498"/>
      <c r="C179" s="51" t="s">
        <v>161</v>
      </c>
      <c r="D179" s="303">
        <f>Flavors!D293</f>
        <v>10157.914727449417</v>
      </c>
      <c r="E179" s="304">
        <f>Flavors!E293</f>
        <v>-23627.6394604534</v>
      </c>
      <c r="F179" s="320">
        <f>Flavors!F293</f>
        <v>-0.6993414797651436</v>
      </c>
      <c r="G179" s="338">
        <f>Flavors!G293</f>
        <v>2.9855921843630694E-2</v>
      </c>
      <c r="H179" s="373">
        <f>Flavors!H293</f>
        <v>-6.4808223691815686E-2</v>
      </c>
      <c r="I179" s="329">
        <f>Flavors!I293</f>
        <v>3.0389541164273592</v>
      </c>
      <c r="J179" s="338">
        <f>Flavors!J293</f>
        <v>0.25189905970726167</v>
      </c>
      <c r="K179" s="345">
        <f>Flavors!K293</f>
        <v>9.0381802505080461E-2</v>
      </c>
      <c r="L179" s="351">
        <f>Flavors!L293</f>
        <v>30869.436775300503</v>
      </c>
      <c r="M179" s="363">
        <f>Flavors!M293</f>
        <v>-63292.762868184916</v>
      </c>
      <c r="N179" s="357">
        <f>Flavors!N293</f>
        <v>-0.672167420767807</v>
      </c>
      <c r="O179" s="305">
        <f>Flavors!O293</f>
        <v>5078.9573637247086</v>
      </c>
      <c r="P179" s="304">
        <f>Flavors!P293</f>
        <v>-11813.8197302267</v>
      </c>
      <c r="Q179" s="357">
        <f>Flavors!Q293</f>
        <v>-0.6993414797651436</v>
      </c>
    </row>
    <row r="180" spans="2:17" x14ac:dyDescent="0.25">
      <c r="B180" s="497" t="s">
        <v>275</v>
      </c>
      <c r="C180" s="54" t="s">
        <v>276</v>
      </c>
      <c r="D180" s="306">
        <f>'NB vs PL'!D37</f>
        <v>26322861.815514058</v>
      </c>
      <c r="E180" s="53">
        <f>'NB vs PL'!E37</f>
        <v>-1739506.3012244254</v>
      </c>
      <c r="F180" s="321">
        <f>'NB vs PL'!F37</f>
        <v>-6.1987152830015602E-2</v>
      </c>
      <c r="G180" s="339">
        <f>'NB vs PL'!G37</f>
        <v>77.367582437070794</v>
      </c>
      <c r="H180" s="374">
        <f>'NB vs PL'!H37</f>
        <v>-1.2607000737835818</v>
      </c>
      <c r="I180" s="330">
        <f>'NB vs PL'!I37</f>
        <v>2.8880706771411351</v>
      </c>
      <c r="J180" s="339">
        <f>'NB vs PL'!J37</f>
        <v>8.8223711938562044E-2</v>
      </c>
      <c r="K180" s="346">
        <f>'NB vs PL'!K37</f>
        <v>3.1510190747935728E-2</v>
      </c>
      <c r="L180" s="352">
        <f>'NB vs PL'!L37</f>
        <v>76022285.347824216</v>
      </c>
      <c r="M180" s="364">
        <f>'NB vs PL'!M37</f>
        <v>-2548050.8602234721</v>
      </c>
      <c r="N180" s="358">
        <f>'NB vs PL'!N37</f>
        <v>-3.2430189091675082E-2</v>
      </c>
      <c r="O180" s="52">
        <f>'NB vs PL'!O37</f>
        <v>17153934.954296723</v>
      </c>
      <c r="P180" s="53">
        <f>'NB vs PL'!P37</f>
        <v>-1291555.4488609917</v>
      </c>
      <c r="Q180" s="358">
        <f>'NB vs PL'!Q37</f>
        <v>-7.0020119857582538E-2</v>
      </c>
    </row>
    <row r="181" spans="2:17" ht="15" thickBot="1" x14ac:dyDescent="0.3">
      <c r="B181" s="499"/>
      <c r="C181" s="55" t="s">
        <v>144</v>
      </c>
      <c r="D181" s="307">
        <f>'NB vs PL'!D38</f>
        <v>7698726.3233141871</v>
      </c>
      <c r="E181" s="47">
        <f>'NB vs PL'!E38</f>
        <v>71297.996143964119</v>
      </c>
      <c r="F181" s="322">
        <f>'NB vs PL'!F38</f>
        <v>9.3475799556173196E-3</v>
      </c>
      <c r="G181" s="340">
        <f>'NB vs PL'!G38</f>
        <v>22.627928819213963</v>
      </c>
      <c r="H181" s="375">
        <f>'NB vs PL'!H38</f>
        <v>1.2565468016603845</v>
      </c>
      <c r="I181" s="331">
        <f>'NB vs PL'!I38</f>
        <v>1.8882596539155729</v>
      </c>
      <c r="J181" s="340">
        <f>'NB vs PL'!J38</f>
        <v>3.9165449434153343E-2</v>
      </c>
      <c r="K181" s="347">
        <f>'NB vs PL'!K38</f>
        <v>2.1180883775003413E-2</v>
      </c>
      <c r="L181" s="353">
        <f>'NB vs PL'!L38</f>
        <v>14537194.302851958</v>
      </c>
      <c r="M181" s="365">
        <f>'NB vs PL'!M38</f>
        <v>433360.78798408993</v>
      </c>
      <c r="N181" s="359">
        <f>'NB vs PL'!N38</f>
        <v>3.0726453735238229E-2</v>
      </c>
      <c r="O181" s="46">
        <f>'NB vs PL'!O38</f>
        <v>4046847.9043951901</v>
      </c>
      <c r="P181" s="47">
        <f>'NB vs PL'!P38</f>
        <v>-184926.32159560453</v>
      </c>
      <c r="Q181" s="359">
        <f>'NB vs PL'!Q38</f>
        <v>-4.3699477268853426E-2</v>
      </c>
    </row>
    <row r="182" spans="2:17" x14ac:dyDescent="0.25">
      <c r="B182" s="498" t="s">
        <v>457</v>
      </c>
      <c r="C182" s="43" t="s">
        <v>39</v>
      </c>
      <c r="D182" s="258">
        <f>Size!D107</f>
        <v>9441.490503582143</v>
      </c>
      <c r="E182" s="62">
        <f>Size!E107</f>
        <v>-5285.4391837231287</v>
      </c>
      <c r="F182" s="323">
        <f>Size!F107</f>
        <v>-0.35889620551928203</v>
      </c>
      <c r="G182" s="341">
        <f>Size!G107</f>
        <v>2.7750223360371633E-2</v>
      </c>
      <c r="H182" s="376">
        <f>Size!H107</f>
        <v>-1.3513335835840239E-2</v>
      </c>
      <c r="I182" s="332">
        <f>Size!I107</f>
        <v>3.3222333010883474</v>
      </c>
      <c r="J182" s="341">
        <f>Size!J107</f>
        <v>-0.12662221699212539</v>
      </c>
      <c r="K182" s="309">
        <f>Size!K107</f>
        <v>-3.6714271249785331E-2</v>
      </c>
      <c r="L182" s="310">
        <f>Size!L107</f>
        <v>31366.834162909985</v>
      </c>
      <c r="M182" s="311">
        <f>Size!M107</f>
        <v>-19424.218553535935</v>
      </c>
      <c r="N182" s="312">
        <f>Size!N107</f>
        <v>-0.38243386412911379</v>
      </c>
      <c r="O182" s="61">
        <f>Size!O107</f>
        <v>6511.7515579462051</v>
      </c>
      <c r="P182" s="62">
        <f>Size!P107</f>
        <v>-4012.0935368537903</v>
      </c>
      <c r="Q182" s="312">
        <f>Size!Q107</f>
        <v>-0.38123836874378086</v>
      </c>
    </row>
    <row r="183" spans="2:17" x14ac:dyDescent="0.25">
      <c r="B183" s="498"/>
      <c r="C183" s="48" t="s">
        <v>173</v>
      </c>
      <c r="D183" s="57">
        <f>Size!D108</f>
        <v>23351307.921465579</v>
      </c>
      <c r="E183" s="277">
        <f>Size!E108</f>
        <v>-618308.1980927214</v>
      </c>
      <c r="F183" s="279">
        <f>Size!F108</f>
        <v>-2.5795498559870771E-2</v>
      </c>
      <c r="G183" s="333">
        <f>Size!G108</f>
        <v>68.633655918165644</v>
      </c>
      <c r="H183" s="368">
        <f>Size!H108</f>
        <v>1.4729038360493263</v>
      </c>
      <c r="I183" s="324">
        <f>Size!I108</f>
        <v>2.2408851036592137</v>
      </c>
      <c r="J183" s="333">
        <f>Size!J108</f>
        <v>6.2766912628383409E-2</v>
      </c>
      <c r="K183" s="290">
        <f>Size!K108</f>
        <v>2.8817037058341603E-2</v>
      </c>
      <c r="L183" s="294">
        <f>Size!L108</f>
        <v>52327598.072171614</v>
      </c>
      <c r="M183" s="280">
        <f>Size!M108</f>
        <v>118941.17013586313</v>
      </c>
      <c r="N183" s="269">
        <f>Size!N108</f>
        <v>2.2781886605327574E-3</v>
      </c>
      <c r="O183" s="284">
        <f>Size!O108</f>
        <v>11679390.234167265</v>
      </c>
      <c r="P183" s="277">
        <f>Size!P108</f>
        <v>-311774.16729528271</v>
      </c>
      <c r="Q183" s="269">
        <f>Size!Q108</f>
        <v>-2.6000324643806569E-2</v>
      </c>
    </row>
    <row r="184" spans="2:17" x14ac:dyDescent="0.25">
      <c r="B184" s="498"/>
      <c r="C184" s="48" t="s">
        <v>174</v>
      </c>
      <c r="D184" s="57">
        <f>Size!D109</f>
        <v>26446.699762292123</v>
      </c>
      <c r="E184" s="277">
        <f>Size!E109</f>
        <v>-5062.0632514102836</v>
      </c>
      <c r="F184" s="279">
        <f>Size!F109</f>
        <v>-0.16065572771641062</v>
      </c>
      <c r="G184" s="333">
        <f>Size!G109</f>
        <v>7.7731564234465755E-2</v>
      </c>
      <c r="H184" s="368">
        <f>Size!H109</f>
        <v>-1.0553213069528014E-2</v>
      </c>
      <c r="I184" s="324">
        <f>Size!I109</f>
        <v>3.6395509811399438</v>
      </c>
      <c r="J184" s="333">
        <f>Size!J109</f>
        <v>-0.14205415638993646</v>
      </c>
      <c r="K184" s="290">
        <f>Size!K109</f>
        <v>-3.7564513275102358E-2</v>
      </c>
      <c r="L184" s="294">
        <f>Size!L109</f>
        <v>96254.11206776381</v>
      </c>
      <c r="M184" s="280">
        <f>Size!M109</f>
        <v>-22899.58802206468</v>
      </c>
      <c r="N184" s="269">
        <f>Size!N109</f>
        <v>-0.19218528677498864</v>
      </c>
      <c r="O184" s="284">
        <f>Size!O109</f>
        <v>8676.1608448028564</v>
      </c>
      <c r="P184" s="277">
        <f>Size!P109</f>
        <v>-1659.0885675037971</v>
      </c>
      <c r="Q184" s="269">
        <f>Size!Q109</f>
        <v>-0.1605271920702992</v>
      </c>
    </row>
    <row r="185" spans="2:17" x14ac:dyDescent="0.25">
      <c r="B185" s="498"/>
      <c r="C185" s="48" t="s">
        <v>175</v>
      </c>
      <c r="D185" s="57">
        <f>Size!D110</f>
        <v>62976.078200884163</v>
      </c>
      <c r="E185" s="277">
        <f>Size!E110</f>
        <v>42356.011522449553</v>
      </c>
      <c r="F185" s="279">
        <f>Size!F110</f>
        <v>2.0541161278953268</v>
      </c>
      <c r="G185" s="333">
        <f>Size!G110</f>
        <v>0.18509791814880491</v>
      </c>
      <c r="H185" s="368">
        <f>Size!H110</f>
        <v>0.1273223084269178</v>
      </c>
      <c r="I185" s="324">
        <f>Size!I110</f>
        <v>2.2186724199235943</v>
      </c>
      <c r="J185" s="333">
        <f>Size!J110</f>
        <v>6.4961539442510929E-2</v>
      </c>
      <c r="K185" s="290">
        <f>Size!K110</f>
        <v>3.0162609118639081E-2</v>
      </c>
      <c r="L185" s="294">
        <f>Size!L110</f>
        <v>139723.28781925319</v>
      </c>
      <c r="M185" s="280">
        <f>Size!M110</f>
        <v>95313.625857663137</v>
      </c>
      <c r="N185" s="269">
        <f>Size!N110</f>
        <v>2.1462362388639655</v>
      </c>
      <c r="O185" s="284">
        <f>Size!O110</f>
        <v>17969.700055241585</v>
      </c>
      <c r="P185" s="277">
        <f>Size!P110</f>
        <v>12089.814683198929</v>
      </c>
      <c r="Q185" s="269">
        <f>Size!Q110</f>
        <v>2.0561310158668893</v>
      </c>
    </row>
    <row r="186" spans="2:17" x14ac:dyDescent="0.25">
      <c r="B186" s="498"/>
      <c r="C186" s="48" t="s">
        <v>176</v>
      </c>
      <c r="D186" s="57">
        <f>Size!D111</f>
        <v>1842137.4150156863</v>
      </c>
      <c r="E186" s="277">
        <f>Size!E111</f>
        <v>-20126.22776113986</v>
      </c>
      <c r="F186" s="279">
        <f>Size!F111</f>
        <v>-1.0807399821826297E-2</v>
      </c>
      <c r="G186" s="333">
        <f>Size!G111</f>
        <v>5.4143701895148713</v>
      </c>
      <c r="H186" s="368">
        <f>Size!H111</f>
        <v>0.19647157152156858</v>
      </c>
      <c r="I186" s="324">
        <f>Size!I111</f>
        <v>1.6692924549585726</v>
      </c>
      <c r="J186" s="333">
        <f>Size!J111</f>
        <v>4.1004992299656928E-2</v>
      </c>
      <c r="K186" s="290">
        <f>Size!K111</f>
        <v>2.5182895060002326E-2</v>
      </c>
      <c r="L186" s="294">
        <f>Size!L111</f>
        <v>3075066.0878825737</v>
      </c>
      <c r="M186" s="280">
        <f>Size!M111</f>
        <v>42765.546183546074</v>
      </c>
      <c r="N186" s="269">
        <f>Size!N111</f>
        <v>1.410333362259142E-2</v>
      </c>
      <c r="O186" s="284">
        <f>Size!O111</f>
        <v>459659.28802259715</v>
      </c>
      <c r="P186" s="277">
        <f>Size!P111</f>
        <v>-4389.1256250268198</v>
      </c>
      <c r="Q186" s="269">
        <f>Size!Q111</f>
        <v>-9.4583355872857496E-3</v>
      </c>
    </row>
    <row r="187" spans="2:17" x14ac:dyDescent="0.25">
      <c r="B187" s="498"/>
      <c r="C187" s="48" t="s">
        <v>177</v>
      </c>
      <c r="D187" s="57">
        <f>Size!D112</f>
        <v>8426302.4817427024</v>
      </c>
      <c r="E187" s="277">
        <f>Size!E112</f>
        <v>-1087467.3272734117</v>
      </c>
      <c r="F187" s="279">
        <f>Size!F112</f>
        <v>-0.11430456581394566</v>
      </c>
      <c r="G187" s="333">
        <f>Size!G112</f>
        <v>24.766404825773748</v>
      </c>
      <c r="H187" s="368">
        <f>Size!H112</f>
        <v>-1.8903397930227861</v>
      </c>
      <c r="I187" s="324">
        <f>Size!I112</f>
        <v>4.1078722151165685</v>
      </c>
      <c r="J187" s="333">
        <f>Size!J112</f>
        <v>0.22232457415735896</v>
      </c>
      <c r="K187" s="290">
        <f>Size!K112</f>
        <v>5.7218336950431672E-2</v>
      </c>
      <c r="L187" s="294">
        <f>Size!L112</f>
        <v>34614173.84091863</v>
      </c>
      <c r="M187" s="280">
        <f>Size!M112</f>
        <v>-2352031.9971328825</v>
      </c>
      <c r="N187" s="269">
        <f>Size!N112</f>
        <v>-6.3626546025229241E-2</v>
      </c>
      <c r="O187" s="284">
        <f>Size!O112</f>
        <v>8979159.9849335495</v>
      </c>
      <c r="P187" s="277">
        <f>Size!P112</f>
        <v>-1170053.3878707048</v>
      </c>
      <c r="Q187" s="269">
        <f>Size!Q112</f>
        <v>-0.11528513047188167</v>
      </c>
    </row>
    <row r="188" spans="2:17" ht="15" thickBot="1" x14ac:dyDescent="0.3">
      <c r="B188" s="498"/>
      <c r="C188" s="51" t="s">
        <v>178</v>
      </c>
      <c r="D188" s="296">
        <f>Size!D113</f>
        <v>304503.26258949534</v>
      </c>
      <c r="E188" s="297">
        <f>Size!E113</f>
        <v>27092.419881464564</v>
      </c>
      <c r="F188" s="317">
        <f>Size!F113</f>
        <v>9.7661719408634579E-2</v>
      </c>
      <c r="G188" s="334">
        <f>Size!G113</f>
        <v>0.89498936080213298</v>
      </c>
      <c r="H188" s="369">
        <f>Size!H113</f>
        <v>0.11770862593034115</v>
      </c>
      <c r="I188" s="325">
        <f>Size!I113</f>
        <v>0.92265259202995087</v>
      </c>
      <c r="J188" s="334">
        <f>Size!J113</f>
        <v>9.5210206990351542E-3</v>
      </c>
      <c r="K188" s="342">
        <f>Size!K113</f>
        <v>1.0426778569443164E-2</v>
      </c>
      <c r="L188" s="348">
        <f>Size!L113</f>
        <v>280950.72450977465</v>
      </c>
      <c r="M188" s="360">
        <f>Size!M113</f>
        <v>27638.125803557021</v>
      </c>
      <c r="N188" s="354">
        <f>Size!N113</f>
        <v>0.10910679510106275</v>
      </c>
      <c r="O188" s="298">
        <f>Size!O113</f>
        <v>50513.969613114306</v>
      </c>
      <c r="P188" s="297">
        <f>Size!P113</f>
        <v>4346.2056221550738</v>
      </c>
      <c r="Q188" s="354">
        <f>Size!Q113</f>
        <v>9.4139400448463695E-2</v>
      </c>
    </row>
    <row r="189" spans="2:17" x14ac:dyDescent="0.25">
      <c r="B189" s="497" t="s">
        <v>24</v>
      </c>
      <c r="C189" s="54" t="s">
        <v>453</v>
      </c>
      <c r="D189" s="306">
        <f>Organic!D37</f>
        <v>59594.914588093758</v>
      </c>
      <c r="E189" s="53">
        <f>Organic!E37</f>
        <v>2810.0270399808869</v>
      </c>
      <c r="F189" s="321">
        <f>Organic!F37</f>
        <v>4.948547335943914E-2</v>
      </c>
      <c r="G189" s="339">
        <f>Organic!G37</f>
        <v>0.17516007566119168</v>
      </c>
      <c r="H189" s="374">
        <f>Organic!H37</f>
        <v>1.6053824830673941E-2</v>
      </c>
      <c r="I189" s="330">
        <f>Organic!I37</f>
        <v>5.4455286457243215</v>
      </c>
      <c r="J189" s="339">
        <f>Organic!J37</f>
        <v>0.53032682313594304</v>
      </c>
      <c r="K189" s="346">
        <f>Organic!K37</f>
        <v>0.10789522837063674</v>
      </c>
      <c r="L189" s="352">
        <f>Organic!L37</f>
        <v>324525.81452895881</v>
      </c>
      <c r="M189" s="364">
        <f>Organic!M37</f>
        <v>45416.631756998308</v>
      </c>
      <c r="N189" s="358">
        <f>Organic!N37</f>
        <v>0.16271994817922161</v>
      </c>
      <c r="O189" s="52">
        <f>Organic!O37</f>
        <v>50368.542116165161</v>
      </c>
      <c r="P189" s="53">
        <f>Organic!P37</f>
        <v>-980.22810876369476</v>
      </c>
      <c r="Q189" s="358">
        <f>Organic!Q37</f>
        <v>-1.9089612165391501E-2</v>
      </c>
    </row>
    <row r="190" spans="2:17" ht="15" thickBot="1" x14ac:dyDescent="0.3">
      <c r="B190" s="499"/>
      <c r="C190" s="55" t="s">
        <v>454</v>
      </c>
      <c r="D190" s="307">
        <f>Organic!D38</f>
        <v>33963520.434692122</v>
      </c>
      <c r="E190" s="47">
        <f>Organic!E38</f>
        <v>-1669610.8511984572</v>
      </c>
      <c r="F190" s="322">
        <f>Organic!F38</f>
        <v>-4.6855574880660632E-2</v>
      </c>
      <c r="G190" s="340">
        <f>Organic!G38</f>
        <v>99.824839924338775</v>
      </c>
      <c r="H190" s="375">
        <f>Organic!H38</f>
        <v>-1.6053824830734698E-2</v>
      </c>
      <c r="I190" s="331">
        <f>Organic!I38</f>
        <v>2.6569862602590235</v>
      </c>
      <c r="J190" s="340">
        <f>Organic!J38</f>
        <v>6.4013996014770758E-2</v>
      </c>
      <c r="K190" s="347">
        <f>Organic!K38</f>
        <v>2.4687497393431727E-2</v>
      </c>
      <c r="L190" s="353">
        <f>Organic!L38</f>
        <v>90240607.145003542</v>
      </c>
      <c r="M190" s="365">
        <f>Organic!M38</f>
        <v>-2155113.9674848765</v>
      </c>
      <c r="N190" s="359">
        <f>Organic!N38</f>
        <v>-2.3324824369963019E-2</v>
      </c>
      <c r="O190" s="46">
        <f>Organic!O38</f>
        <v>21151512.547078338</v>
      </c>
      <c r="P190" s="47">
        <f>Organic!P38</f>
        <v>-1474471.6144812591</v>
      </c>
      <c r="Q190" s="359">
        <f>Organic!Q38</f>
        <v>-6.5167181411994082E-2</v>
      </c>
    </row>
    <row r="191" spans="2:17" x14ac:dyDescent="0.25">
      <c r="B191" s="497" t="s">
        <v>277</v>
      </c>
      <c r="C191" s="43" t="s">
        <v>459</v>
      </c>
      <c r="D191" s="56">
        <f>Form!D37</f>
        <v>4531260.9263849752</v>
      </c>
      <c r="E191" s="45">
        <f>Form!E37</f>
        <v>479930.0565057653</v>
      </c>
      <c r="F191" s="267">
        <f>Form!F37</f>
        <v>0.1184623206349163</v>
      </c>
      <c r="G191" s="379">
        <f>Form!G37</f>
        <v>13.31818347575522</v>
      </c>
      <c r="H191" s="380">
        <f>Form!H37</f>
        <v>1.9667113955425233</v>
      </c>
      <c r="I191" s="381">
        <f>Form!I37</f>
        <v>2.0236991090171399</v>
      </c>
      <c r="J191" s="379">
        <f>Form!J37</f>
        <v>9.2511621420650059E-3</v>
      </c>
      <c r="K191" s="382">
        <f>Form!K37</f>
        <v>4.5924056545694958E-3</v>
      </c>
      <c r="L191" s="383">
        <f>Form!L37</f>
        <v>9169908.6994494535</v>
      </c>
      <c r="M191" s="266">
        <f>Form!M37</f>
        <v>1008713.5465096682</v>
      </c>
      <c r="N191" s="268">
        <f>Form!N37</f>
        <v>0.12359875332062295</v>
      </c>
      <c r="O191" s="44">
        <f>Form!O37</f>
        <v>2183115.1191781112</v>
      </c>
      <c r="P191" s="45">
        <f>Form!P37</f>
        <v>96241.470980362734</v>
      </c>
      <c r="Q191" s="268">
        <f>Form!Q37</f>
        <v>4.6117536183121643E-2</v>
      </c>
    </row>
    <row r="192" spans="2:17" ht="15" thickBot="1" x14ac:dyDescent="0.3">
      <c r="B192" s="499"/>
      <c r="C192" s="51" t="s">
        <v>165</v>
      </c>
      <c r="D192" s="60">
        <f>Form!D38</f>
        <v>29491854.422895253</v>
      </c>
      <c r="E192" s="50">
        <f>Form!E38</f>
        <v>-2146730.8806642368</v>
      </c>
      <c r="F192" s="263">
        <f>Form!F38</f>
        <v>-6.7851670991835394E-2</v>
      </c>
      <c r="G192" s="367">
        <f>Form!G38</f>
        <v>86.681816524244809</v>
      </c>
      <c r="H192" s="377">
        <f>Form!H38</f>
        <v>-1.9667113955424753</v>
      </c>
      <c r="I192" s="366">
        <f>Form!I38</f>
        <v>2.7599222176037168</v>
      </c>
      <c r="J192" s="367">
        <f>Form!J38</f>
        <v>8.8701796986098813E-2</v>
      </c>
      <c r="K192" s="291">
        <f>Form!K38</f>
        <v>3.3206468586965167E-2</v>
      </c>
      <c r="L192" s="295">
        <f>Form!L38</f>
        <v>81395224.26008305</v>
      </c>
      <c r="M192" s="264">
        <f>Form!M38</f>
        <v>-3118410.8822375238</v>
      </c>
      <c r="N192" s="270">
        <f>Form!N38</f>
        <v>-3.6898316786233773E-2</v>
      </c>
      <c r="O192" s="49">
        <f>Form!O38</f>
        <v>19018765.970016386</v>
      </c>
      <c r="P192" s="50">
        <f>Form!P38</f>
        <v>-1571693.3135703914</v>
      </c>
      <c r="Q192" s="270">
        <f>Form!Q38</f>
        <v>-7.6331144047050534E-2</v>
      </c>
    </row>
    <row r="193" spans="1:20" x14ac:dyDescent="0.25">
      <c r="B193" s="498" t="s">
        <v>279</v>
      </c>
      <c r="C193" s="43" t="s">
        <v>37</v>
      </c>
      <c r="D193" s="258">
        <f>'Package Type'!D121</f>
        <v>645257.04466755572</v>
      </c>
      <c r="E193" s="62">
        <f>'Package Type'!E121</f>
        <v>-56531.83467538713</v>
      </c>
      <c r="F193" s="323">
        <f>'Package Type'!F121</f>
        <v>-8.0553904941206317E-2</v>
      </c>
      <c r="G193" s="341">
        <f>'Package Type'!G121</f>
        <v>1.8965254593630463</v>
      </c>
      <c r="H193" s="376">
        <f>'Package Type'!H121</f>
        <v>-6.9825136509833019E-2</v>
      </c>
      <c r="I193" s="332">
        <f>'Package Type'!I121</f>
        <v>8.4478148819666821</v>
      </c>
      <c r="J193" s="341">
        <f>'Package Type'!J121</f>
        <v>0.2547542131227587</v>
      </c>
      <c r="K193" s="309">
        <f>'Package Type'!K121</f>
        <v>3.1093900487216292E-2</v>
      </c>
      <c r="L193" s="310">
        <f>'Package Type'!L121</f>
        <v>5451012.0646364177</v>
      </c>
      <c r="M193" s="311">
        <f>'Package Type'!M121</f>
        <v>-298786.80054030102</v>
      </c>
      <c r="N193" s="312">
        <f>'Package Type'!N121</f>
        <v>-5.1964739558088502E-2</v>
      </c>
      <c r="O193" s="61">
        <f>'Package Type'!O121</f>
        <v>1121165.6333508298</v>
      </c>
      <c r="P193" s="62">
        <f>'Package Type'!P121</f>
        <v>-122677.98380236165</v>
      </c>
      <c r="Q193" s="312">
        <f>'Package Type'!Q121</f>
        <v>-9.8628141118846657E-2</v>
      </c>
    </row>
    <row r="194" spans="1:20" x14ac:dyDescent="0.25">
      <c r="B194" s="498"/>
      <c r="C194" s="48" t="s">
        <v>166</v>
      </c>
      <c r="D194" s="57">
        <f>'Package Type'!D122</f>
        <v>2565518.1269585169</v>
      </c>
      <c r="E194" s="277">
        <f>'Package Type'!E122</f>
        <v>-284253.56808184925</v>
      </c>
      <c r="F194" s="279">
        <f>'Package Type'!F122</f>
        <v>-9.9746084423728856E-2</v>
      </c>
      <c r="G194" s="333">
        <f>'Package Type'!G122</f>
        <v>7.5405150310928013</v>
      </c>
      <c r="H194" s="368">
        <f>'Package Type'!H122</f>
        <v>-0.44429412674219471</v>
      </c>
      <c r="I194" s="324">
        <f>'Package Type'!I122</f>
        <v>1.5993308726418476</v>
      </c>
      <c r="J194" s="333">
        <f>'Package Type'!J122</f>
        <v>7.7763395767877608E-2</v>
      </c>
      <c r="K194" s="290">
        <f>'Package Type'!K122</f>
        <v>5.1107425040157244E-2</v>
      </c>
      <c r="L194" s="294">
        <f>'Package Type'!L122</f>
        <v>4103112.3447670434</v>
      </c>
      <c r="M194" s="280">
        <f>'Package Type'!M122</f>
        <v>-233007.58292238321</v>
      </c>
      <c r="N194" s="269">
        <f>'Package Type'!N122</f>
        <v>-5.3736424916306494E-2</v>
      </c>
      <c r="O194" s="284">
        <f>'Package Type'!O122</f>
        <v>1287884.8523875151</v>
      </c>
      <c r="P194" s="277">
        <f>'Package Type'!P122</f>
        <v>-131887.50319617009</v>
      </c>
      <c r="Q194" s="269">
        <f>'Package Type'!Q122</f>
        <v>-9.2893415396829285E-2</v>
      </c>
    </row>
    <row r="195" spans="1:20" x14ac:dyDescent="0.25">
      <c r="B195" s="498"/>
      <c r="C195" s="48" t="s">
        <v>167</v>
      </c>
      <c r="D195" s="57">
        <f>'Package Type'!D123</f>
        <v>18127136.766465329</v>
      </c>
      <c r="E195" s="277">
        <f>'Package Type'!E123</f>
        <v>-1549833.0422037467</v>
      </c>
      <c r="F195" s="279">
        <f>'Package Type'!F123</f>
        <v>-7.8763806484113089E-2</v>
      </c>
      <c r="G195" s="333">
        <f>'Package Type'!G123</f>
        <v>53.278885782129947</v>
      </c>
      <c r="H195" s="368">
        <f>'Package Type'!H123</f>
        <v>-1.8542496196089857</v>
      </c>
      <c r="I195" s="324">
        <f>'Package Type'!I123</f>
        <v>2.3841454883651378</v>
      </c>
      <c r="J195" s="333">
        <f>'Package Type'!J123</f>
        <v>7.0983376021841238E-2</v>
      </c>
      <c r="K195" s="290">
        <f>'Package Type'!K123</f>
        <v>3.0686727766750913E-2</v>
      </c>
      <c r="L195" s="294">
        <f>'Package Type'!L123</f>
        <v>43217731.33874613</v>
      </c>
      <c r="M195" s="280">
        <f>'Package Type'!M123</f>
        <v>-2298289.7083901018</v>
      </c>
      <c r="N195" s="269">
        <f>'Package Type'!N123</f>
        <v>-5.0494082204813134E-2</v>
      </c>
      <c r="O195" s="284">
        <f>'Package Type'!O123</f>
        <v>10760352.487905471</v>
      </c>
      <c r="P195" s="277">
        <f>'Package Type'!P123</f>
        <v>-1137862.379121501</v>
      </c>
      <c r="Q195" s="269">
        <f>'Package Type'!Q123</f>
        <v>-9.5633033344759283E-2</v>
      </c>
    </row>
    <row r="196" spans="1:20" ht="15" customHeight="1" x14ac:dyDescent="0.25">
      <c r="B196" s="498"/>
      <c r="C196" s="48" t="s">
        <v>168</v>
      </c>
      <c r="D196" s="57">
        <f>'Package Type'!D124</f>
        <v>2597076.0082261832</v>
      </c>
      <c r="E196" s="277">
        <f>'Package Type'!E124</f>
        <v>728356.76817078399</v>
      </c>
      <c r="F196" s="279">
        <f>'Package Type'!F124</f>
        <v>0.38976254568299484</v>
      </c>
      <c r="G196" s="333">
        <f>'Package Type'!G124</f>
        <v>7.6332692687447459</v>
      </c>
      <c r="H196" s="368">
        <f>'Package Type'!H124</f>
        <v>2.3972826360662811</v>
      </c>
      <c r="I196" s="324">
        <f>'Package Type'!I124</f>
        <v>1.8570777886099807</v>
      </c>
      <c r="J196" s="333">
        <f>'Package Type'!J124</f>
        <v>6.2477946170162557E-2</v>
      </c>
      <c r="K196" s="290">
        <f>'Package Type'!K124</f>
        <v>3.4814416391133585E-2</v>
      </c>
      <c r="L196" s="294">
        <f>'Package Type'!L124</f>
        <v>4822972.1702087168</v>
      </c>
      <c r="M196" s="280">
        <f>'Package Type'!M124</f>
        <v>1469368.9164410406</v>
      </c>
      <c r="N196" s="269">
        <f>'Package Type'!N124</f>
        <v>0.43814631763320455</v>
      </c>
      <c r="O196" s="284">
        <f>'Package Type'!O124</f>
        <v>1299037.4998980504</v>
      </c>
      <c r="P196" s="277">
        <f>'Package Type'!P124</f>
        <v>364600.19363628549</v>
      </c>
      <c r="Q196" s="269">
        <f>'Package Type'!Q124</f>
        <v>0.39018154689786072</v>
      </c>
    </row>
    <row r="197" spans="1:20" x14ac:dyDescent="0.25">
      <c r="B197" s="498"/>
      <c r="C197" s="48" t="s">
        <v>169</v>
      </c>
      <c r="D197" s="57">
        <f>'Package Type'!D125</f>
        <v>13598.298279881477</v>
      </c>
      <c r="E197" s="277">
        <f>'Package Type'!E125</f>
        <v>-1509.9921621084213</v>
      </c>
      <c r="F197" s="279">
        <f>'Package Type'!F125</f>
        <v>-9.9944607757324902E-2</v>
      </c>
      <c r="G197" s="333">
        <f>'Package Type'!G125</f>
        <v>3.9967822288705136E-2</v>
      </c>
      <c r="H197" s="368">
        <f>'Package Type'!H125</f>
        <v>-2.3642761353137448E-3</v>
      </c>
      <c r="I197" s="324">
        <f>'Package Type'!I125</f>
        <v>3.2891852980916898</v>
      </c>
      <c r="J197" s="333">
        <f>'Package Type'!J125</f>
        <v>-1.1706475566049646</v>
      </c>
      <c r="K197" s="290">
        <f>'Package Type'!K125</f>
        <v>-0.26248686772468488</v>
      </c>
      <c r="L197" s="294">
        <f>'Package Type'!L125</f>
        <v>44727.322781251671</v>
      </c>
      <c r="M197" s="280">
        <f>'Package Type'!M125</f>
        <v>-22653.127310234311</v>
      </c>
      <c r="N197" s="269">
        <f>'Package Type'!N125</f>
        <v>-0.33619732844581729</v>
      </c>
      <c r="O197" s="284">
        <f>'Package Type'!O125</f>
        <v>14021.032920002937</v>
      </c>
      <c r="P197" s="277">
        <f>'Package Type'!P125</f>
        <v>-2335.4067128896713</v>
      </c>
      <c r="Q197" s="269">
        <f>'Package Type'!Q125</f>
        <v>-0.14278209471657852</v>
      </c>
    </row>
    <row r="198" spans="1:20" x14ac:dyDescent="0.25">
      <c r="B198" s="498"/>
      <c r="C198" s="48" t="s">
        <v>170</v>
      </c>
      <c r="D198" s="57">
        <f>'Package Type'!D126</f>
        <v>10067862.602876985</v>
      </c>
      <c r="E198" s="277">
        <f>'Package Type'!E126</f>
        <v>-502560.97052635252</v>
      </c>
      <c r="F198" s="279">
        <f>'Package Type'!F126</f>
        <v>-4.7544071156322074E-2</v>
      </c>
      <c r="G198" s="333">
        <f>'Package Type'!G126</f>
        <v>29.591242599393468</v>
      </c>
      <c r="H198" s="368">
        <f>'Package Type'!H126</f>
        <v>-2.6152751257722429E-2</v>
      </c>
      <c r="I198" s="324">
        <f>'Package Type'!I126</f>
        <v>3.2683350700946638</v>
      </c>
      <c r="J198" s="333">
        <f>'Package Type'!J126</f>
        <v>8.727804268186734E-2</v>
      </c>
      <c r="K198" s="290">
        <f>'Package Type'!K126</f>
        <v>2.74368054171138E-2</v>
      </c>
      <c r="L198" s="294">
        <f>'Package Type'!L126</f>
        <v>32905148.425877396</v>
      </c>
      <c r="M198" s="280">
        <f>'Package Type'!M126</f>
        <v>-719971.76502717659</v>
      </c>
      <c r="N198" s="269">
        <f>'Package Type'!N126</f>
        <v>-2.1411723168261725E-2</v>
      </c>
      <c r="O198" s="284">
        <f>'Package Type'!O126</f>
        <v>6714345.5953188725</v>
      </c>
      <c r="P198" s="277">
        <f>'Package Type'!P126</f>
        <v>-444100.02344249655</v>
      </c>
      <c r="Q198" s="269">
        <f>'Package Type'!Q126</f>
        <v>-6.203861104686851E-2</v>
      </c>
    </row>
    <row r="199" spans="1:20" x14ac:dyDescent="0.25">
      <c r="B199" s="498"/>
      <c r="C199" s="48" t="s">
        <v>171</v>
      </c>
      <c r="D199" s="57">
        <f>'Package Type'!D127</f>
        <v>6277.3442275373591</v>
      </c>
      <c r="E199" s="277">
        <f>'Package Type'!E127</f>
        <v>-85.820824063967848</v>
      </c>
      <c r="F199" s="279">
        <f>'Package Type'!F127</f>
        <v>-1.3487128397269931E-2</v>
      </c>
      <c r="G199" s="333">
        <f>'Package Type'!G127</f>
        <v>1.8450233504763876E-2</v>
      </c>
      <c r="H199" s="368">
        <f>'Package Type'!H127</f>
        <v>6.2120577413292064E-4</v>
      </c>
      <c r="I199" s="324">
        <f>'Package Type'!I127</f>
        <v>3.0257920494809616</v>
      </c>
      <c r="J199" s="333">
        <f>'Package Type'!J127</f>
        <v>-0.75790451222029986</v>
      </c>
      <c r="K199" s="290">
        <f>'Package Type'!K127</f>
        <v>-0.20030795278137306</v>
      </c>
      <c r="L199" s="294">
        <f>'Package Type'!L127</f>
        <v>18993.938255537749</v>
      </c>
      <c r="M199" s="280">
        <f>'Package Type'!M127</f>
        <v>-5082.3474717438221</v>
      </c>
      <c r="N199" s="269">
        <f>'Package Type'!N127</f>
        <v>-0.21109350210048636</v>
      </c>
      <c r="O199" s="284">
        <f>'Package Type'!O127</f>
        <v>4664.5967720746994</v>
      </c>
      <c r="P199" s="277">
        <f>'Package Type'!P127</f>
        <v>-794.70813548564911</v>
      </c>
      <c r="Q199" s="269">
        <f>'Package Type'!Q127</f>
        <v>-0.14556947247718169</v>
      </c>
      <c r="T199" s="59"/>
    </row>
    <row r="200" spans="1:20" ht="15" thickBot="1" x14ac:dyDescent="0.3">
      <c r="B200" s="498"/>
      <c r="C200" s="51" t="s">
        <v>172</v>
      </c>
      <c r="D200" s="296">
        <f>'Package Type'!D128</f>
        <v>389.15757822990417</v>
      </c>
      <c r="E200" s="297">
        <f>'Package Type'!E128</f>
        <v>-382.36385577917099</v>
      </c>
      <c r="F200" s="317">
        <f>'Package Type'!F128</f>
        <v>-0.49559719137326436</v>
      </c>
      <c r="G200" s="334">
        <f>'Package Type'!G128</f>
        <v>1.1438034825289364E-3</v>
      </c>
      <c r="H200" s="369">
        <f>'Package Type'!H128</f>
        <v>-1.0179315864462613E-3</v>
      </c>
      <c r="I200" s="325">
        <f>'Package Type'!I128</f>
        <v>3.6883626075841511</v>
      </c>
      <c r="J200" s="334">
        <f>'Package Type'!J128</f>
        <v>0.17546633858881711</v>
      </c>
      <c r="K200" s="342">
        <f>'Package Type'!K128</f>
        <v>4.9949194383413824E-2</v>
      </c>
      <c r="L200" s="348">
        <f>'Package Type'!L128</f>
        <v>1435.3542600011826</v>
      </c>
      <c r="M200" s="360">
        <f>'Package Type'!M128</f>
        <v>-1274.9205069792272</v>
      </c>
      <c r="N200" s="354">
        <f>'Package Type'!N128</f>
        <v>-0.47040267743762765</v>
      </c>
      <c r="O200" s="298">
        <f>'Package Type'!O128</f>
        <v>409.39064168930054</v>
      </c>
      <c r="P200" s="297">
        <f>'Package Type'!P128</f>
        <v>-394.03181540966034</v>
      </c>
      <c r="Q200" s="354">
        <f>'Package Type'!Q128</f>
        <v>-0.49044162498575244</v>
      </c>
    </row>
    <row r="201" spans="1:20" ht="15.5" customHeight="1" thickBot="1" x14ac:dyDescent="0.3">
      <c r="B201" s="497" t="s">
        <v>280</v>
      </c>
      <c r="C201" s="254" t="s">
        <v>44</v>
      </c>
      <c r="D201" s="259">
        <f>'Sugar Content'!D65</f>
        <v>34023115.349280216</v>
      </c>
      <c r="E201" s="260">
        <f>'Sugar Content'!E65</f>
        <v>-1666800.8241584972</v>
      </c>
      <c r="F201" s="271">
        <f>'Sugar Content'!F65</f>
        <v>-4.6702290250795551E-2</v>
      </c>
      <c r="G201" s="335">
        <f>'Sugar Content'!G65</f>
        <v>100.00000000000004</v>
      </c>
      <c r="H201" s="370">
        <f>'Sugar Content'!H65</f>
        <v>2.8421709430404007E-14</v>
      </c>
      <c r="I201" s="326">
        <f>'Sugar Content'!I65</f>
        <v>2.6618706732112507</v>
      </c>
      <c r="J201" s="335">
        <f>'Sugar Content'!J65</f>
        <v>6.5203596581040468E-2</v>
      </c>
      <c r="K201" s="314">
        <f>'Sugar Content'!K65</f>
        <v>2.5110495360713535E-2</v>
      </c>
      <c r="L201" s="315">
        <f>'Sugar Content'!L65</f>
        <v>90565132.959532559</v>
      </c>
      <c r="M201" s="272">
        <f>'Sugar Content'!M65</f>
        <v>-2109697.335727796</v>
      </c>
      <c r="N201" s="274">
        <f>'Sugar Content'!N65</f>
        <v>-2.2764512532759303E-2</v>
      </c>
      <c r="O201" s="302">
        <f>'Sugar Content'!O65</f>
        <v>21201881.08919451</v>
      </c>
      <c r="P201" s="260">
        <f>'Sugar Content'!P65</f>
        <v>-1475451.8425900303</v>
      </c>
      <c r="Q201" s="316">
        <f>'Sugar Content'!Q65</f>
        <v>-6.5062846985945055E-2</v>
      </c>
    </row>
    <row r="202" spans="1:20" ht="15.5" customHeight="1" x14ac:dyDescent="0.25">
      <c r="B202" s="511"/>
      <c r="C202" s="43" t="s">
        <v>33</v>
      </c>
      <c r="D202" s="258">
        <f>'Sugar Content'!D66</f>
        <v>33898382.681562416</v>
      </c>
      <c r="E202" s="62">
        <f>'Sugar Content'!E66</f>
        <v>-1714574.7905668318</v>
      </c>
      <c r="F202" s="308">
        <f>'Sugar Content'!F66</f>
        <v>-4.8144689805912931E-2</v>
      </c>
      <c r="G202" s="341">
        <f>'Sugar Content'!G66</f>
        <v>99.633388458295826</v>
      </c>
      <c r="H202" s="376">
        <f>'Sugar Content'!H66</f>
        <v>-0.15098004250012309</v>
      </c>
      <c r="I202" s="332">
        <f>'Sugar Content'!I66</f>
        <v>2.6611769914713772</v>
      </c>
      <c r="J202" s="341">
        <f>'Sugar Content'!J66</f>
        <v>6.4837990042307947E-2</v>
      </c>
      <c r="K202" s="309">
        <f>'Sugar Content'!K66</f>
        <v>2.4972852160915816E-2</v>
      </c>
      <c r="L202" s="310">
        <f>'Sugar Content'!L66</f>
        <v>90209596.040265709</v>
      </c>
      <c r="M202" s="311">
        <f>'Sugar Content'!M66</f>
        <v>-2253714.4008582532</v>
      </c>
      <c r="N202" s="312">
        <f>'Sugar Content'!N66</f>
        <v>-2.4374147865853305E-2</v>
      </c>
      <c r="O202" s="61">
        <f>'Sugar Content'!O66</f>
        <v>21138562.214171842</v>
      </c>
      <c r="P202" s="62">
        <f>'Sugar Content'!P66</f>
        <v>-1498960.0751872808</v>
      </c>
      <c r="Q202" s="313">
        <f>'Sugar Content'!Q66</f>
        <v>-6.6215730503857942E-2</v>
      </c>
    </row>
    <row r="203" spans="1:20" ht="15.5" customHeight="1" x14ac:dyDescent="0.25">
      <c r="B203" s="511"/>
      <c r="C203" s="48" t="s">
        <v>455</v>
      </c>
      <c r="D203" s="57">
        <f>'Sugar Content'!D67</f>
        <v>123664.06915047221</v>
      </c>
      <c r="E203" s="277">
        <f>'Sugar Content'!E67</f>
        <v>46740.839758286806</v>
      </c>
      <c r="F203" s="278">
        <f>'Sugar Content'!F67</f>
        <v>0.60762971247584141</v>
      </c>
      <c r="G203" s="333">
        <f>'Sugar Content'!G67</f>
        <v>0.36347074005699032</v>
      </c>
      <c r="H203" s="368">
        <f>'Sugar Content'!H67</f>
        <v>0.14793863003922145</v>
      </c>
      <c r="I203" s="324">
        <f>'Sugar Content'!I67</f>
        <v>2.8301280991116635</v>
      </c>
      <c r="J203" s="333">
        <f>'Sugar Content'!J67</f>
        <v>8.2017171846505477E-2</v>
      </c>
      <c r="K203" s="290">
        <f>'Sugar Content'!K67</f>
        <v>2.9844927667503813E-2</v>
      </c>
      <c r="L203" s="294">
        <f>'Sugar Content'!L67</f>
        <v>349985.15695323923</v>
      </c>
      <c r="M203" s="280">
        <f>'Sugar Content'!M67</f>
        <v>138591.58970005016</v>
      </c>
      <c r="N203" s="269">
        <f>'Sugar Content'!N67</f>
        <v>0.65560930496081293</v>
      </c>
      <c r="O203" s="284">
        <f>'Sugar Content'!O67</f>
        <v>62307.17788662378</v>
      </c>
      <c r="P203" s="277">
        <f>'Sugar Content'!P67</f>
        <v>22523.004144925515</v>
      </c>
      <c r="Q203" s="261">
        <f>'Sugar Content'!Q67</f>
        <v>0.56612974523884319</v>
      </c>
    </row>
    <row r="204" spans="1:20" ht="15.5" customHeight="1" thickBot="1" x14ac:dyDescent="0.3">
      <c r="B204" s="512"/>
      <c r="C204" s="51" t="s">
        <v>456</v>
      </c>
      <c r="D204" s="60">
        <f>'Sugar Content'!D68</f>
        <v>1068.5985673250439</v>
      </c>
      <c r="E204" s="50">
        <f>'Sugar Content'!E68</f>
        <v>1033.1266500617864</v>
      </c>
      <c r="F204" s="262">
        <f>'Sugar Content'!F68</f>
        <v>29.125199024184656</v>
      </c>
      <c r="G204" s="367">
        <f>'Sugar Content'!G68</f>
        <v>3.140801647217915E-3</v>
      </c>
      <c r="H204" s="377">
        <f>'Sugar Content'!H68</f>
        <v>3.0414124609534302E-3</v>
      </c>
      <c r="I204" s="366">
        <f>'Sugar Content'!I68</f>
        <v>5.1953675434123481</v>
      </c>
      <c r="J204" s="367">
        <f>'Sugar Content'!J68</f>
        <v>1.6351742147128276</v>
      </c>
      <c r="K204" s="291">
        <f>'Sugar Content'!K68</f>
        <v>0.45929365732229199</v>
      </c>
      <c r="L204" s="295">
        <f>'Sugar Content'!L68</f>
        <v>5551.762313617468</v>
      </c>
      <c r="M204" s="264">
        <f>'Sugar Content'!M68</f>
        <v>5425.4754304206372</v>
      </c>
      <c r="N204" s="270">
        <f>'Sugar Content'!N68</f>
        <v>42.961511861564361</v>
      </c>
      <c r="O204" s="49">
        <f>'Sugar Content'!O68</f>
        <v>1011.6971360445023</v>
      </c>
      <c r="P204" s="50">
        <f>'Sugar Content'!P68</f>
        <v>985.22845232486725</v>
      </c>
      <c r="Q204" s="265">
        <f>'Sugar Content'!Q68</f>
        <v>37.222419624667801</v>
      </c>
    </row>
    <row r="205" spans="1:20" x14ac:dyDescent="0.25">
      <c r="A205" s="70"/>
      <c r="B205" s="71"/>
      <c r="C205" s="76"/>
      <c r="D205" s="72"/>
      <c r="E205" s="72"/>
      <c r="F205" s="73"/>
      <c r="G205" s="74"/>
      <c r="H205" s="74"/>
      <c r="I205" s="75"/>
      <c r="J205" s="75"/>
      <c r="K205" s="73"/>
      <c r="L205" s="72"/>
      <c r="M205" s="72"/>
      <c r="N205" s="73"/>
      <c r="O205" s="72"/>
      <c r="P205" s="72"/>
      <c r="Q205" s="73"/>
    </row>
    <row r="206" spans="1:20" x14ac:dyDescent="0.25">
      <c r="A206" s="70"/>
      <c r="B206" s="71"/>
      <c r="C206" s="76"/>
      <c r="D206" s="72"/>
      <c r="E206" s="72"/>
      <c r="F206" s="73"/>
      <c r="G206" s="74"/>
      <c r="H206" s="74"/>
      <c r="I206" s="75"/>
      <c r="J206" s="75"/>
      <c r="K206" s="73"/>
      <c r="L206" s="72"/>
      <c r="M206" s="72"/>
      <c r="N206" s="73"/>
      <c r="O206" s="72"/>
      <c r="P206" s="72"/>
      <c r="Q206" s="73"/>
    </row>
    <row r="207" spans="1:20" x14ac:dyDescent="0.25">
      <c r="A207" s="70"/>
      <c r="B207" s="71"/>
      <c r="C207" s="76"/>
      <c r="D207" s="72"/>
      <c r="E207" s="72"/>
      <c r="F207" s="73"/>
      <c r="G207" s="74"/>
      <c r="H207" s="74"/>
      <c r="I207" s="75"/>
      <c r="J207" s="75"/>
      <c r="K207" s="73"/>
      <c r="L207" s="72"/>
      <c r="M207" s="72"/>
      <c r="N207" s="73"/>
      <c r="O207" s="72"/>
      <c r="P207" s="72"/>
      <c r="Q207" s="73"/>
    </row>
    <row r="208" spans="1:20" x14ac:dyDescent="0.25">
      <c r="A208" s="70"/>
      <c r="B208" s="71"/>
      <c r="C208" s="76"/>
      <c r="D208" s="72"/>
      <c r="E208" s="72"/>
      <c r="F208" s="73"/>
      <c r="G208" s="74"/>
      <c r="H208" s="74"/>
      <c r="I208" s="75"/>
      <c r="J208" s="75"/>
      <c r="K208" s="73"/>
      <c r="L208" s="72"/>
      <c r="M208" s="72"/>
      <c r="N208" s="73"/>
      <c r="O208" s="72"/>
      <c r="P208" s="72"/>
      <c r="Q208" s="73"/>
    </row>
    <row r="209" spans="1:17" x14ac:dyDescent="0.25">
      <c r="A209" s="70"/>
      <c r="B209" s="71"/>
      <c r="C209" s="76"/>
      <c r="D209" s="72"/>
      <c r="E209" s="72"/>
      <c r="F209" s="73"/>
      <c r="G209" s="74"/>
      <c r="H209" s="74"/>
      <c r="I209" s="75"/>
      <c r="J209" s="75"/>
      <c r="K209" s="73"/>
      <c r="L209" s="72"/>
      <c r="M209" s="72"/>
      <c r="N209" s="73"/>
      <c r="O209" s="72"/>
      <c r="P209" s="72"/>
      <c r="Q209" s="73"/>
    </row>
    <row r="210" spans="1:17" x14ac:dyDescent="0.25">
      <c r="A210" s="70"/>
      <c r="B210" s="71"/>
      <c r="C210" s="76"/>
      <c r="D210" s="72"/>
      <c r="E210" s="72"/>
      <c r="F210" s="73"/>
      <c r="G210" s="74"/>
      <c r="H210" s="74"/>
      <c r="I210" s="75"/>
      <c r="J210" s="75"/>
      <c r="K210" s="73"/>
      <c r="L210" s="72"/>
      <c r="M210" s="72"/>
      <c r="N210" s="73"/>
      <c r="O210" s="72"/>
      <c r="P210" s="72"/>
      <c r="Q210" s="73"/>
    </row>
    <row r="211" spans="1:17" x14ac:dyDescent="0.25">
      <c r="A211" s="70"/>
      <c r="B211" s="71"/>
      <c r="C211" s="76"/>
      <c r="D211" s="72"/>
      <c r="E211" s="72"/>
      <c r="F211" s="73"/>
      <c r="G211" s="74"/>
      <c r="H211" s="74"/>
      <c r="I211" s="75"/>
      <c r="J211" s="75"/>
      <c r="K211" s="73"/>
      <c r="L211" s="72"/>
      <c r="M211" s="72"/>
      <c r="N211" s="73"/>
      <c r="O211" s="72"/>
      <c r="P211" s="72"/>
      <c r="Q211" s="73"/>
    </row>
    <row r="212" spans="1:17" x14ac:dyDescent="0.25">
      <c r="A212" s="70"/>
      <c r="B212" s="71"/>
      <c r="C212" s="76"/>
      <c r="D212" s="72"/>
      <c r="E212" s="72"/>
      <c r="F212" s="73"/>
      <c r="G212" s="74"/>
      <c r="H212" s="74"/>
      <c r="I212" s="75"/>
      <c r="J212" s="75"/>
      <c r="K212" s="73"/>
      <c r="L212" s="72"/>
      <c r="M212" s="72"/>
      <c r="N212" s="73"/>
      <c r="O212" s="72"/>
      <c r="P212" s="72"/>
      <c r="Q212" s="73"/>
    </row>
    <row r="213" spans="1:17" x14ac:dyDescent="0.25">
      <c r="A213" s="70"/>
      <c r="B213" s="71"/>
      <c r="C213" s="76"/>
      <c r="D213" s="72"/>
      <c r="E213" s="72"/>
      <c r="F213" s="73"/>
      <c r="G213" s="74"/>
      <c r="H213" s="74"/>
      <c r="I213" s="75"/>
      <c r="J213" s="75"/>
      <c r="K213" s="73"/>
      <c r="L213" s="72"/>
      <c r="M213" s="72"/>
      <c r="N213" s="73"/>
      <c r="O213" s="72"/>
      <c r="P213" s="72"/>
      <c r="Q213" s="73"/>
    </row>
    <row r="214" spans="1:17" x14ac:dyDescent="0.25">
      <c r="A214" s="70"/>
      <c r="B214" s="71"/>
      <c r="C214" s="76"/>
      <c r="D214" s="72"/>
      <c r="E214" s="72"/>
      <c r="F214" s="73"/>
      <c r="G214" s="74"/>
      <c r="H214" s="74"/>
      <c r="I214" s="75"/>
      <c r="J214" s="75"/>
      <c r="K214" s="73"/>
      <c r="L214" s="72"/>
      <c r="M214" s="72"/>
      <c r="N214" s="73"/>
      <c r="O214" s="72"/>
      <c r="P214" s="72"/>
      <c r="Q214" s="73"/>
    </row>
    <row r="215" spans="1:17" x14ac:dyDescent="0.25">
      <c r="A215" s="70"/>
      <c r="B215" s="71"/>
      <c r="C215" s="76"/>
      <c r="D215" s="72"/>
      <c r="E215" s="72"/>
      <c r="F215" s="73"/>
      <c r="G215" s="74"/>
      <c r="H215" s="74"/>
      <c r="I215" s="75"/>
      <c r="J215" s="75"/>
      <c r="K215" s="73"/>
      <c r="L215" s="72"/>
      <c r="M215" s="72"/>
      <c r="N215" s="73"/>
      <c r="O215" s="72"/>
      <c r="P215" s="72"/>
      <c r="Q215" s="73"/>
    </row>
    <row r="216" spans="1:17" x14ac:dyDescent="0.25">
      <c r="A216" s="70"/>
      <c r="B216" s="71"/>
      <c r="C216" s="76"/>
      <c r="D216" s="72"/>
      <c r="E216" s="72"/>
      <c r="F216" s="73"/>
      <c r="G216" s="74"/>
      <c r="H216" s="74"/>
      <c r="I216" s="75"/>
      <c r="J216" s="75"/>
      <c r="K216" s="73"/>
      <c r="L216" s="72"/>
      <c r="M216" s="72"/>
      <c r="N216" s="73"/>
      <c r="O216" s="72"/>
      <c r="P216" s="72"/>
      <c r="Q216" s="73"/>
    </row>
    <row r="217" spans="1:17" x14ac:dyDescent="0.25">
      <c r="A217" s="70"/>
      <c r="B217" s="71"/>
      <c r="C217" s="76"/>
      <c r="D217" s="72"/>
      <c r="E217" s="72"/>
      <c r="F217" s="73"/>
      <c r="G217" s="74"/>
      <c r="H217" s="74"/>
      <c r="I217" s="75"/>
      <c r="J217" s="75"/>
      <c r="K217" s="73"/>
      <c r="L217" s="72"/>
      <c r="M217" s="72"/>
      <c r="N217" s="73"/>
      <c r="O217" s="72"/>
      <c r="P217" s="72"/>
      <c r="Q217" s="73"/>
    </row>
    <row r="218" spans="1:17" x14ac:dyDescent="0.25">
      <c r="A218" s="70"/>
      <c r="B218" s="513"/>
      <c r="C218" s="76"/>
      <c r="D218" s="72"/>
      <c r="E218" s="72"/>
      <c r="F218" s="73"/>
      <c r="G218" s="74"/>
      <c r="H218" s="74"/>
      <c r="I218" s="75"/>
      <c r="J218" s="75"/>
      <c r="K218" s="73"/>
      <c r="L218" s="72"/>
      <c r="M218" s="72"/>
      <c r="N218" s="73"/>
      <c r="O218" s="72"/>
      <c r="P218" s="72"/>
      <c r="Q218" s="73"/>
    </row>
    <row r="219" spans="1:17" x14ac:dyDescent="0.25">
      <c r="A219" s="70"/>
      <c r="B219" s="513"/>
      <c r="C219" s="76"/>
      <c r="D219" s="72"/>
      <c r="E219" s="72"/>
      <c r="F219" s="73"/>
      <c r="G219" s="74"/>
      <c r="H219" s="74"/>
      <c r="I219" s="75"/>
      <c r="J219" s="75"/>
      <c r="K219" s="73"/>
      <c r="L219" s="72"/>
      <c r="M219" s="72"/>
      <c r="N219" s="73"/>
      <c r="O219" s="72"/>
      <c r="P219" s="72"/>
      <c r="Q219" s="73"/>
    </row>
    <row r="220" spans="1:17" x14ac:dyDescent="0.25">
      <c r="A220" s="70"/>
      <c r="B220" s="513"/>
      <c r="C220" s="76"/>
      <c r="D220" s="72"/>
      <c r="E220" s="72"/>
      <c r="F220" s="73"/>
      <c r="G220" s="74"/>
      <c r="H220" s="74"/>
      <c r="I220" s="75"/>
      <c r="J220" s="75"/>
      <c r="K220" s="73"/>
      <c r="L220" s="72"/>
      <c r="M220" s="72"/>
      <c r="N220" s="73"/>
      <c r="O220" s="72"/>
      <c r="P220" s="72"/>
      <c r="Q220" s="73"/>
    </row>
    <row r="221" spans="1:17" x14ac:dyDescent="0.25">
      <c r="A221" s="70"/>
      <c r="B221" s="513"/>
      <c r="C221" s="76"/>
      <c r="D221" s="72"/>
      <c r="E221" s="72"/>
      <c r="F221" s="73"/>
      <c r="G221" s="74"/>
      <c r="H221" s="74"/>
      <c r="I221" s="75"/>
      <c r="J221" s="75"/>
      <c r="K221" s="73"/>
      <c r="L221" s="72"/>
      <c r="M221" s="72"/>
      <c r="N221" s="73"/>
      <c r="O221" s="72"/>
      <c r="P221" s="72"/>
      <c r="Q221" s="73"/>
    </row>
    <row r="222" spans="1:17" x14ac:dyDescent="0.25">
      <c r="A222" s="70"/>
      <c r="B222" s="513"/>
      <c r="C222" s="76"/>
      <c r="D222" s="72"/>
      <c r="E222" s="72"/>
      <c r="F222" s="73"/>
      <c r="G222" s="74"/>
      <c r="H222" s="74"/>
      <c r="I222" s="75"/>
      <c r="J222" s="75"/>
      <c r="K222" s="73"/>
      <c r="L222" s="72"/>
      <c r="M222" s="72"/>
      <c r="N222" s="73"/>
      <c r="O222" s="72"/>
      <c r="P222" s="72"/>
      <c r="Q222" s="73"/>
    </row>
    <row r="223" spans="1:17" x14ac:dyDescent="0.25">
      <c r="A223" s="70"/>
      <c r="B223" s="513"/>
      <c r="C223" s="76"/>
      <c r="D223" s="72"/>
      <c r="E223" s="72"/>
      <c r="F223" s="73"/>
      <c r="G223" s="74"/>
      <c r="H223" s="74"/>
      <c r="I223" s="75"/>
      <c r="J223" s="75"/>
      <c r="K223" s="73"/>
      <c r="L223" s="72"/>
      <c r="M223" s="72"/>
      <c r="N223" s="73"/>
      <c r="O223" s="72"/>
      <c r="P223" s="72"/>
      <c r="Q223" s="73"/>
    </row>
    <row r="224" spans="1:17" x14ac:dyDescent="0.25">
      <c r="A224" s="70"/>
      <c r="B224" s="513"/>
      <c r="C224" s="76"/>
      <c r="D224" s="72"/>
      <c r="E224" s="72"/>
      <c r="F224" s="73"/>
      <c r="G224" s="74"/>
      <c r="H224" s="74"/>
      <c r="I224" s="75"/>
      <c r="J224" s="75"/>
      <c r="K224" s="73"/>
      <c r="L224" s="72"/>
      <c r="M224" s="72"/>
      <c r="N224" s="73"/>
      <c r="O224" s="72"/>
      <c r="P224" s="72"/>
      <c r="Q224" s="73"/>
    </row>
    <row r="225" spans="1:17" x14ac:dyDescent="0.25">
      <c r="A225" s="70"/>
      <c r="B225" s="513"/>
      <c r="C225" s="76"/>
      <c r="D225" s="72"/>
      <c r="E225" s="72"/>
      <c r="F225" s="73"/>
      <c r="G225" s="74"/>
      <c r="H225" s="74"/>
      <c r="I225" s="75"/>
      <c r="J225" s="75"/>
      <c r="K225" s="73"/>
      <c r="L225" s="72"/>
      <c r="M225" s="72"/>
      <c r="N225" s="73"/>
      <c r="O225" s="72"/>
      <c r="P225" s="72"/>
      <c r="Q225" s="73"/>
    </row>
    <row r="226" spans="1:17" x14ac:dyDescent="0.25">
      <c r="A226" s="70"/>
      <c r="B226" s="513"/>
      <c r="C226" s="76"/>
      <c r="D226" s="72"/>
      <c r="E226" s="72"/>
      <c r="F226" s="73"/>
      <c r="G226" s="74"/>
      <c r="H226" s="74"/>
      <c r="I226" s="75"/>
      <c r="J226" s="75"/>
      <c r="K226" s="73"/>
      <c r="L226" s="72"/>
      <c r="M226" s="72"/>
      <c r="N226" s="73"/>
      <c r="O226" s="72"/>
      <c r="P226" s="72"/>
      <c r="Q226" s="73"/>
    </row>
    <row r="227" spans="1:17" x14ac:dyDescent="0.25">
      <c r="A227" s="70"/>
      <c r="B227" s="513"/>
      <c r="C227" s="76"/>
      <c r="D227" s="72"/>
      <c r="E227" s="72"/>
      <c r="F227" s="73"/>
      <c r="G227" s="74"/>
      <c r="H227" s="74"/>
      <c r="I227" s="75"/>
      <c r="J227" s="75"/>
      <c r="K227" s="73"/>
      <c r="L227" s="72"/>
      <c r="M227" s="72"/>
      <c r="N227" s="73"/>
      <c r="O227" s="72"/>
      <c r="P227" s="72"/>
      <c r="Q227" s="73"/>
    </row>
    <row r="228" spans="1:17" x14ac:dyDescent="0.25">
      <c r="A228" s="70"/>
      <c r="B228" s="513"/>
      <c r="C228" s="76"/>
      <c r="D228" s="72"/>
      <c r="E228" s="72"/>
      <c r="F228" s="73"/>
      <c r="G228" s="74"/>
      <c r="H228" s="74"/>
      <c r="I228" s="75"/>
      <c r="J228" s="75"/>
      <c r="K228" s="73"/>
      <c r="L228" s="72"/>
      <c r="M228" s="72"/>
      <c r="N228" s="73"/>
      <c r="O228" s="72"/>
      <c r="P228" s="72"/>
      <c r="Q228" s="73"/>
    </row>
    <row r="229" spans="1:17" x14ac:dyDescent="0.25">
      <c r="A229" s="70"/>
      <c r="B229" s="513"/>
      <c r="C229" s="76"/>
      <c r="D229" s="72"/>
      <c r="E229" s="72"/>
      <c r="F229" s="73"/>
      <c r="G229" s="74"/>
      <c r="H229" s="74"/>
      <c r="I229" s="75"/>
      <c r="J229" s="75"/>
      <c r="K229" s="73"/>
      <c r="L229" s="72"/>
      <c r="M229" s="72"/>
      <c r="N229" s="73"/>
      <c r="O229" s="72"/>
      <c r="P229" s="72"/>
      <c r="Q229" s="73"/>
    </row>
    <row r="230" spans="1:17" x14ac:dyDescent="0.25">
      <c r="A230" s="70"/>
      <c r="B230" s="513"/>
      <c r="C230" s="77"/>
      <c r="D230" s="72"/>
      <c r="E230" s="72"/>
      <c r="F230" s="73"/>
      <c r="G230" s="74"/>
      <c r="H230" s="74"/>
      <c r="I230" s="75"/>
      <c r="J230" s="75"/>
      <c r="K230" s="73"/>
      <c r="L230" s="72"/>
      <c r="M230" s="72"/>
      <c r="N230" s="73"/>
      <c r="O230" s="72"/>
      <c r="P230" s="72"/>
      <c r="Q230" s="73"/>
    </row>
    <row r="231" spans="1:17" x14ac:dyDescent="0.25">
      <c r="A231" s="70"/>
      <c r="B231" s="514"/>
      <c r="C231" s="76"/>
      <c r="D231" s="72"/>
      <c r="E231" s="72"/>
      <c r="F231" s="73"/>
      <c r="G231" s="74"/>
      <c r="H231" s="74"/>
      <c r="I231" s="75"/>
      <c r="J231" s="75"/>
      <c r="K231" s="73"/>
      <c r="L231" s="72"/>
      <c r="M231" s="72"/>
      <c r="N231" s="73"/>
      <c r="O231" s="72"/>
      <c r="P231" s="72"/>
      <c r="Q231" s="73"/>
    </row>
    <row r="232" spans="1:17" x14ac:dyDescent="0.25">
      <c r="A232" s="70"/>
      <c r="B232" s="514"/>
      <c r="C232" s="76"/>
      <c r="D232" s="72"/>
      <c r="E232" s="72"/>
      <c r="F232" s="73"/>
      <c r="G232" s="74"/>
      <c r="H232" s="74"/>
      <c r="I232" s="75"/>
      <c r="J232" s="75"/>
      <c r="K232" s="73"/>
      <c r="L232" s="72"/>
      <c r="M232" s="72"/>
      <c r="N232" s="73"/>
      <c r="O232" s="72"/>
      <c r="P232" s="72"/>
      <c r="Q232" s="73"/>
    </row>
    <row r="233" spans="1:17" x14ac:dyDescent="0.25">
      <c r="A233" s="70"/>
      <c r="B233" s="514"/>
      <c r="C233" s="76"/>
      <c r="D233" s="72"/>
      <c r="E233" s="72"/>
      <c r="F233" s="73"/>
      <c r="G233" s="74"/>
      <c r="H233" s="74"/>
      <c r="I233" s="75"/>
      <c r="J233" s="75"/>
      <c r="K233" s="73"/>
      <c r="L233" s="72"/>
      <c r="M233" s="72"/>
      <c r="N233" s="73"/>
      <c r="O233" s="72"/>
      <c r="P233" s="72"/>
      <c r="Q233" s="73"/>
    </row>
    <row r="234" spans="1:17" x14ac:dyDescent="0.25">
      <c r="A234" s="70"/>
      <c r="B234" s="514"/>
      <c r="C234" s="76"/>
      <c r="D234" s="72"/>
      <c r="E234" s="72"/>
      <c r="F234" s="73"/>
      <c r="G234" s="74"/>
      <c r="H234" s="74"/>
      <c r="I234" s="75"/>
      <c r="J234" s="75"/>
      <c r="K234" s="73"/>
      <c r="L234" s="72"/>
      <c r="M234" s="72"/>
      <c r="N234" s="73"/>
      <c r="O234" s="72"/>
      <c r="P234" s="72"/>
      <c r="Q234" s="73"/>
    </row>
    <row r="235" spans="1:17" x14ac:dyDescent="0.25">
      <c r="A235" s="70"/>
      <c r="B235" s="514"/>
      <c r="C235" s="76"/>
      <c r="D235" s="72"/>
      <c r="E235" s="72"/>
      <c r="F235" s="73"/>
      <c r="G235" s="74"/>
      <c r="H235" s="74"/>
      <c r="I235" s="75"/>
      <c r="J235" s="75"/>
      <c r="K235" s="73"/>
      <c r="L235" s="72"/>
      <c r="M235" s="72"/>
      <c r="N235" s="73"/>
      <c r="O235" s="72"/>
      <c r="P235" s="72"/>
      <c r="Q235" s="73"/>
    </row>
    <row r="236" spans="1:17" x14ac:dyDescent="0.25">
      <c r="A236" s="70"/>
      <c r="B236" s="514"/>
      <c r="C236" s="76"/>
      <c r="D236" s="72"/>
      <c r="E236" s="72"/>
      <c r="F236" s="73"/>
      <c r="G236" s="74"/>
      <c r="H236" s="74"/>
      <c r="I236" s="75"/>
      <c r="J236" s="75"/>
      <c r="K236" s="73"/>
      <c r="L236" s="72"/>
      <c r="M236" s="72"/>
      <c r="N236" s="73"/>
      <c r="O236" s="72"/>
      <c r="P236" s="72"/>
      <c r="Q236" s="73"/>
    </row>
    <row r="237" spans="1:17" x14ac:dyDescent="0.25">
      <c r="A237" s="70"/>
      <c r="B237" s="514"/>
      <c r="C237" s="76"/>
      <c r="D237" s="72"/>
      <c r="E237" s="72"/>
      <c r="F237" s="73"/>
      <c r="G237" s="74"/>
      <c r="H237" s="74"/>
      <c r="I237" s="75"/>
      <c r="J237" s="75"/>
      <c r="K237" s="73"/>
      <c r="L237" s="72"/>
      <c r="M237" s="72"/>
      <c r="N237" s="73"/>
      <c r="O237" s="72"/>
      <c r="P237" s="72"/>
      <c r="Q237" s="73"/>
    </row>
    <row r="238" spans="1:17" x14ac:dyDescent="0.25">
      <c r="A238" s="70"/>
      <c r="B238" s="514"/>
      <c r="C238" s="76"/>
      <c r="D238" s="72"/>
      <c r="E238" s="72"/>
      <c r="F238" s="73"/>
      <c r="G238" s="74"/>
      <c r="H238" s="74"/>
      <c r="I238" s="75"/>
      <c r="J238" s="75"/>
      <c r="K238" s="73"/>
      <c r="L238" s="72"/>
      <c r="M238" s="72"/>
      <c r="N238" s="73"/>
      <c r="O238" s="72"/>
      <c r="P238" s="72"/>
      <c r="Q238" s="73"/>
    </row>
    <row r="239" spans="1:17" x14ac:dyDescent="0.25">
      <c r="A239" s="70"/>
      <c r="B239" s="514"/>
      <c r="C239" s="76"/>
      <c r="D239" s="72"/>
      <c r="E239" s="72"/>
      <c r="F239" s="73"/>
      <c r="G239" s="74"/>
      <c r="H239" s="74"/>
      <c r="I239" s="75"/>
      <c r="J239" s="75"/>
      <c r="K239" s="73"/>
      <c r="L239" s="72"/>
      <c r="M239" s="72"/>
      <c r="N239" s="73"/>
      <c r="O239" s="72"/>
      <c r="P239" s="72"/>
      <c r="Q239" s="73"/>
    </row>
    <row r="240" spans="1:17" x14ac:dyDescent="0.25">
      <c r="A240" s="70"/>
      <c r="B240" s="514"/>
      <c r="C240" s="76"/>
      <c r="D240" s="72"/>
      <c r="E240" s="72"/>
      <c r="F240" s="73"/>
      <c r="G240" s="74"/>
      <c r="H240" s="74"/>
      <c r="I240" s="75"/>
      <c r="J240" s="75"/>
      <c r="K240" s="73"/>
      <c r="L240" s="72"/>
      <c r="M240" s="72"/>
      <c r="N240" s="73"/>
      <c r="O240" s="72"/>
      <c r="P240" s="72"/>
      <c r="Q240" s="73"/>
    </row>
    <row r="241" spans="1:17" x14ac:dyDescent="0.25">
      <c r="A241" s="70"/>
      <c r="B241" s="514"/>
      <c r="C241" s="76"/>
      <c r="D241" s="72"/>
      <c r="E241" s="72"/>
      <c r="F241" s="73"/>
      <c r="G241" s="74"/>
      <c r="H241" s="74"/>
      <c r="I241" s="75"/>
      <c r="J241" s="75"/>
      <c r="K241" s="73"/>
      <c r="L241" s="72"/>
      <c r="M241" s="72"/>
      <c r="N241" s="73"/>
      <c r="O241" s="72"/>
      <c r="P241" s="72"/>
      <c r="Q241" s="73"/>
    </row>
    <row r="242" spans="1:17" x14ac:dyDescent="0.25">
      <c r="A242" s="70"/>
      <c r="B242" s="514"/>
      <c r="C242" s="76"/>
      <c r="D242" s="72"/>
      <c r="E242" s="72"/>
      <c r="F242" s="73"/>
      <c r="G242" s="74"/>
      <c r="H242" s="74"/>
      <c r="I242" s="75"/>
      <c r="J242" s="75"/>
      <c r="K242" s="73"/>
      <c r="L242" s="72"/>
      <c r="M242" s="72"/>
      <c r="N242" s="73"/>
      <c r="O242" s="72"/>
      <c r="P242" s="72"/>
      <c r="Q242" s="73"/>
    </row>
    <row r="243" spans="1:17" x14ac:dyDescent="0.25">
      <c r="A243" s="70"/>
      <c r="B243" s="514"/>
      <c r="C243" s="76"/>
      <c r="D243" s="72"/>
      <c r="E243" s="72"/>
      <c r="F243" s="73"/>
      <c r="G243" s="74"/>
      <c r="H243" s="74"/>
      <c r="I243" s="75"/>
      <c r="J243" s="75"/>
      <c r="K243" s="73"/>
      <c r="L243" s="72"/>
      <c r="M243" s="72"/>
      <c r="N243" s="73"/>
      <c r="O243" s="72"/>
      <c r="P243" s="72"/>
      <c r="Q243" s="73"/>
    </row>
    <row r="244" spans="1:17" x14ac:dyDescent="0.25">
      <c r="A244" s="70"/>
      <c r="B244" s="514"/>
      <c r="C244" s="76"/>
      <c r="D244" s="72"/>
      <c r="E244" s="72"/>
      <c r="F244" s="73"/>
      <c r="G244" s="74"/>
      <c r="H244" s="74"/>
      <c r="I244" s="75"/>
      <c r="J244" s="75"/>
      <c r="K244" s="73"/>
      <c r="L244" s="72"/>
      <c r="M244" s="72"/>
      <c r="N244" s="73"/>
      <c r="O244" s="72"/>
      <c r="P244" s="72"/>
      <c r="Q244" s="73"/>
    </row>
    <row r="245" spans="1:17" x14ac:dyDescent="0.25">
      <c r="A245" s="70"/>
      <c r="B245" s="514"/>
      <c r="C245" s="78"/>
      <c r="D245" s="72"/>
      <c r="E245" s="72"/>
      <c r="F245" s="73"/>
      <c r="G245" s="74"/>
      <c r="H245" s="74"/>
      <c r="I245" s="75"/>
      <c r="J245" s="75"/>
      <c r="K245" s="73"/>
      <c r="L245" s="72"/>
      <c r="M245" s="72"/>
      <c r="N245" s="73"/>
      <c r="O245" s="72"/>
      <c r="P245" s="72"/>
      <c r="Q245" s="73"/>
    </row>
    <row r="246" spans="1:17" x14ac:dyDescent="0.25">
      <c r="A246" s="70"/>
      <c r="B246" s="514"/>
      <c r="C246" s="78"/>
      <c r="D246" s="72"/>
      <c r="E246" s="72"/>
      <c r="F246" s="73"/>
      <c r="G246" s="74"/>
      <c r="H246" s="74"/>
      <c r="I246" s="75"/>
      <c r="J246" s="75"/>
      <c r="K246" s="73"/>
      <c r="L246" s="72"/>
      <c r="M246" s="72"/>
      <c r="N246" s="73"/>
      <c r="O246" s="72"/>
      <c r="P246" s="72"/>
      <c r="Q246" s="73"/>
    </row>
    <row r="247" spans="1:17" x14ac:dyDescent="0.25">
      <c r="A247" s="70"/>
      <c r="B247" s="514"/>
      <c r="C247" s="78"/>
      <c r="D247" s="72"/>
      <c r="E247" s="72"/>
      <c r="F247" s="73"/>
      <c r="G247" s="74"/>
      <c r="H247" s="74"/>
      <c r="I247" s="75"/>
      <c r="J247" s="75"/>
      <c r="K247" s="73"/>
      <c r="L247" s="72"/>
      <c r="M247" s="72"/>
      <c r="N247" s="73"/>
      <c r="O247" s="72"/>
      <c r="P247" s="72"/>
      <c r="Q247" s="73"/>
    </row>
    <row r="248" spans="1:17" x14ac:dyDescent="0.25">
      <c r="A248" s="70"/>
      <c r="B248" s="514"/>
      <c r="C248" s="78"/>
      <c r="D248" s="72"/>
      <c r="E248" s="72"/>
      <c r="F248" s="73"/>
      <c r="G248" s="74"/>
      <c r="H248" s="74"/>
      <c r="I248" s="75"/>
      <c r="J248" s="75"/>
      <c r="K248" s="73"/>
      <c r="L248" s="72"/>
      <c r="M248" s="72"/>
      <c r="N248" s="73"/>
      <c r="O248" s="72"/>
      <c r="P248" s="72"/>
      <c r="Q248" s="73"/>
    </row>
    <row r="249" spans="1:17" x14ac:dyDescent="0.25">
      <c r="A249" s="70"/>
      <c r="B249" s="513"/>
      <c r="C249" s="76"/>
      <c r="D249" s="72"/>
      <c r="E249" s="72"/>
      <c r="F249" s="73"/>
      <c r="G249" s="74"/>
      <c r="H249" s="74"/>
      <c r="I249" s="75"/>
      <c r="J249" s="75"/>
      <c r="K249" s="73"/>
      <c r="L249" s="72"/>
      <c r="M249" s="72"/>
      <c r="N249" s="73"/>
      <c r="O249" s="72"/>
      <c r="P249" s="72"/>
      <c r="Q249" s="73"/>
    </row>
    <row r="250" spans="1:17" x14ac:dyDescent="0.25">
      <c r="A250" s="70"/>
      <c r="B250" s="513"/>
      <c r="C250" s="76"/>
      <c r="D250" s="72"/>
      <c r="E250" s="72"/>
      <c r="F250" s="73"/>
      <c r="G250" s="74"/>
      <c r="H250" s="74"/>
      <c r="I250" s="75"/>
      <c r="J250" s="75"/>
      <c r="K250" s="73"/>
      <c r="L250" s="72"/>
      <c r="M250" s="72"/>
      <c r="N250" s="73"/>
      <c r="O250" s="72"/>
      <c r="P250" s="72"/>
      <c r="Q250" s="73"/>
    </row>
    <row r="251" spans="1:17" x14ac:dyDescent="0.25">
      <c r="A251" s="70"/>
      <c r="B251" s="513"/>
      <c r="C251" s="76"/>
      <c r="D251" s="72"/>
      <c r="E251" s="72"/>
      <c r="F251" s="73"/>
      <c r="G251" s="74"/>
      <c r="H251" s="74"/>
      <c r="I251" s="75"/>
      <c r="J251" s="75"/>
      <c r="K251" s="73"/>
      <c r="L251" s="72"/>
      <c r="M251" s="72"/>
      <c r="N251" s="73"/>
      <c r="O251" s="72"/>
      <c r="P251" s="72"/>
      <c r="Q251" s="73"/>
    </row>
    <row r="252" spans="1:17" x14ac:dyDescent="0.25">
      <c r="A252" s="70"/>
      <c r="B252" s="513"/>
      <c r="C252" s="76"/>
      <c r="D252" s="72"/>
      <c r="E252" s="72"/>
      <c r="F252" s="73"/>
      <c r="G252" s="74"/>
      <c r="H252" s="74"/>
      <c r="I252" s="75"/>
      <c r="J252" s="75"/>
      <c r="K252" s="73"/>
      <c r="L252" s="72"/>
      <c r="M252" s="72"/>
      <c r="N252" s="73"/>
      <c r="O252" s="72"/>
      <c r="P252" s="72"/>
      <c r="Q252" s="73"/>
    </row>
    <row r="253" spans="1:17" x14ac:dyDescent="0.25">
      <c r="A253" s="70"/>
      <c r="B253" s="513"/>
      <c r="C253" s="76"/>
      <c r="D253" s="72"/>
      <c r="E253" s="72"/>
      <c r="F253" s="73"/>
      <c r="G253" s="74"/>
      <c r="H253" s="74"/>
      <c r="I253" s="75"/>
      <c r="J253" s="75"/>
      <c r="K253" s="73"/>
      <c r="L253" s="72"/>
      <c r="M253" s="72"/>
      <c r="N253" s="73"/>
      <c r="O253" s="72"/>
      <c r="P253" s="72"/>
      <c r="Q253" s="73"/>
    </row>
    <row r="254" spans="1:17" x14ac:dyDescent="0.25">
      <c r="A254" s="70"/>
      <c r="B254" s="513"/>
      <c r="C254" s="77"/>
      <c r="D254" s="79"/>
      <c r="E254" s="79"/>
      <c r="F254" s="80"/>
      <c r="G254" s="81"/>
      <c r="H254" s="81"/>
      <c r="I254" s="82"/>
      <c r="J254" s="82"/>
      <c r="K254" s="80"/>
      <c r="L254" s="83"/>
      <c r="M254" s="83"/>
      <c r="N254" s="80"/>
      <c r="O254" s="79"/>
      <c r="P254" s="79"/>
      <c r="Q254" s="80"/>
    </row>
    <row r="255" spans="1:17" x14ac:dyDescent="0.25">
      <c r="A255" s="70"/>
      <c r="B255" s="513"/>
      <c r="C255" s="77"/>
      <c r="D255" s="79"/>
      <c r="E255" s="79"/>
      <c r="F255" s="80"/>
      <c r="G255" s="81"/>
      <c r="H255" s="81"/>
      <c r="I255" s="82"/>
      <c r="J255" s="82"/>
      <c r="K255" s="80"/>
      <c r="L255" s="83"/>
      <c r="M255" s="83"/>
      <c r="N255" s="80"/>
      <c r="O255" s="79"/>
      <c r="P255" s="79"/>
      <c r="Q255" s="80"/>
    </row>
    <row r="256" spans="1:17" x14ac:dyDescent="0.25">
      <c r="A256" s="70"/>
      <c r="B256" s="513"/>
      <c r="C256" s="77"/>
      <c r="D256" s="79"/>
      <c r="E256" s="79"/>
      <c r="F256" s="80"/>
      <c r="G256" s="81"/>
      <c r="H256" s="81"/>
      <c r="I256" s="82"/>
      <c r="J256" s="82"/>
      <c r="K256" s="80"/>
      <c r="L256" s="83"/>
      <c r="M256" s="83"/>
      <c r="N256" s="80"/>
      <c r="O256" s="79"/>
      <c r="P256" s="79"/>
      <c r="Q256" s="80"/>
    </row>
    <row r="257" spans="1:17" x14ac:dyDescent="0.25">
      <c r="A257" s="70"/>
      <c r="B257" s="513"/>
      <c r="C257" s="77"/>
      <c r="D257" s="79"/>
      <c r="E257" s="79"/>
      <c r="F257" s="80"/>
      <c r="G257" s="81"/>
      <c r="H257" s="81"/>
      <c r="I257" s="82"/>
      <c r="J257" s="82"/>
      <c r="K257" s="80"/>
      <c r="L257" s="83"/>
      <c r="M257" s="83"/>
      <c r="N257" s="80"/>
      <c r="O257" s="79"/>
      <c r="P257" s="79"/>
      <c r="Q257" s="80"/>
    </row>
    <row r="258" spans="1:17" x14ac:dyDescent="0.25">
      <c r="A258" s="70"/>
      <c r="B258" s="513"/>
      <c r="C258" s="77"/>
      <c r="D258" s="79"/>
      <c r="E258" s="79"/>
      <c r="F258" s="80"/>
      <c r="G258" s="81"/>
      <c r="H258" s="81"/>
      <c r="I258" s="82"/>
      <c r="J258" s="82"/>
      <c r="K258" s="80"/>
      <c r="L258" s="83"/>
      <c r="M258" s="83"/>
      <c r="N258" s="80"/>
      <c r="O258" s="79"/>
      <c r="P258" s="79"/>
      <c r="Q258" s="80"/>
    </row>
    <row r="259" spans="1:17" x14ac:dyDescent="0.25">
      <c r="A259" s="70"/>
      <c r="B259" s="513"/>
      <c r="C259" s="77"/>
      <c r="D259" s="79"/>
      <c r="E259" s="79"/>
      <c r="F259" s="80"/>
      <c r="G259" s="81"/>
      <c r="H259" s="81"/>
      <c r="I259" s="82"/>
      <c r="J259" s="82"/>
      <c r="K259" s="80"/>
      <c r="L259" s="83"/>
      <c r="M259" s="83"/>
      <c r="N259" s="80"/>
      <c r="O259" s="79"/>
      <c r="P259" s="79"/>
      <c r="Q259" s="80"/>
    </row>
    <row r="260" spans="1:17" x14ac:dyDescent="0.25">
      <c r="A260" s="70"/>
      <c r="B260" s="513"/>
      <c r="C260" s="77"/>
      <c r="D260" s="79"/>
      <c r="E260" s="79"/>
      <c r="F260" s="80"/>
      <c r="G260" s="81"/>
      <c r="H260" s="81"/>
      <c r="I260" s="82"/>
      <c r="J260" s="82"/>
      <c r="K260" s="80"/>
      <c r="L260" s="83"/>
      <c r="M260" s="83"/>
      <c r="N260" s="80"/>
      <c r="O260" s="79"/>
      <c r="P260" s="79"/>
      <c r="Q260" s="80"/>
    </row>
    <row r="261" spans="1:17" x14ac:dyDescent="0.25">
      <c r="A261" s="70"/>
      <c r="B261" s="513"/>
      <c r="C261" s="77"/>
      <c r="D261" s="79"/>
      <c r="E261" s="79"/>
      <c r="F261" s="80"/>
      <c r="G261" s="81"/>
      <c r="H261" s="81"/>
      <c r="I261" s="82"/>
      <c r="J261" s="82"/>
      <c r="K261" s="80"/>
      <c r="L261" s="83"/>
      <c r="M261" s="83"/>
      <c r="N261" s="80"/>
      <c r="O261" s="79"/>
      <c r="P261" s="79"/>
      <c r="Q261" s="80"/>
    </row>
    <row r="262" spans="1:17" x14ac:dyDescent="0.25">
      <c r="A262" s="70"/>
      <c r="B262" s="513"/>
      <c r="C262" s="77"/>
      <c r="D262" s="79"/>
      <c r="E262" s="79"/>
      <c r="F262" s="80"/>
      <c r="G262" s="81"/>
      <c r="H262" s="81"/>
      <c r="I262" s="82"/>
      <c r="J262" s="82"/>
      <c r="K262" s="80"/>
      <c r="L262" s="83"/>
      <c r="M262" s="83"/>
      <c r="N262" s="80"/>
      <c r="O262" s="79"/>
      <c r="P262" s="79"/>
      <c r="Q262" s="80"/>
    </row>
    <row r="263" spans="1:17" x14ac:dyDescent="0.25">
      <c r="A263" s="70"/>
      <c r="B263" s="513"/>
      <c r="C263" s="77"/>
      <c r="D263" s="79"/>
      <c r="E263" s="79"/>
      <c r="F263" s="80"/>
      <c r="G263" s="81"/>
      <c r="H263" s="81"/>
      <c r="I263" s="82"/>
      <c r="J263" s="82"/>
      <c r="K263" s="80"/>
      <c r="L263" s="83"/>
      <c r="M263" s="83"/>
      <c r="N263" s="80"/>
      <c r="O263" s="79"/>
      <c r="P263" s="79"/>
      <c r="Q263" s="80"/>
    </row>
    <row r="264" spans="1:17" x14ac:dyDescent="0.25">
      <c r="A264" s="70"/>
      <c r="B264" s="513"/>
      <c r="C264" s="77"/>
      <c r="D264" s="79"/>
      <c r="E264" s="79"/>
      <c r="F264" s="80"/>
      <c r="G264" s="81"/>
      <c r="H264" s="81"/>
      <c r="I264" s="82"/>
      <c r="J264" s="82"/>
      <c r="K264" s="80"/>
      <c r="L264" s="83"/>
      <c r="M264" s="83"/>
      <c r="N264" s="80"/>
      <c r="O264" s="79"/>
      <c r="P264" s="79"/>
      <c r="Q264" s="80"/>
    </row>
    <row r="265" spans="1:17" x14ac:dyDescent="0.25">
      <c r="A265" s="70"/>
      <c r="B265" s="513"/>
      <c r="C265" s="77"/>
      <c r="D265" s="79"/>
      <c r="E265" s="79"/>
      <c r="F265" s="80"/>
      <c r="G265" s="81"/>
      <c r="H265" s="81"/>
      <c r="I265" s="82"/>
      <c r="J265" s="82"/>
      <c r="K265" s="80"/>
      <c r="L265" s="83"/>
      <c r="M265" s="83"/>
      <c r="N265" s="80"/>
      <c r="O265" s="79"/>
      <c r="P265" s="79"/>
      <c r="Q265" s="80"/>
    </row>
    <row r="266" spans="1:17" x14ac:dyDescent="0.25">
      <c r="A266" s="70"/>
      <c r="B266" s="513"/>
      <c r="C266" s="77"/>
      <c r="D266" s="79"/>
      <c r="E266" s="79"/>
      <c r="F266" s="80"/>
      <c r="G266" s="81"/>
      <c r="H266" s="81"/>
      <c r="I266" s="82"/>
      <c r="J266" s="82"/>
      <c r="K266" s="80"/>
      <c r="L266" s="83"/>
      <c r="M266" s="83"/>
      <c r="N266" s="80"/>
      <c r="O266" s="79"/>
      <c r="P266" s="79"/>
      <c r="Q266" s="80"/>
    </row>
    <row r="267" spans="1:17" x14ac:dyDescent="0.25">
      <c r="A267" s="70"/>
      <c r="B267" s="513"/>
      <c r="C267" s="77"/>
      <c r="D267" s="79"/>
      <c r="E267" s="79"/>
      <c r="F267" s="80"/>
      <c r="G267" s="81"/>
      <c r="H267" s="81"/>
      <c r="I267" s="82"/>
      <c r="J267" s="82"/>
      <c r="K267" s="80"/>
      <c r="L267" s="83"/>
      <c r="M267" s="83"/>
      <c r="N267" s="80"/>
      <c r="O267" s="79"/>
      <c r="P267" s="79"/>
      <c r="Q267" s="80"/>
    </row>
    <row r="268" spans="1:17" x14ac:dyDescent="0.25">
      <c r="A268" s="70"/>
      <c r="B268" s="513"/>
      <c r="C268" s="77"/>
      <c r="D268" s="79"/>
      <c r="E268" s="79"/>
      <c r="F268" s="80"/>
      <c r="G268" s="81"/>
      <c r="H268" s="81"/>
      <c r="I268" s="82"/>
      <c r="J268" s="82"/>
      <c r="K268" s="80"/>
      <c r="L268" s="83"/>
      <c r="M268" s="83"/>
      <c r="N268" s="80"/>
      <c r="O268" s="79"/>
      <c r="P268" s="79"/>
      <c r="Q268" s="80"/>
    </row>
    <row r="269" spans="1:17" x14ac:dyDescent="0.25">
      <c r="A269" s="70"/>
      <c r="B269" s="513"/>
      <c r="C269" s="77"/>
      <c r="D269" s="79"/>
      <c r="E269" s="79"/>
      <c r="F269" s="80"/>
      <c r="G269" s="81"/>
      <c r="H269" s="81"/>
      <c r="I269" s="82"/>
      <c r="J269" s="82"/>
      <c r="K269" s="80"/>
      <c r="L269" s="83"/>
      <c r="M269" s="83"/>
      <c r="N269" s="80"/>
      <c r="O269" s="79"/>
      <c r="P269" s="79"/>
      <c r="Q269" s="80"/>
    </row>
    <row r="270" spans="1:17" x14ac:dyDescent="0.25">
      <c r="A270" s="70"/>
      <c r="B270" s="513"/>
      <c r="C270" s="77"/>
      <c r="D270" s="79"/>
      <c r="E270" s="79"/>
      <c r="F270" s="80"/>
      <c r="G270" s="81"/>
      <c r="H270" s="81"/>
      <c r="I270" s="82"/>
      <c r="J270" s="82"/>
      <c r="K270" s="80"/>
      <c r="L270" s="83"/>
      <c r="M270" s="83"/>
      <c r="N270" s="80"/>
      <c r="O270" s="79"/>
      <c r="P270" s="79"/>
      <c r="Q270" s="80"/>
    </row>
    <row r="271" spans="1:17" x14ac:dyDescent="0.25">
      <c r="A271" s="70"/>
      <c r="B271" s="513"/>
      <c r="C271" s="77"/>
      <c r="D271" s="79"/>
      <c r="E271" s="79"/>
      <c r="F271" s="80"/>
      <c r="G271" s="81"/>
      <c r="H271" s="81"/>
      <c r="I271" s="82"/>
      <c r="J271" s="82"/>
      <c r="K271" s="80"/>
      <c r="L271" s="83"/>
      <c r="M271" s="83"/>
      <c r="N271" s="80"/>
      <c r="O271" s="79"/>
      <c r="P271" s="79"/>
      <c r="Q271" s="80"/>
    </row>
    <row r="272" spans="1:17" x14ac:dyDescent="0.25">
      <c r="A272" s="70"/>
      <c r="B272" s="513"/>
      <c r="C272" s="77"/>
      <c r="D272" s="79"/>
      <c r="E272" s="79"/>
      <c r="F272" s="80"/>
      <c r="G272" s="81"/>
      <c r="H272" s="81"/>
      <c r="I272" s="82"/>
      <c r="J272" s="82"/>
      <c r="K272" s="80"/>
      <c r="L272" s="83"/>
      <c r="M272" s="83"/>
      <c r="N272" s="80"/>
      <c r="O272" s="79"/>
      <c r="P272" s="79"/>
      <c r="Q272" s="80"/>
    </row>
    <row r="273" spans="1:17" x14ac:dyDescent="0.25">
      <c r="A273" s="70"/>
      <c r="B273" s="513"/>
      <c r="C273" s="77"/>
      <c r="D273" s="79"/>
      <c r="E273" s="79"/>
      <c r="F273" s="80"/>
      <c r="G273" s="81"/>
      <c r="H273" s="81"/>
      <c r="I273" s="82"/>
      <c r="J273" s="82"/>
      <c r="K273" s="80"/>
      <c r="L273" s="83"/>
      <c r="M273" s="83"/>
      <c r="N273" s="80"/>
      <c r="O273" s="79"/>
      <c r="P273" s="79"/>
      <c r="Q273" s="80"/>
    </row>
    <row r="274" spans="1:17" x14ac:dyDescent="0.25">
      <c r="A274" s="70"/>
      <c r="B274" s="513"/>
      <c r="C274" s="77"/>
      <c r="D274" s="79"/>
      <c r="E274" s="79"/>
      <c r="F274" s="80"/>
      <c r="G274" s="81"/>
      <c r="H274" s="81"/>
      <c r="I274" s="82"/>
      <c r="J274" s="82"/>
      <c r="K274" s="80"/>
      <c r="L274" s="83"/>
      <c r="M274" s="83"/>
      <c r="N274" s="80"/>
      <c r="O274" s="79"/>
      <c r="P274" s="79"/>
      <c r="Q274" s="80"/>
    </row>
    <row r="275" spans="1:17" x14ac:dyDescent="0.25">
      <c r="A275" s="70"/>
      <c r="B275" s="513"/>
      <c r="C275" s="77"/>
      <c r="D275" s="79"/>
      <c r="E275" s="79"/>
      <c r="F275" s="80"/>
      <c r="G275" s="81"/>
      <c r="H275" s="81"/>
      <c r="I275" s="82"/>
      <c r="J275" s="82"/>
      <c r="K275" s="80"/>
      <c r="L275" s="83"/>
      <c r="M275" s="83"/>
      <c r="N275" s="80"/>
      <c r="O275" s="79"/>
      <c r="P275" s="79"/>
      <c r="Q275" s="80"/>
    </row>
    <row r="276" spans="1:17" x14ac:dyDescent="0.25">
      <c r="A276" s="70"/>
      <c r="B276" s="513"/>
      <c r="C276" s="77"/>
      <c r="D276" s="79"/>
      <c r="E276" s="79"/>
      <c r="F276" s="80"/>
      <c r="G276" s="81"/>
      <c r="H276" s="81"/>
      <c r="I276" s="82"/>
      <c r="J276" s="82"/>
      <c r="K276" s="80"/>
      <c r="L276" s="83"/>
      <c r="M276" s="83"/>
      <c r="N276" s="80"/>
      <c r="O276" s="79"/>
      <c r="P276" s="79"/>
      <c r="Q276" s="80"/>
    </row>
    <row r="277" spans="1:17" x14ac:dyDescent="0.25">
      <c r="A277" s="70"/>
      <c r="B277" s="513"/>
      <c r="C277" s="77"/>
      <c r="D277" s="79"/>
      <c r="E277" s="79"/>
      <c r="F277" s="80"/>
      <c r="G277" s="81"/>
      <c r="H277" s="81"/>
      <c r="I277" s="82"/>
      <c r="J277" s="82"/>
      <c r="K277" s="80"/>
      <c r="L277" s="83"/>
      <c r="M277" s="83"/>
      <c r="N277" s="80"/>
      <c r="O277" s="79"/>
      <c r="P277" s="79"/>
      <c r="Q277" s="80"/>
    </row>
    <row r="278" spans="1:17" x14ac:dyDescent="0.25">
      <c r="A278" s="70"/>
      <c r="B278" s="513"/>
      <c r="C278" s="77"/>
      <c r="D278" s="79"/>
      <c r="E278" s="79"/>
      <c r="F278" s="80"/>
      <c r="G278" s="81"/>
      <c r="H278" s="81"/>
      <c r="I278" s="82"/>
      <c r="J278" s="82"/>
      <c r="K278" s="80"/>
      <c r="L278" s="83"/>
      <c r="M278" s="83"/>
      <c r="N278" s="80"/>
      <c r="O278" s="79"/>
      <c r="P278" s="79"/>
      <c r="Q278" s="80"/>
    </row>
    <row r="279" spans="1:17" x14ac:dyDescent="0.25">
      <c r="A279" s="70"/>
      <c r="B279" s="513"/>
      <c r="C279" s="77"/>
      <c r="D279" s="79"/>
      <c r="E279" s="79"/>
      <c r="F279" s="80"/>
      <c r="G279" s="81"/>
      <c r="H279" s="81"/>
      <c r="I279" s="82"/>
      <c r="J279" s="82"/>
      <c r="K279" s="80"/>
      <c r="L279" s="83"/>
      <c r="M279" s="83"/>
      <c r="N279" s="80"/>
      <c r="O279" s="79"/>
      <c r="P279" s="79"/>
      <c r="Q279" s="80"/>
    </row>
    <row r="280" spans="1:17" x14ac:dyDescent="0.25">
      <c r="A280" s="70"/>
      <c r="B280" s="513"/>
      <c r="C280" s="77"/>
      <c r="D280" s="79"/>
      <c r="E280" s="79"/>
      <c r="F280" s="80"/>
      <c r="G280" s="81"/>
      <c r="H280" s="81"/>
      <c r="I280" s="82"/>
      <c r="J280" s="82"/>
      <c r="K280" s="80"/>
      <c r="L280" s="83"/>
      <c r="M280" s="83"/>
      <c r="N280" s="80"/>
      <c r="O280" s="79"/>
      <c r="P280" s="79"/>
      <c r="Q280" s="80"/>
    </row>
    <row r="281" spans="1:17" x14ac:dyDescent="0.25">
      <c r="A281" s="70"/>
      <c r="B281" s="513"/>
      <c r="C281" s="77"/>
      <c r="D281" s="79"/>
      <c r="E281" s="79"/>
      <c r="F281" s="80"/>
      <c r="G281" s="81"/>
      <c r="H281" s="81"/>
      <c r="I281" s="82"/>
      <c r="J281" s="82"/>
      <c r="K281" s="80"/>
      <c r="L281" s="83"/>
      <c r="M281" s="83"/>
      <c r="N281" s="80"/>
      <c r="O281" s="79"/>
      <c r="P281" s="79"/>
      <c r="Q281" s="80"/>
    </row>
    <row r="282" spans="1:17" x14ac:dyDescent="0.25">
      <c r="A282" s="70"/>
      <c r="B282" s="513"/>
      <c r="C282" s="77"/>
      <c r="D282" s="79"/>
      <c r="E282" s="79"/>
      <c r="F282" s="80"/>
      <c r="G282" s="81"/>
      <c r="H282" s="81"/>
      <c r="I282" s="82"/>
      <c r="J282" s="82"/>
      <c r="K282" s="80"/>
      <c r="L282" s="83"/>
      <c r="M282" s="83"/>
      <c r="N282" s="80"/>
      <c r="O282" s="79"/>
      <c r="P282" s="79"/>
      <c r="Q282" s="80"/>
    </row>
    <row r="283" spans="1:17" x14ac:dyDescent="0.25">
      <c r="A283" s="70"/>
      <c r="B283" s="513"/>
      <c r="C283" s="77"/>
      <c r="D283" s="79"/>
      <c r="E283" s="79"/>
      <c r="F283" s="80"/>
      <c r="G283" s="81"/>
      <c r="H283" s="81"/>
      <c r="I283" s="82"/>
      <c r="J283" s="82"/>
      <c r="K283" s="80"/>
      <c r="L283" s="83"/>
      <c r="M283" s="83"/>
      <c r="N283" s="80"/>
      <c r="O283" s="79"/>
      <c r="P283" s="79"/>
      <c r="Q283" s="80"/>
    </row>
    <row r="284" spans="1:17" x14ac:dyDescent="0.25">
      <c r="A284" s="70"/>
      <c r="B284" s="513"/>
      <c r="C284" s="77"/>
      <c r="D284" s="79"/>
      <c r="E284" s="79"/>
      <c r="F284" s="80"/>
      <c r="G284" s="81"/>
      <c r="H284" s="81"/>
      <c r="I284" s="82"/>
      <c r="J284" s="82"/>
      <c r="K284" s="80"/>
      <c r="L284" s="83"/>
      <c r="M284" s="83"/>
      <c r="N284" s="80"/>
      <c r="O284" s="79"/>
      <c r="P284" s="79"/>
      <c r="Q284" s="80"/>
    </row>
    <row r="285" spans="1:17" x14ac:dyDescent="0.25">
      <c r="A285" s="70"/>
      <c r="B285" s="513"/>
      <c r="C285" s="77"/>
      <c r="D285" s="79"/>
      <c r="E285" s="79"/>
      <c r="F285" s="80"/>
      <c r="G285" s="81"/>
      <c r="H285" s="81"/>
      <c r="I285" s="82"/>
      <c r="J285" s="82"/>
      <c r="K285" s="80"/>
      <c r="L285" s="83"/>
      <c r="M285" s="83"/>
      <c r="N285" s="80"/>
      <c r="O285" s="79"/>
      <c r="P285" s="79"/>
      <c r="Q285" s="80"/>
    </row>
    <row r="286" spans="1:17" x14ac:dyDescent="0.25">
      <c r="A286" s="70"/>
      <c r="B286" s="513"/>
      <c r="C286" s="77"/>
      <c r="D286" s="79"/>
      <c r="E286" s="79"/>
      <c r="F286" s="80"/>
      <c r="G286" s="81"/>
      <c r="H286" s="81"/>
      <c r="I286" s="82"/>
      <c r="J286" s="82"/>
      <c r="K286" s="80"/>
      <c r="L286" s="83"/>
      <c r="M286" s="83"/>
      <c r="N286" s="80"/>
      <c r="O286" s="79"/>
      <c r="P286" s="79"/>
      <c r="Q286" s="80"/>
    </row>
    <row r="287" spans="1:17" x14ac:dyDescent="0.25">
      <c r="A287" s="70"/>
      <c r="B287" s="513"/>
      <c r="C287" s="77"/>
      <c r="D287" s="79"/>
      <c r="E287" s="79"/>
      <c r="F287" s="80"/>
      <c r="G287" s="81"/>
      <c r="H287" s="81"/>
      <c r="I287" s="82"/>
      <c r="J287" s="82"/>
      <c r="K287" s="80"/>
      <c r="L287" s="83"/>
      <c r="M287" s="83"/>
      <c r="N287" s="80"/>
      <c r="O287" s="79"/>
      <c r="P287" s="79"/>
      <c r="Q287" s="80"/>
    </row>
    <row r="288" spans="1:17" x14ac:dyDescent="0.25">
      <c r="A288" s="70"/>
      <c r="B288" s="513"/>
      <c r="C288" s="77"/>
      <c r="D288" s="79"/>
      <c r="E288" s="79"/>
      <c r="F288" s="80"/>
      <c r="G288" s="81"/>
      <c r="H288" s="81"/>
      <c r="I288" s="82"/>
      <c r="J288" s="82"/>
      <c r="K288" s="80"/>
      <c r="L288" s="83"/>
      <c r="M288" s="83"/>
      <c r="N288" s="80"/>
      <c r="O288" s="79"/>
      <c r="P288" s="79"/>
      <c r="Q288" s="80"/>
    </row>
    <row r="289" spans="1:17" x14ac:dyDescent="0.25">
      <c r="A289" s="70"/>
      <c r="B289" s="513"/>
      <c r="C289" s="77"/>
      <c r="D289" s="79"/>
      <c r="E289" s="79"/>
      <c r="F289" s="80"/>
      <c r="G289" s="81"/>
      <c r="H289" s="81"/>
      <c r="I289" s="82"/>
      <c r="J289" s="82"/>
      <c r="K289" s="80"/>
      <c r="L289" s="83"/>
      <c r="M289" s="83"/>
      <c r="N289" s="80"/>
      <c r="O289" s="79"/>
      <c r="P289" s="79"/>
      <c r="Q289" s="80"/>
    </row>
    <row r="290" spans="1:17" x14ac:dyDescent="0.25">
      <c r="A290" s="70"/>
      <c r="B290" s="513"/>
      <c r="C290" s="77"/>
      <c r="D290" s="79"/>
      <c r="E290" s="79"/>
      <c r="F290" s="80"/>
      <c r="G290" s="81"/>
      <c r="H290" s="81"/>
      <c r="I290" s="82"/>
      <c r="J290" s="82"/>
      <c r="K290" s="80"/>
      <c r="L290" s="83"/>
      <c r="M290" s="83"/>
      <c r="N290" s="80"/>
      <c r="O290" s="79"/>
      <c r="P290" s="79"/>
      <c r="Q290" s="80"/>
    </row>
    <row r="291" spans="1:17" x14ac:dyDescent="0.25">
      <c r="A291" s="70"/>
      <c r="B291" s="513"/>
      <c r="C291" s="77"/>
      <c r="D291" s="79"/>
      <c r="E291" s="79"/>
      <c r="F291" s="80"/>
      <c r="G291" s="81"/>
      <c r="H291" s="81"/>
      <c r="I291" s="82"/>
      <c r="J291" s="82"/>
      <c r="K291" s="80"/>
      <c r="L291" s="83"/>
      <c r="M291" s="83"/>
      <c r="N291" s="80"/>
      <c r="O291" s="79"/>
      <c r="P291" s="79"/>
      <c r="Q291" s="80"/>
    </row>
    <row r="292" spans="1:17" x14ac:dyDescent="0.25">
      <c r="A292" s="70"/>
      <c r="B292" s="513"/>
      <c r="C292" s="77"/>
      <c r="D292" s="79"/>
      <c r="E292" s="79"/>
      <c r="F292" s="80"/>
      <c r="G292" s="81"/>
      <c r="H292" s="81"/>
      <c r="I292" s="82"/>
      <c r="J292" s="82"/>
      <c r="K292" s="80"/>
      <c r="L292" s="83"/>
      <c r="M292" s="83"/>
      <c r="N292" s="80"/>
      <c r="O292" s="79"/>
      <c r="P292" s="79"/>
      <c r="Q292" s="80"/>
    </row>
    <row r="293" spans="1:17" x14ac:dyDescent="0.25">
      <c r="A293" s="70"/>
      <c r="B293" s="513"/>
      <c r="C293" s="77"/>
      <c r="D293" s="79"/>
      <c r="E293" s="79"/>
      <c r="F293" s="80"/>
      <c r="G293" s="81"/>
      <c r="H293" s="81"/>
      <c r="I293" s="82"/>
      <c r="J293" s="82"/>
      <c r="K293" s="80"/>
      <c r="L293" s="83"/>
      <c r="M293" s="83"/>
      <c r="N293" s="80"/>
      <c r="O293" s="79"/>
      <c r="P293" s="79"/>
      <c r="Q293" s="80"/>
    </row>
    <row r="294" spans="1:17" x14ac:dyDescent="0.25">
      <c r="A294" s="70"/>
      <c r="B294" s="513"/>
      <c r="C294" s="77"/>
      <c r="D294" s="79"/>
      <c r="E294" s="79"/>
      <c r="F294" s="80"/>
      <c r="G294" s="81"/>
      <c r="H294" s="81"/>
      <c r="I294" s="82"/>
      <c r="J294" s="82"/>
      <c r="K294" s="80"/>
      <c r="L294" s="83"/>
      <c r="M294" s="83"/>
      <c r="N294" s="80"/>
      <c r="O294" s="79"/>
      <c r="P294" s="79"/>
      <c r="Q294" s="80"/>
    </row>
    <row r="295" spans="1:17" x14ac:dyDescent="0.25">
      <c r="A295" s="70"/>
      <c r="B295" s="513"/>
      <c r="C295" s="77"/>
      <c r="D295" s="79"/>
      <c r="E295" s="79"/>
      <c r="F295" s="80"/>
      <c r="G295" s="81"/>
      <c r="H295" s="81"/>
      <c r="I295" s="82"/>
      <c r="J295" s="82"/>
      <c r="K295" s="80"/>
      <c r="L295" s="83"/>
      <c r="M295" s="83"/>
      <c r="N295" s="80"/>
      <c r="O295" s="79"/>
      <c r="P295" s="79"/>
      <c r="Q295" s="80"/>
    </row>
    <row r="296" spans="1:17" x14ac:dyDescent="0.25">
      <c r="A296" s="70"/>
      <c r="B296" s="513"/>
      <c r="C296" s="77"/>
      <c r="D296" s="79"/>
      <c r="E296" s="79"/>
      <c r="F296" s="80"/>
      <c r="G296" s="81"/>
      <c r="H296" s="81"/>
      <c r="I296" s="82"/>
      <c r="J296" s="82"/>
      <c r="K296" s="80"/>
      <c r="L296" s="83"/>
      <c r="M296" s="83"/>
      <c r="N296" s="80"/>
      <c r="O296" s="79"/>
      <c r="P296" s="79"/>
      <c r="Q296" s="80"/>
    </row>
    <row r="297" spans="1:17" x14ac:dyDescent="0.25">
      <c r="A297" s="70"/>
      <c r="B297" s="513"/>
      <c r="C297" s="77"/>
      <c r="D297" s="79"/>
      <c r="E297" s="79"/>
      <c r="F297" s="80"/>
      <c r="G297" s="81"/>
      <c r="H297" s="81"/>
      <c r="I297" s="82"/>
      <c r="J297" s="82"/>
      <c r="K297" s="80"/>
      <c r="L297" s="83"/>
      <c r="M297" s="83"/>
      <c r="N297" s="80"/>
      <c r="O297" s="79"/>
      <c r="P297" s="79"/>
      <c r="Q297" s="80"/>
    </row>
    <row r="298" spans="1:17" x14ac:dyDescent="0.25">
      <c r="A298" s="70"/>
      <c r="B298" s="513"/>
      <c r="C298" s="77"/>
      <c r="D298" s="79"/>
      <c r="E298" s="79"/>
      <c r="F298" s="80"/>
      <c r="G298" s="81"/>
      <c r="H298" s="81"/>
      <c r="I298" s="82"/>
      <c r="J298" s="82"/>
      <c r="K298" s="80"/>
      <c r="L298" s="83"/>
      <c r="M298" s="83"/>
      <c r="N298" s="80"/>
      <c r="O298" s="79"/>
      <c r="P298" s="79"/>
      <c r="Q298" s="80"/>
    </row>
    <row r="299" spans="1:17" x14ac:dyDescent="0.25">
      <c r="A299" s="70"/>
      <c r="B299" s="513"/>
      <c r="C299" s="77"/>
      <c r="D299" s="79"/>
      <c r="E299" s="79"/>
      <c r="F299" s="80"/>
      <c r="G299" s="81"/>
      <c r="H299" s="81"/>
      <c r="I299" s="82"/>
      <c r="J299" s="82"/>
      <c r="K299" s="80"/>
      <c r="L299" s="83"/>
      <c r="M299" s="83"/>
      <c r="N299" s="80"/>
      <c r="O299" s="79"/>
      <c r="P299" s="79"/>
      <c r="Q299" s="80"/>
    </row>
    <row r="300" spans="1:17" x14ac:dyDescent="0.25">
      <c r="A300" s="70"/>
      <c r="B300" s="513"/>
      <c r="C300" s="77"/>
      <c r="D300" s="79"/>
      <c r="E300" s="79"/>
      <c r="F300" s="80"/>
      <c r="G300" s="81"/>
      <c r="H300" s="81"/>
      <c r="I300" s="82"/>
      <c r="J300" s="82"/>
      <c r="K300" s="80"/>
      <c r="L300" s="83"/>
      <c r="M300" s="83"/>
      <c r="N300" s="80"/>
      <c r="O300" s="79"/>
      <c r="P300" s="79"/>
      <c r="Q300" s="80"/>
    </row>
    <row r="301" spans="1:17" x14ac:dyDescent="0.25">
      <c r="A301" s="70"/>
      <c r="B301" s="513"/>
      <c r="C301" s="77"/>
      <c r="D301" s="79"/>
      <c r="E301" s="79"/>
      <c r="F301" s="80"/>
      <c r="G301" s="81"/>
      <c r="H301" s="81"/>
      <c r="I301" s="82"/>
      <c r="J301" s="82"/>
      <c r="K301" s="80"/>
      <c r="L301" s="83"/>
      <c r="M301" s="83"/>
      <c r="N301" s="80"/>
      <c r="O301" s="79"/>
      <c r="P301" s="79"/>
      <c r="Q301" s="80"/>
    </row>
    <row r="302" spans="1:17" x14ac:dyDescent="0.25">
      <c r="A302" s="70"/>
      <c r="B302" s="513"/>
      <c r="C302" s="77"/>
      <c r="D302" s="79"/>
      <c r="E302" s="79"/>
      <c r="F302" s="80"/>
      <c r="G302" s="81"/>
      <c r="H302" s="81"/>
      <c r="I302" s="82"/>
      <c r="J302" s="82"/>
      <c r="K302" s="80"/>
      <c r="L302" s="83"/>
      <c r="M302" s="83"/>
      <c r="N302" s="80"/>
      <c r="O302" s="79"/>
      <c r="P302" s="79"/>
      <c r="Q302" s="80"/>
    </row>
    <row r="303" spans="1:17" x14ac:dyDescent="0.25">
      <c r="A303" s="70"/>
      <c r="B303" s="513"/>
      <c r="C303" s="77"/>
      <c r="D303" s="79"/>
      <c r="E303" s="79"/>
      <c r="F303" s="80"/>
      <c r="G303" s="81"/>
      <c r="H303" s="81"/>
      <c r="I303" s="82"/>
      <c r="J303" s="82"/>
      <c r="K303" s="80"/>
      <c r="L303" s="83"/>
      <c r="M303" s="83"/>
      <c r="N303" s="80"/>
      <c r="O303" s="79"/>
      <c r="P303" s="79"/>
      <c r="Q303" s="80"/>
    </row>
    <row r="304" spans="1:17" x14ac:dyDescent="0.25">
      <c r="A304" s="70"/>
      <c r="B304" s="513"/>
      <c r="C304" s="77"/>
      <c r="D304" s="79"/>
      <c r="E304" s="79"/>
      <c r="F304" s="80"/>
      <c r="G304" s="81"/>
      <c r="H304" s="81"/>
      <c r="I304" s="82"/>
      <c r="J304" s="82"/>
      <c r="K304" s="80"/>
      <c r="L304" s="83"/>
      <c r="M304" s="83"/>
      <c r="N304" s="80"/>
      <c r="O304" s="79"/>
      <c r="P304" s="79"/>
      <c r="Q304" s="80"/>
    </row>
    <row r="305" spans="1:17" x14ac:dyDescent="0.25">
      <c r="A305" s="70"/>
      <c r="B305" s="513"/>
      <c r="C305" s="77"/>
      <c r="D305" s="79"/>
      <c r="E305" s="79"/>
      <c r="F305" s="80"/>
      <c r="G305" s="81"/>
      <c r="H305" s="81"/>
      <c r="I305" s="82"/>
      <c r="J305" s="82"/>
      <c r="K305" s="80"/>
      <c r="L305" s="83"/>
      <c r="M305" s="83"/>
      <c r="N305" s="80"/>
      <c r="O305" s="79"/>
      <c r="P305" s="79"/>
      <c r="Q305" s="80"/>
    </row>
    <row r="306" spans="1:17" x14ac:dyDescent="0.25">
      <c r="A306" s="70"/>
      <c r="B306" s="513"/>
      <c r="C306" s="77"/>
      <c r="D306" s="79"/>
      <c r="E306" s="79"/>
      <c r="F306" s="80"/>
      <c r="G306" s="81"/>
      <c r="H306" s="81"/>
      <c r="I306" s="82"/>
      <c r="J306" s="82"/>
      <c r="K306" s="80"/>
      <c r="L306" s="83"/>
      <c r="M306" s="83"/>
      <c r="N306" s="80"/>
      <c r="O306" s="79"/>
      <c r="P306" s="79"/>
      <c r="Q306" s="80"/>
    </row>
    <row r="307" spans="1:17" x14ac:dyDescent="0.25">
      <c r="A307" s="70"/>
      <c r="B307" s="513"/>
      <c r="C307" s="77"/>
      <c r="D307" s="79"/>
      <c r="E307" s="79"/>
      <c r="F307" s="80"/>
      <c r="G307" s="81"/>
      <c r="H307" s="81"/>
      <c r="I307" s="82"/>
      <c r="J307" s="82"/>
      <c r="K307" s="80"/>
      <c r="L307" s="83"/>
      <c r="M307" s="83"/>
      <c r="N307" s="80"/>
      <c r="O307" s="79"/>
      <c r="P307" s="79"/>
      <c r="Q307" s="80"/>
    </row>
    <row r="308" spans="1:17" x14ac:dyDescent="0.25">
      <c r="A308" s="70"/>
      <c r="B308" s="513"/>
      <c r="C308" s="77"/>
      <c r="D308" s="79"/>
      <c r="E308" s="79"/>
      <c r="F308" s="80"/>
      <c r="G308" s="81"/>
      <c r="H308" s="81"/>
      <c r="I308" s="82"/>
      <c r="J308" s="82"/>
      <c r="K308" s="80"/>
      <c r="L308" s="83"/>
      <c r="M308" s="83"/>
      <c r="N308" s="80"/>
      <c r="O308" s="79"/>
      <c r="P308" s="79"/>
      <c r="Q308" s="80"/>
    </row>
    <row r="309" spans="1:17" x14ac:dyDescent="0.25">
      <c r="A309" s="70"/>
      <c r="B309" s="513"/>
      <c r="C309" s="77"/>
      <c r="D309" s="79"/>
      <c r="E309" s="79"/>
      <c r="F309" s="80"/>
      <c r="G309" s="81"/>
      <c r="H309" s="81"/>
      <c r="I309" s="82"/>
      <c r="J309" s="82"/>
      <c r="K309" s="80"/>
      <c r="L309" s="83"/>
      <c r="M309" s="83"/>
      <c r="N309" s="80"/>
      <c r="O309" s="79"/>
      <c r="P309" s="79"/>
      <c r="Q309" s="80"/>
    </row>
    <row r="310" spans="1:17" x14ac:dyDescent="0.25">
      <c r="A310" s="70"/>
      <c r="B310" s="513"/>
      <c r="C310" s="77"/>
      <c r="D310" s="79"/>
      <c r="E310" s="79"/>
      <c r="F310" s="80"/>
      <c r="G310" s="81"/>
      <c r="H310" s="81"/>
      <c r="I310" s="82"/>
      <c r="J310" s="82"/>
      <c r="K310" s="80"/>
      <c r="L310" s="83"/>
      <c r="M310" s="83"/>
      <c r="N310" s="80"/>
      <c r="O310" s="79"/>
      <c r="P310" s="79"/>
      <c r="Q310" s="80"/>
    </row>
    <row r="311" spans="1:17" x14ac:dyDescent="0.25">
      <c r="A311" s="70"/>
      <c r="B311" s="513"/>
      <c r="C311" s="77"/>
      <c r="D311" s="79"/>
      <c r="E311" s="79"/>
      <c r="F311" s="80"/>
      <c r="G311" s="81"/>
      <c r="H311" s="81"/>
      <c r="I311" s="82"/>
      <c r="J311" s="82"/>
      <c r="K311" s="80"/>
      <c r="L311" s="83"/>
      <c r="M311" s="83"/>
      <c r="N311" s="80"/>
      <c r="O311" s="79"/>
      <c r="P311" s="79"/>
      <c r="Q311" s="80"/>
    </row>
    <row r="312" spans="1:17" x14ac:dyDescent="0.25">
      <c r="A312" s="70"/>
      <c r="B312" s="513"/>
      <c r="C312" s="77"/>
      <c r="D312" s="79"/>
      <c r="E312" s="79"/>
      <c r="F312" s="80"/>
      <c r="G312" s="81"/>
      <c r="H312" s="81"/>
      <c r="I312" s="82"/>
      <c r="J312" s="82"/>
      <c r="K312" s="80"/>
      <c r="L312" s="83"/>
      <c r="M312" s="83"/>
      <c r="N312" s="80"/>
      <c r="O312" s="79"/>
      <c r="P312" s="79"/>
      <c r="Q312" s="80"/>
    </row>
    <row r="313" spans="1:17" x14ac:dyDescent="0.25">
      <c r="A313" s="70"/>
      <c r="B313" s="513"/>
      <c r="C313" s="77"/>
      <c r="D313" s="79"/>
      <c r="E313" s="79"/>
      <c r="F313" s="80"/>
      <c r="G313" s="81"/>
      <c r="H313" s="81"/>
      <c r="I313" s="82"/>
      <c r="J313" s="82"/>
      <c r="K313" s="80"/>
      <c r="L313" s="83"/>
      <c r="M313" s="83"/>
      <c r="N313" s="80"/>
      <c r="O313" s="79"/>
      <c r="P313" s="79"/>
      <c r="Q313" s="80"/>
    </row>
    <row r="314" spans="1:17" x14ac:dyDescent="0.25">
      <c r="A314" s="70"/>
      <c r="B314" s="513"/>
      <c r="C314" s="77"/>
      <c r="D314" s="79"/>
      <c r="E314" s="79"/>
      <c r="F314" s="80"/>
      <c r="G314" s="81"/>
      <c r="H314" s="81"/>
      <c r="I314" s="82"/>
      <c r="J314" s="82"/>
      <c r="K314" s="80"/>
      <c r="L314" s="83"/>
      <c r="M314" s="83"/>
      <c r="N314" s="80"/>
      <c r="O314" s="79"/>
      <c r="P314" s="79"/>
      <c r="Q314" s="80"/>
    </row>
    <row r="315" spans="1:17" x14ac:dyDescent="0.25">
      <c r="A315" s="70"/>
      <c r="B315" s="513"/>
      <c r="C315" s="77"/>
      <c r="D315" s="79"/>
      <c r="E315" s="79"/>
      <c r="F315" s="80"/>
      <c r="G315" s="81"/>
      <c r="H315" s="81"/>
      <c r="I315" s="82"/>
      <c r="J315" s="82"/>
      <c r="K315" s="80"/>
      <c r="L315" s="83"/>
      <c r="M315" s="83"/>
      <c r="N315" s="80"/>
      <c r="O315" s="79"/>
      <c r="P315" s="79"/>
      <c r="Q315" s="80"/>
    </row>
    <row r="316" spans="1:17" x14ac:dyDescent="0.25">
      <c r="A316" s="70"/>
      <c r="B316" s="513"/>
      <c r="C316" s="77"/>
      <c r="D316" s="79"/>
      <c r="E316" s="79"/>
      <c r="F316" s="80"/>
      <c r="G316" s="81"/>
      <c r="H316" s="81"/>
      <c r="I316" s="82"/>
      <c r="J316" s="82"/>
      <c r="K316" s="80"/>
      <c r="L316" s="83"/>
      <c r="M316" s="83"/>
      <c r="N316" s="80"/>
      <c r="O316" s="79"/>
      <c r="P316" s="79"/>
      <c r="Q316" s="80"/>
    </row>
    <row r="317" spans="1:17" x14ac:dyDescent="0.25">
      <c r="A317" s="70"/>
      <c r="B317" s="513"/>
      <c r="C317" s="77"/>
      <c r="D317" s="79"/>
      <c r="E317" s="79"/>
      <c r="F317" s="80"/>
      <c r="G317" s="81"/>
      <c r="H317" s="81"/>
      <c r="I317" s="82"/>
      <c r="J317" s="82"/>
      <c r="K317" s="80"/>
      <c r="L317" s="83"/>
      <c r="M317" s="83"/>
      <c r="N317" s="80"/>
      <c r="O317" s="79"/>
      <c r="P317" s="79"/>
      <c r="Q317" s="80"/>
    </row>
    <row r="318" spans="1:17" x14ac:dyDescent="0.25">
      <c r="A318" s="70"/>
      <c r="B318" s="513"/>
      <c r="C318" s="77"/>
      <c r="D318" s="79"/>
      <c r="E318" s="79"/>
      <c r="F318" s="80"/>
      <c r="G318" s="81"/>
      <c r="H318" s="81"/>
      <c r="I318" s="82"/>
      <c r="J318" s="82"/>
      <c r="K318" s="80"/>
      <c r="L318" s="83"/>
      <c r="M318" s="83"/>
      <c r="N318" s="80"/>
      <c r="O318" s="79"/>
      <c r="P318" s="79"/>
      <c r="Q318" s="80"/>
    </row>
    <row r="319" spans="1:17" x14ac:dyDescent="0.25">
      <c r="A319" s="70"/>
      <c r="B319" s="513"/>
      <c r="C319" s="77"/>
      <c r="D319" s="79"/>
      <c r="E319" s="79"/>
      <c r="F319" s="80"/>
      <c r="G319" s="81"/>
      <c r="H319" s="81"/>
      <c r="I319" s="82"/>
      <c r="J319" s="82"/>
      <c r="K319" s="80"/>
      <c r="L319" s="83"/>
      <c r="M319" s="83"/>
      <c r="N319" s="80"/>
      <c r="O319" s="79"/>
      <c r="P319" s="79"/>
      <c r="Q319" s="80"/>
    </row>
    <row r="320" spans="1:17" x14ac:dyDescent="0.25">
      <c r="A320" s="70"/>
      <c r="B320" s="513"/>
      <c r="C320" s="77"/>
      <c r="D320" s="79"/>
      <c r="E320" s="79"/>
      <c r="F320" s="80"/>
      <c r="G320" s="81"/>
      <c r="H320" s="81"/>
      <c r="I320" s="82"/>
      <c r="J320" s="82"/>
      <c r="K320" s="80"/>
      <c r="L320" s="83"/>
      <c r="M320" s="83"/>
      <c r="N320" s="80"/>
      <c r="O320" s="79"/>
      <c r="P320" s="79"/>
      <c r="Q320" s="80"/>
    </row>
    <row r="321" spans="1:17" x14ac:dyDescent="0.25">
      <c r="A321" s="70"/>
      <c r="B321" s="513"/>
      <c r="C321" s="77"/>
      <c r="D321" s="79"/>
      <c r="E321" s="79"/>
      <c r="F321" s="80"/>
      <c r="G321" s="81"/>
      <c r="H321" s="81"/>
      <c r="I321" s="82"/>
      <c r="J321" s="82"/>
      <c r="K321" s="80"/>
      <c r="L321" s="83"/>
      <c r="M321" s="83"/>
      <c r="N321" s="80"/>
      <c r="O321" s="79"/>
      <c r="P321" s="79"/>
      <c r="Q321" s="80"/>
    </row>
    <row r="322" spans="1:17" x14ac:dyDescent="0.25">
      <c r="A322" s="70"/>
      <c r="B322" s="513"/>
      <c r="C322" s="77"/>
      <c r="D322" s="79"/>
      <c r="E322" s="79"/>
      <c r="F322" s="80"/>
      <c r="G322" s="81"/>
      <c r="H322" s="81"/>
      <c r="I322" s="82"/>
      <c r="J322" s="82"/>
      <c r="K322" s="80"/>
      <c r="L322" s="83"/>
      <c r="M322" s="83"/>
      <c r="N322" s="80"/>
      <c r="O322" s="79"/>
      <c r="P322" s="79"/>
      <c r="Q322" s="80"/>
    </row>
    <row r="323" spans="1:17" x14ac:dyDescent="0.25">
      <c r="A323" s="70"/>
      <c r="B323" s="513"/>
      <c r="C323" s="77"/>
      <c r="D323" s="79"/>
      <c r="E323" s="79"/>
      <c r="F323" s="80"/>
      <c r="G323" s="81"/>
      <c r="H323" s="81"/>
      <c r="I323" s="82"/>
      <c r="J323" s="82"/>
      <c r="K323" s="80"/>
      <c r="L323" s="83"/>
      <c r="M323" s="83"/>
      <c r="N323" s="80"/>
      <c r="O323" s="79"/>
      <c r="P323" s="79"/>
      <c r="Q323" s="80"/>
    </row>
    <row r="324" spans="1:17" x14ac:dyDescent="0.25">
      <c r="A324" s="70"/>
      <c r="B324" s="513"/>
      <c r="C324" s="77"/>
      <c r="D324" s="79"/>
      <c r="E324" s="79"/>
      <c r="F324" s="80"/>
      <c r="G324" s="81"/>
      <c r="H324" s="81"/>
      <c r="I324" s="82"/>
      <c r="J324" s="82"/>
      <c r="K324" s="80"/>
      <c r="L324" s="83"/>
      <c r="M324" s="83"/>
      <c r="N324" s="80"/>
      <c r="O324" s="79"/>
      <c r="P324" s="79"/>
      <c r="Q324" s="80"/>
    </row>
    <row r="325" spans="1:17" x14ac:dyDescent="0.25">
      <c r="A325" s="70"/>
      <c r="B325" s="513"/>
      <c r="C325" s="77"/>
      <c r="D325" s="79"/>
      <c r="E325" s="79"/>
      <c r="F325" s="80"/>
      <c r="G325" s="81"/>
      <c r="H325" s="81"/>
      <c r="I325" s="82"/>
      <c r="J325" s="82"/>
      <c r="K325" s="80"/>
      <c r="L325" s="83"/>
      <c r="M325" s="83"/>
      <c r="N325" s="80"/>
      <c r="O325" s="79"/>
      <c r="P325" s="79"/>
      <c r="Q325" s="80"/>
    </row>
    <row r="326" spans="1:17" x14ac:dyDescent="0.25">
      <c r="A326" s="70"/>
      <c r="B326" s="70"/>
      <c r="C326" s="76"/>
      <c r="D326" s="70"/>
      <c r="E326" s="70"/>
      <c r="F326" s="84"/>
      <c r="G326" s="84"/>
      <c r="H326" s="84"/>
      <c r="I326" s="84"/>
      <c r="J326" s="84"/>
      <c r="K326" s="84"/>
      <c r="L326" s="70"/>
      <c r="M326" s="70"/>
      <c r="N326" s="84"/>
      <c r="O326" s="70"/>
      <c r="P326" s="70"/>
      <c r="Q326" s="84"/>
    </row>
    <row r="327" spans="1:17" x14ac:dyDescent="0.25">
      <c r="A327" s="70"/>
      <c r="B327" s="70"/>
      <c r="C327" s="76"/>
      <c r="D327" s="70"/>
      <c r="E327" s="70"/>
      <c r="F327" s="84"/>
      <c r="G327" s="84"/>
      <c r="H327" s="84"/>
      <c r="I327" s="84"/>
      <c r="J327" s="84"/>
      <c r="K327" s="84"/>
      <c r="L327" s="70"/>
      <c r="M327" s="70"/>
      <c r="N327" s="84"/>
      <c r="O327" s="70"/>
      <c r="P327" s="70"/>
      <c r="Q327" s="84"/>
    </row>
    <row r="328" spans="1:17" x14ac:dyDescent="0.25">
      <c r="A328" s="70"/>
      <c r="B328" s="70"/>
      <c r="C328" s="76"/>
      <c r="D328" s="70"/>
      <c r="E328" s="70"/>
      <c r="F328" s="84"/>
      <c r="G328" s="84"/>
      <c r="H328" s="84"/>
      <c r="I328" s="84"/>
      <c r="J328" s="84"/>
      <c r="K328" s="84"/>
      <c r="L328" s="70"/>
      <c r="M328" s="70"/>
      <c r="N328" s="84"/>
      <c r="O328" s="70"/>
      <c r="P328" s="70"/>
      <c r="Q328" s="84"/>
    </row>
    <row r="329" spans="1:17" x14ac:dyDescent="0.25">
      <c r="A329" s="70"/>
      <c r="B329" s="70"/>
      <c r="C329" s="76"/>
      <c r="D329" s="70"/>
      <c r="E329" s="70"/>
      <c r="F329" s="84"/>
      <c r="G329" s="84"/>
      <c r="H329" s="84"/>
      <c r="I329" s="84"/>
      <c r="J329" s="84"/>
      <c r="K329" s="84"/>
      <c r="L329" s="70"/>
      <c r="M329" s="70"/>
      <c r="N329" s="84"/>
      <c r="O329" s="70"/>
      <c r="P329" s="70"/>
      <c r="Q329" s="84"/>
    </row>
    <row r="330" spans="1:17" x14ac:dyDescent="0.25">
      <c r="A330" s="70"/>
      <c r="B330" s="70"/>
      <c r="C330" s="76"/>
      <c r="D330" s="70"/>
      <c r="E330" s="70"/>
      <c r="F330" s="84"/>
      <c r="G330" s="84"/>
      <c r="H330" s="84"/>
      <c r="I330" s="84"/>
      <c r="J330" s="84"/>
      <c r="K330" s="84"/>
      <c r="L330" s="70"/>
      <c r="M330" s="70"/>
      <c r="N330" s="84"/>
      <c r="O330" s="70"/>
      <c r="P330" s="70"/>
      <c r="Q330" s="84"/>
    </row>
    <row r="331" spans="1:17" x14ac:dyDescent="0.25">
      <c r="A331" s="70"/>
      <c r="B331" s="70"/>
      <c r="C331" s="76"/>
      <c r="D331" s="70"/>
      <c r="E331" s="70"/>
      <c r="F331" s="84"/>
      <c r="G331" s="84"/>
      <c r="H331" s="84"/>
      <c r="I331" s="84"/>
      <c r="J331" s="84"/>
      <c r="K331" s="84"/>
      <c r="L331" s="70"/>
      <c r="M331" s="70"/>
      <c r="N331" s="84"/>
      <c r="O331" s="70"/>
      <c r="P331" s="70"/>
      <c r="Q331" s="84"/>
    </row>
  </sheetData>
  <mergeCells count="58"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O73:Q73"/>
    <mergeCell ref="B76:B88"/>
    <mergeCell ref="B55:B56"/>
    <mergeCell ref="B57:B64"/>
    <mergeCell ref="B65:B68"/>
    <mergeCell ref="B70:Q70"/>
    <mergeCell ref="B71:Q71"/>
    <mergeCell ref="B72:Q72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</mergeCells>
  <conditionalFormatting sqref="C7">
    <cfRule type="cellIs" dxfId="107" priority="66" operator="lessThan">
      <formula>0</formula>
    </cfRule>
  </conditionalFormatting>
  <conditionalFormatting sqref="C25">
    <cfRule type="cellIs" dxfId="106" priority="64" operator="lessThan">
      <formula>0</formula>
    </cfRule>
  </conditionalFormatting>
  <conditionalFormatting sqref="C65">
    <cfRule type="cellIs" dxfId="105" priority="65" operator="lessThan">
      <formula>0</formula>
    </cfRule>
  </conditionalFormatting>
  <conditionalFormatting sqref="C75">
    <cfRule type="cellIs" dxfId="104" priority="63" operator="lessThan">
      <formula>0</formula>
    </cfRule>
  </conditionalFormatting>
  <conditionalFormatting sqref="C93">
    <cfRule type="cellIs" dxfId="103" priority="61" operator="lessThan">
      <formula>0</formula>
    </cfRule>
  </conditionalFormatting>
  <conditionalFormatting sqref="C133">
    <cfRule type="cellIs" dxfId="102" priority="62" operator="lessThan">
      <formula>0</formula>
    </cfRule>
  </conditionalFormatting>
  <conditionalFormatting sqref="C143">
    <cfRule type="cellIs" dxfId="101" priority="60" operator="lessThan">
      <formula>0</formula>
    </cfRule>
  </conditionalFormatting>
  <conditionalFormatting sqref="C161">
    <cfRule type="cellIs" dxfId="100" priority="58" operator="lessThan">
      <formula>0</formula>
    </cfRule>
  </conditionalFormatting>
  <conditionalFormatting sqref="C201">
    <cfRule type="cellIs" dxfId="99" priority="59" operator="lessThan">
      <formula>0</formula>
    </cfRule>
  </conditionalFormatting>
  <conditionalFormatting sqref="D69 D137">
    <cfRule type="dataBar" priority="132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{BBBB67BE-ADE1-47B6-9FDB-276B50F9A92C}</x14:id>
        </ext>
      </extLst>
    </cfRule>
  </conditionalFormatting>
  <conditionalFormatting sqref="D254">
    <cfRule type="cellIs" dxfId="98" priority="128" operator="lessThan">
      <formula>0</formula>
    </cfRule>
  </conditionalFormatting>
  <conditionalFormatting sqref="D254:D325">
    <cfRule type="dataBar" priority="124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{55863999-0857-421D-9AB8-5A487ABC9EA7}</x14:id>
        </ext>
      </extLst>
    </cfRule>
  </conditionalFormatting>
  <conditionalFormatting sqref="D7:Q69">
    <cfRule type="cellIs" dxfId="97" priority="1" operator="lessThan">
      <formula>0</formula>
    </cfRule>
  </conditionalFormatting>
  <conditionalFormatting sqref="D75:Q137">
    <cfRule type="cellIs" dxfId="96" priority="3" operator="lessThan">
      <formula>0</formula>
    </cfRule>
  </conditionalFormatting>
  <conditionalFormatting sqref="D143:Q325">
    <cfRule type="cellIs" dxfId="95" priority="5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BB67BE-ADE1-47B6-9FDB-276B50F9A92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55863999-0857-421D-9AB8-5A487ABC9EA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FD619-F415-4487-ADB0-B7DFC24ED8B7}">
  <sheetPr>
    <tabColor rgb="FFC00000"/>
    <pageSetUpPr fitToPage="1"/>
  </sheetPr>
  <dimension ref="A1:T331"/>
  <sheetViews>
    <sheetView showGridLines="0" zoomScale="57" zoomScaleNormal="70" workbookViewId="0">
      <selection activeCell="A176" sqref="A176:XFD176"/>
    </sheetView>
  </sheetViews>
  <sheetFormatPr defaultColWidth="9.1796875" defaultRowHeight="14.5" x14ac:dyDescent="0.25"/>
  <cols>
    <col min="1" max="1" width="9.1796875" style="32"/>
    <col min="2" max="2" width="21.7265625" style="32" customWidth="1"/>
    <col min="3" max="3" width="40.453125" style="31" customWidth="1"/>
    <col min="4" max="4" width="20.26953125" style="32" bestFit="1" customWidth="1"/>
    <col min="5" max="5" width="18.81640625" style="32" bestFit="1" customWidth="1"/>
    <col min="6" max="6" width="11.54296875" style="33" bestFit="1" customWidth="1"/>
    <col min="7" max="7" width="12.81640625" style="33" bestFit="1" customWidth="1"/>
    <col min="8" max="8" width="9.54296875" style="33" bestFit="1" customWidth="1"/>
    <col min="9" max="9" width="8.54296875" style="33" bestFit="1" customWidth="1"/>
    <col min="10" max="10" width="9.54296875" style="33" bestFit="1" customWidth="1"/>
    <col min="11" max="11" width="11.54296875" style="33" bestFit="1" customWidth="1"/>
    <col min="12" max="12" width="21.1796875" style="32" bestFit="1" customWidth="1"/>
    <col min="13" max="13" width="18.7265625" style="32" bestFit="1" customWidth="1"/>
    <col min="14" max="14" width="13.54296875" style="33" customWidth="1"/>
    <col min="15" max="15" width="20.26953125" style="32" bestFit="1" customWidth="1"/>
    <col min="16" max="16" width="18.81640625" style="32" bestFit="1" customWidth="1"/>
    <col min="17" max="17" width="11.54296875" style="33" bestFit="1" customWidth="1"/>
    <col min="18" max="16384" width="9.1796875" style="32"/>
  </cols>
  <sheetData>
    <row r="1" spans="1:17" x14ac:dyDescent="0.25">
      <c r="A1" s="31"/>
      <c r="B1" s="31"/>
    </row>
    <row r="2" spans="1:17" ht="23.5" x14ac:dyDescent="0.25">
      <c r="B2" s="506" t="s">
        <v>249</v>
      </c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</row>
    <row r="3" spans="1:17" x14ac:dyDescent="0.25">
      <c r="B3" s="500" t="s">
        <v>256</v>
      </c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</row>
    <row r="4" spans="1:17" ht="15" thickBot="1" x14ac:dyDescent="0.3">
      <c r="B4" s="500" t="str">
        <f>'HOME PAGE'!H5</f>
        <v>4 WEEKS ENDING 01-26-2025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</row>
    <row r="5" spans="1:17" x14ac:dyDescent="0.25">
      <c r="D5" s="501" t="s">
        <v>266</v>
      </c>
      <c r="E5" s="502"/>
      <c r="F5" s="503"/>
      <c r="G5" s="504" t="s">
        <v>267</v>
      </c>
      <c r="H5" s="505"/>
      <c r="I5" s="501" t="s">
        <v>268</v>
      </c>
      <c r="J5" s="502"/>
      <c r="K5" s="503"/>
      <c r="L5" s="504" t="s">
        <v>269</v>
      </c>
      <c r="M5" s="502"/>
      <c r="N5" s="505"/>
      <c r="O5" s="501" t="s">
        <v>270</v>
      </c>
      <c r="P5" s="502"/>
      <c r="Q5" s="503"/>
    </row>
    <row r="6" spans="1:17" s="34" customFormat="1" ht="29.5" thickBot="1" x14ac:dyDescent="0.3">
      <c r="C6" s="35"/>
      <c r="D6" s="36" t="s">
        <v>271</v>
      </c>
      <c r="E6" s="37" t="s">
        <v>272</v>
      </c>
      <c r="F6" s="38" t="s">
        <v>273</v>
      </c>
      <c r="G6" s="39" t="s">
        <v>271</v>
      </c>
      <c r="H6" s="40" t="s">
        <v>272</v>
      </c>
      <c r="I6" s="41" t="s">
        <v>271</v>
      </c>
      <c r="J6" s="42" t="s">
        <v>272</v>
      </c>
      <c r="K6" s="38" t="s">
        <v>273</v>
      </c>
      <c r="L6" s="39" t="s">
        <v>271</v>
      </c>
      <c r="M6" s="42" t="s">
        <v>272</v>
      </c>
      <c r="N6" s="40" t="s">
        <v>273</v>
      </c>
      <c r="O6" s="41" t="s">
        <v>271</v>
      </c>
      <c r="P6" s="42" t="s">
        <v>272</v>
      </c>
      <c r="Q6" s="38" t="s">
        <v>273</v>
      </c>
    </row>
    <row r="7" spans="1:17" ht="15" thickBot="1" x14ac:dyDescent="0.3">
      <c r="C7" s="254" t="s">
        <v>281</v>
      </c>
      <c r="D7" s="259">
        <f>SubSegments!D189</f>
        <v>153186064.89637169</v>
      </c>
      <c r="E7" s="260">
        <f>SubSegments!E189</f>
        <v>8028008.265122503</v>
      </c>
      <c r="F7" s="273">
        <f>SubSegments!F189</f>
        <v>5.5305288948007708E-2</v>
      </c>
      <c r="G7" s="335">
        <f>SubSegments!G189</f>
        <v>99.999999999999957</v>
      </c>
      <c r="H7" s="370">
        <f>SubSegments!H189</f>
        <v>-2.1316282072803006E-13</v>
      </c>
      <c r="I7" s="326">
        <f>SubSegments!I189</f>
        <v>2.060535814916709</v>
      </c>
      <c r="J7" s="335">
        <f>SubSegments!J189</f>
        <v>0.10520854075656394</v>
      </c>
      <c r="K7" s="314">
        <f>SubSegments!K189</f>
        <v>5.3806103022704097E-2</v>
      </c>
      <c r="L7" s="315">
        <f>SubSegments!L189</f>
        <v>315645373.0651291</v>
      </c>
      <c r="M7" s="272">
        <f>SubSegments!M189</f>
        <v>31813865.869964659</v>
      </c>
      <c r="N7" s="274">
        <f>SubSegments!N189</f>
        <v>0.1120871540455487</v>
      </c>
      <c r="O7" s="302">
        <f>SubSegments!O189</f>
        <v>69228516.270220935</v>
      </c>
      <c r="P7" s="260">
        <f>SubSegments!P189</f>
        <v>4592514.4623985887</v>
      </c>
      <c r="Q7" s="274">
        <f>SubSegments!Q189</f>
        <v>7.1051957638920596E-2</v>
      </c>
    </row>
    <row r="8" spans="1:17" x14ac:dyDescent="0.25">
      <c r="B8" s="494" t="s">
        <v>278</v>
      </c>
      <c r="C8" s="48" t="s">
        <v>28</v>
      </c>
      <c r="D8" s="386">
        <f>SubSegments!D190</f>
        <v>354239.07226015982</v>
      </c>
      <c r="E8" s="387">
        <f>SubSegments!E190</f>
        <v>91965.254418363271</v>
      </c>
      <c r="F8" s="390">
        <f>SubSegments!F190</f>
        <v>0.35064595915493429</v>
      </c>
      <c r="G8" s="391">
        <f>SubSegments!G190</f>
        <v>0.23124758280056196</v>
      </c>
      <c r="H8" s="392">
        <f>SubSegments!H190</f>
        <v>5.0566038883188058E-2</v>
      </c>
      <c r="I8" s="393">
        <f>SubSegments!I190</f>
        <v>4.0911174971280184</v>
      </c>
      <c r="J8" s="391">
        <f>SubSegments!J190</f>
        <v>2.5329040841538308E-2</v>
      </c>
      <c r="K8" s="394">
        <f>SubSegments!K190</f>
        <v>6.229798011840682E-3</v>
      </c>
      <c r="L8" s="395">
        <f>SubSegments!L190</f>
        <v>1449233.6666899363</v>
      </c>
      <c r="M8" s="396">
        <f>SubSegments!M190</f>
        <v>382883.8057225768</v>
      </c>
      <c r="N8" s="397">
        <f>SubSegments!N190</f>
        <v>0.35906021066597832</v>
      </c>
      <c r="O8" s="398">
        <f>SubSegments!O190</f>
        <v>374444.88771480322</v>
      </c>
      <c r="P8" s="387">
        <f>SubSegments!P190</f>
        <v>99531.079930364969</v>
      </c>
      <c r="Q8" s="397">
        <f>SubSegments!Q190</f>
        <v>0.36204467404710333</v>
      </c>
    </row>
    <row r="9" spans="1:17" x14ac:dyDescent="0.25">
      <c r="B9" s="495"/>
      <c r="C9" s="48" t="s">
        <v>134</v>
      </c>
      <c r="D9" s="281">
        <f>SubSegments!D191</f>
        <v>5878703.0918072024</v>
      </c>
      <c r="E9" s="282">
        <f>SubSegments!E191</f>
        <v>387085.11310161557</v>
      </c>
      <c r="F9" s="319">
        <f>SubSegments!F191</f>
        <v>7.0486533222555714E-2</v>
      </c>
      <c r="G9" s="337">
        <f>SubSegments!G191</f>
        <v>3.8376226295675546</v>
      </c>
      <c r="H9" s="372">
        <f>SubSegments!H191</f>
        <v>5.4423745432468085E-2</v>
      </c>
      <c r="I9" s="328">
        <f>SubSegments!I191</f>
        <v>2.503210059168854</v>
      </c>
      <c r="J9" s="337">
        <f>SubSegments!J191</f>
        <v>-5.5833068369692374E-2</v>
      </c>
      <c r="K9" s="344">
        <f>SubSegments!K191</f>
        <v>-2.1817947407317139E-2</v>
      </c>
      <c r="L9" s="350">
        <f>SubSegments!L191</f>
        <v>14715628.714278832</v>
      </c>
      <c r="M9" s="362">
        <f>SubSegments!M191</f>
        <v>662341.46680517681</v>
      </c>
      <c r="N9" s="356">
        <f>SubSegments!N191</f>
        <v>4.7130714340464737E-2</v>
      </c>
      <c r="O9" s="285">
        <f>SubSegments!O191</f>
        <v>3186075.1497137547</v>
      </c>
      <c r="P9" s="282">
        <f>SubSegments!P191</f>
        <v>313454.90585923335</v>
      </c>
      <c r="Q9" s="356">
        <f>SubSegments!Q191</f>
        <v>0.10911811490913788</v>
      </c>
    </row>
    <row r="10" spans="1:17" x14ac:dyDescent="0.25">
      <c r="B10" s="495"/>
      <c r="C10" s="48" t="s">
        <v>135</v>
      </c>
      <c r="D10" s="281">
        <f>SubSegments!D192</f>
        <v>87455.294236169691</v>
      </c>
      <c r="E10" s="282">
        <f>SubSegments!E192</f>
        <v>-208.39117084897589</v>
      </c>
      <c r="F10" s="319">
        <f>SubSegments!F192</f>
        <v>-2.3771664387759284E-3</v>
      </c>
      <c r="G10" s="337">
        <f>SubSegments!G192</f>
        <v>5.7090894198066899E-2</v>
      </c>
      <c r="H10" s="372">
        <f>SubSegments!H192</f>
        <v>-3.3009899601196269E-3</v>
      </c>
      <c r="I10" s="328">
        <f>SubSegments!I192</f>
        <v>2.5415359444887295</v>
      </c>
      <c r="J10" s="337">
        <f>SubSegments!J192</f>
        <v>5.3413552539098852E-2</v>
      </c>
      <c r="K10" s="344">
        <f>SubSegments!K192</f>
        <v>2.1467413625599552E-2</v>
      </c>
      <c r="L10" s="350">
        <f>SubSegments!L192</f>
        <v>222270.77383706329</v>
      </c>
      <c r="M10" s="362">
        <f>SubSegments!M192</f>
        <v>4152.7952150320634</v>
      </c>
      <c r="N10" s="356">
        <f>SubSegments!N192</f>
        <v>1.903921557162554E-2</v>
      </c>
      <c r="O10" s="285">
        <f>SubSegments!O192</f>
        <v>44311.583779275417</v>
      </c>
      <c r="P10" s="282">
        <f>SubSegments!P192</f>
        <v>757.07232576605747</v>
      </c>
      <c r="Q10" s="356">
        <f>SubSegments!Q192</f>
        <v>1.7382179262282992E-2</v>
      </c>
    </row>
    <row r="11" spans="1:17" x14ac:dyDescent="0.25">
      <c r="B11" s="495"/>
      <c r="C11" s="48" t="s">
        <v>136</v>
      </c>
      <c r="D11" s="281">
        <f>SubSegments!D193</f>
        <v>78876869.347164959</v>
      </c>
      <c r="E11" s="282">
        <f>SubSegments!E193</f>
        <v>166603.22309210896</v>
      </c>
      <c r="F11" s="319">
        <f>SubSegments!F193</f>
        <v>2.1166644619075277E-3</v>
      </c>
      <c r="G11" s="337">
        <f>SubSegments!G193</f>
        <v>51.490890767723592</v>
      </c>
      <c r="H11" s="372">
        <f>SubSegments!H193</f>
        <v>-2.732944926097943</v>
      </c>
      <c r="I11" s="328">
        <f>SubSegments!I193</f>
        <v>1.8372074777147709</v>
      </c>
      <c r="J11" s="337">
        <f>SubSegments!J193</f>
        <v>3.5793358040038248E-2</v>
      </c>
      <c r="K11" s="344">
        <f>SubSegments!K193</f>
        <v>1.9869588924117668E-2</v>
      </c>
      <c r="L11" s="350">
        <f>SubSegments!L193</f>
        <v>144913174.18334246</v>
      </c>
      <c r="M11" s="362">
        <f>SubSegments!M193</f>
        <v>3123389.4240818322</v>
      </c>
      <c r="N11" s="356">
        <f>SubSegments!N193</f>
        <v>2.2028310638773547E-2</v>
      </c>
      <c r="O11" s="285">
        <f>SubSegments!O193</f>
        <v>31478992.169669867</v>
      </c>
      <c r="P11" s="282">
        <f>SubSegments!P193</f>
        <v>645197.88552516699</v>
      </c>
      <c r="Q11" s="356">
        <f>SubSegments!Q193</f>
        <v>2.0925024003839176E-2</v>
      </c>
    </row>
    <row r="12" spans="1:17" x14ac:dyDescent="0.25">
      <c r="B12" s="495"/>
      <c r="C12" s="48" t="s">
        <v>137</v>
      </c>
      <c r="D12" s="281">
        <f>SubSegments!D194</f>
        <v>11313478.811417477</v>
      </c>
      <c r="E12" s="282">
        <f>SubSegments!E194</f>
        <v>2100920.5757043902</v>
      </c>
      <c r="F12" s="319">
        <f>SubSegments!F194</f>
        <v>0.2280496385423143</v>
      </c>
      <c r="G12" s="337">
        <f>SubSegments!G194</f>
        <v>7.3854490740204657</v>
      </c>
      <c r="H12" s="372">
        <f>SubSegments!H194</f>
        <v>1.0388786875650089</v>
      </c>
      <c r="I12" s="328">
        <f>SubSegments!I194</f>
        <v>2.7151062672537356</v>
      </c>
      <c r="J12" s="337">
        <f>SubSegments!J194</f>
        <v>9.2020743467735588E-2</v>
      </c>
      <c r="K12" s="344">
        <f>SubSegments!K194</f>
        <v>3.5081106823737308E-2</v>
      </c>
      <c r="L12" s="350">
        <f>SubSegments!L194</f>
        <v>30717297.225321934</v>
      </c>
      <c r="M12" s="362">
        <f>SubSegments!M194</f>
        <v>6551969.0801874436</v>
      </c>
      <c r="N12" s="356">
        <f>SubSegments!N194</f>
        <v>0.27113097909686917</v>
      </c>
      <c r="O12" s="285">
        <f>SubSegments!O194</f>
        <v>5580639.3717122078</v>
      </c>
      <c r="P12" s="282">
        <f>SubSegments!P194</f>
        <v>1214502.1233254578</v>
      </c>
      <c r="Q12" s="356">
        <f>SubSegments!Q194</f>
        <v>0.27816398208146248</v>
      </c>
    </row>
    <row r="13" spans="1:17" x14ac:dyDescent="0.25">
      <c r="B13" s="495"/>
      <c r="C13" s="48" t="s">
        <v>138</v>
      </c>
      <c r="D13" s="281">
        <f>SubSegments!D195</f>
        <v>29076076.613717481</v>
      </c>
      <c r="E13" s="282">
        <f>SubSegments!E195</f>
        <v>1692905.7209543325</v>
      </c>
      <c r="F13" s="319">
        <f>SubSegments!F195</f>
        <v>6.182285198394373E-2</v>
      </c>
      <c r="G13" s="337">
        <f>SubSegments!G195</f>
        <v>18.980888786057037</v>
      </c>
      <c r="H13" s="372">
        <f>SubSegments!H195</f>
        <v>0.11650638231229848</v>
      </c>
      <c r="I13" s="328">
        <f>SubSegments!I195</f>
        <v>1.4979064908504651</v>
      </c>
      <c r="J13" s="337">
        <f>SubSegments!J195</f>
        <v>0.11500800933283117</v>
      </c>
      <c r="K13" s="344">
        <f>SubSegments!K195</f>
        <v>8.3164462807579317E-2</v>
      </c>
      <c r="L13" s="350">
        <f>SubSegments!L195</f>
        <v>43553243.88815283</v>
      </c>
      <c r="M13" s="362">
        <f>SubSegments!M195</f>
        <v>5685098.4414127991</v>
      </c>
      <c r="N13" s="356">
        <f>SubSegments!N195</f>
        <v>0.15012877906600028</v>
      </c>
      <c r="O13" s="285">
        <f>SubSegments!O195</f>
        <v>11955673.620979309</v>
      </c>
      <c r="P13" s="282">
        <f>SubSegments!P195</f>
        <v>614918.68695800751</v>
      </c>
      <c r="Q13" s="356">
        <f>SubSegments!Q195</f>
        <v>5.4222024065902673E-2</v>
      </c>
    </row>
    <row r="14" spans="1:17" x14ac:dyDescent="0.25">
      <c r="B14" s="495"/>
      <c r="C14" s="48" t="s">
        <v>139</v>
      </c>
      <c r="D14" s="281">
        <f>SubSegments!D196</f>
        <v>194637.72165822936</v>
      </c>
      <c r="E14" s="282">
        <f>SubSegments!E196</f>
        <v>-72988.779834031593</v>
      </c>
      <c r="F14" s="319">
        <f>SubSegments!F196</f>
        <v>-0.27272627870204491</v>
      </c>
      <c r="G14" s="337">
        <f>SubSegments!G196</f>
        <v>0.1270596785614273</v>
      </c>
      <c r="H14" s="372">
        <f>SubSegments!H196</f>
        <v>-5.7309351792928898E-2</v>
      </c>
      <c r="I14" s="328">
        <f>SubSegments!I196</f>
        <v>2.5460294149320113</v>
      </c>
      <c r="J14" s="337">
        <f>SubSegments!J196</f>
        <v>0.33474144443744214</v>
      </c>
      <c r="K14" s="344">
        <f>SubSegments!K196</f>
        <v>0.15137849475234788</v>
      </c>
      <c r="L14" s="350">
        <f>SubSegments!L196</f>
        <v>495553.36459720135</v>
      </c>
      <c r="M14" s="362">
        <f>SubSegments!M196</f>
        <v>-96245.89873818215</v>
      </c>
      <c r="N14" s="356">
        <f>SubSegments!N196</f>
        <v>-0.16263267749902188</v>
      </c>
      <c r="O14" s="285">
        <f>SubSegments!O196</f>
        <v>91324.110829114914</v>
      </c>
      <c r="P14" s="282">
        <f>SubSegments!P196</f>
        <v>-40472.89066314674</v>
      </c>
      <c r="Q14" s="356">
        <f>SubSegments!Q196</f>
        <v>-0.30708506418883186</v>
      </c>
    </row>
    <row r="15" spans="1:17" x14ac:dyDescent="0.25">
      <c r="B15" s="495"/>
      <c r="C15" s="48" t="s">
        <v>140</v>
      </c>
      <c r="D15" s="281">
        <f>SubSegments!D197</f>
        <v>32429.491001964696</v>
      </c>
      <c r="E15" s="282">
        <f>SubSegments!E197</f>
        <v>-970.24631866876371</v>
      </c>
      <c r="F15" s="319">
        <f>SubSegments!F197</f>
        <v>-2.9049519442458958E-2</v>
      </c>
      <c r="G15" s="337">
        <f>SubSegments!G197</f>
        <v>2.1170000694190293E-2</v>
      </c>
      <c r="H15" s="372">
        <f>SubSegments!H197</f>
        <v>-1.8392198036289928E-3</v>
      </c>
      <c r="I15" s="328">
        <f>SubSegments!I197</f>
        <v>6.9730017215128264</v>
      </c>
      <c r="J15" s="337">
        <f>SubSegments!J197</f>
        <v>-0.70061051049299028</v>
      </c>
      <c r="K15" s="344">
        <f>SubSegments!K197</f>
        <v>-9.1301265858967792E-2</v>
      </c>
      <c r="L15" s="350">
        <f>SubSegments!L197</f>
        <v>226130.89658448455</v>
      </c>
      <c r="M15" s="362">
        <f>SubSegments!M197</f>
        <v>-30165.736264909559</v>
      </c>
      <c r="N15" s="356">
        <f>SubSegments!N197</f>
        <v>-0.11769852740373554</v>
      </c>
      <c r="O15" s="285">
        <f>SubSegments!O197</f>
        <v>57569.436271905899</v>
      </c>
      <c r="P15" s="282">
        <f>SubSegments!P197</f>
        <v>-8063.3635164498992</v>
      </c>
      <c r="Q15" s="356">
        <f>SubSegments!Q197</f>
        <v>-0.1228556993218573</v>
      </c>
    </row>
    <row r="16" spans="1:17" x14ac:dyDescent="0.25">
      <c r="B16" s="495"/>
      <c r="C16" s="48" t="s">
        <v>141</v>
      </c>
      <c r="D16" s="281">
        <f>SubSegments!D198</f>
        <v>112907.92669738649</v>
      </c>
      <c r="E16" s="282">
        <f>SubSegments!E198</f>
        <v>51416.897617830837</v>
      </c>
      <c r="F16" s="319">
        <f>SubSegments!F198</f>
        <v>0.83616908657210565</v>
      </c>
      <c r="G16" s="337">
        <f>SubSegments!G198</f>
        <v>7.3706395404678049E-2</v>
      </c>
      <c r="H16" s="372">
        <f>SubSegments!H198</f>
        <v>3.1344965039318537E-2</v>
      </c>
      <c r="I16" s="328">
        <f>SubSegments!I198</f>
        <v>3.099267161832064</v>
      </c>
      <c r="J16" s="337">
        <f>SubSegments!J198</f>
        <v>0.1093880583683049</v>
      </c>
      <c r="K16" s="344">
        <f>SubSegments!K198</f>
        <v>3.6586114214979266E-2</v>
      </c>
      <c r="L16" s="350">
        <f>SubSegments!L198</f>
        <v>349931.82952375175</v>
      </c>
      <c r="M16" s="362">
        <f>SubSegments!M198</f>
        <v>166081.08662830596</v>
      </c>
      <c r="N16" s="356">
        <f>SubSegments!N198</f>
        <v>0.90334737849144686</v>
      </c>
      <c r="O16" s="285">
        <f>SubSegments!O198</f>
        <v>94898.700994491577</v>
      </c>
      <c r="P16" s="282">
        <f>SubSegments!P198</f>
        <v>47869.219499707222</v>
      </c>
      <c r="Q16" s="356">
        <f>SubSegments!Q198</f>
        <v>1.0178555658755455</v>
      </c>
    </row>
    <row r="17" spans="2:17" x14ac:dyDescent="0.25">
      <c r="B17" s="495"/>
      <c r="C17" s="48" t="s">
        <v>142</v>
      </c>
      <c r="D17" s="281">
        <f>SubSegments!D199</f>
        <v>3018171.3193550156</v>
      </c>
      <c r="E17" s="282">
        <f>SubSegments!E199</f>
        <v>94075.543152251281</v>
      </c>
      <c r="F17" s="319">
        <f>SubSegments!F199</f>
        <v>3.2172524551989178E-2</v>
      </c>
      <c r="G17" s="337">
        <f>SubSegments!G199</f>
        <v>1.9702649332997533</v>
      </c>
      <c r="H17" s="372">
        <f>SubSegments!H199</f>
        <v>-4.4157031325308349E-2</v>
      </c>
      <c r="I17" s="328">
        <f>SubSegments!I199</f>
        <v>5.2833086575407462</v>
      </c>
      <c r="J17" s="337">
        <f>SubSegments!J199</f>
        <v>0.32049170293511864</v>
      </c>
      <c r="K17" s="344">
        <f>SubSegments!K199</f>
        <v>6.4578586288114803E-2</v>
      </c>
      <c r="L17" s="350">
        <f>SubSegments!L199</f>
        <v>15945930.66148953</v>
      </c>
      <c r="M17" s="362">
        <f>SubSegments!M199</f>
        <v>1434178.566459747</v>
      </c>
      <c r="N17" s="356">
        <f>SubSegments!N199</f>
        <v>9.882876699299098E-2</v>
      </c>
      <c r="O17" s="285">
        <f>SubSegments!O199</f>
        <v>4144204.5988726616</v>
      </c>
      <c r="P17" s="282">
        <f>SubSegments!P199</f>
        <v>58447.218990940135</v>
      </c>
      <c r="Q17" s="356">
        <f>SubSegments!Q199</f>
        <v>1.4305112505880641E-2</v>
      </c>
    </row>
    <row r="18" spans="2:17" ht="15" thickBot="1" x14ac:dyDescent="0.3">
      <c r="B18" s="495"/>
      <c r="C18" s="384" t="s">
        <v>143</v>
      </c>
      <c r="D18" s="388">
        <f>SubSegments!D200</f>
        <v>24231352.731725514</v>
      </c>
      <c r="E18" s="389">
        <f>SubSegments!E200</f>
        <v>3507491.3790725507</v>
      </c>
      <c r="F18" s="399">
        <f>SubSegments!F200</f>
        <v>0.16924893094903568</v>
      </c>
      <c r="G18" s="400">
        <f>SubSegments!G200</f>
        <v>15.818248708273618</v>
      </c>
      <c r="H18" s="401">
        <f>SubSegments!H200</f>
        <v>1.5414928508301351</v>
      </c>
      <c r="I18" s="402">
        <f>SubSegments!I200</f>
        <v>2.6013447034670545</v>
      </c>
      <c r="J18" s="400">
        <f>SubSegments!J200</f>
        <v>0.23080904378086675</v>
      </c>
      <c r="K18" s="403">
        <f>SubSegments!K200</f>
        <v>9.7365775890256523E-2</v>
      </c>
      <c r="L18" s="404">
        <f>SubSegments!L200</f>
        <v>63034101.086516112</v>
      </c>
      <c r="M18" s="405">
        <f>SubSegments!M200</f>
        <v>13907448.743659832</v>
      </c>
      <c r="N18" s="406">
        <f>SubSegments!N200</f>
        <v>0.28309376031974165</v>
      </c>
      <c r="O18" s="407">
        <f>SubSegments!O200</f>
        <v>12214246.324512184</v>
      </c>
      <c r="P18" s="389">
        <f>SubSegments!P200</f>
        <v>1640248.2089921851</v>
      </c>
      <c r="Q18" s="406">
        <f>SubSegments!Q200</f>
        <v>0.15512090990301092</v>
      </c>
    </row>
    <row r="19" spans="2:17" s="256" customFormat="1" x14ac:dyDescent="0.25">
      <c r="B19" s="495"/>
      <c r="C19" s="385" t="s">
        <v>282</v>
      </c>
      <c r="D19" s="408">
        <f>'RFG vs SS'!E55</f>
        <v>74859691.726420105</v>
      </c>
      <c r="E19" s="408">
        <f>'RFG vs SS'!F55</f>
        <v>677617.21818484366</v>
      </c>
      <c r="F19" s="413">
        <f>'RFG vs SS'!G55</f>
        <v>9.1345142701505146E-3</v>
      </c>
      <c r="G19" s="414">
        <f>'RFG vs SS'!H55</f>
        <v>48.868473628499856</v>
      </c>
      <c r="H19" s="415">
        <f>'RFG vs SS'!I55</f>
        <v>-2.2358716829581198</v>
      </c>
      <c r="I19" s="416">
        <f>'RFG vs SS'!J55</f>
        <v>1.7360350198480516</v>
      </c>
      <c r="J19" s="414">
        <f>'RFG vs SS'!K55</f>
        <v>1.9488661484983627E-2</v>
      </c>
      <c r="K19" s="417">
        <f>'RFG vs SS'!L55</f>
        <v>1.1353414016483885E-2</v>
      </c>
      <c r="L19" s="418">
        <f>'RFG vs SS'!M55</f>
        <v>129959046.41209476</v>
      </c>
      <c r="M19" s="419">
        <f>'RFG vs SS'!N55</f>
        <v>2622076.559165746</v>
      </c>
      <c r="N19" s="420">
        <f>'RFG vs SS'!O55</f>
        <v>2.059163620898297E-2</v>
      </c>
      <c r="O19" s="421">
        <f>'RFG vs SS'!P55</f>
        <v>29389334.825163424</v>
      </c>
      <c r="P19" s="422">
        <f>'RFG vs SS'!Q55</f>
        <v>536145.58986403793</v>
      </c>
      <c r="Q19" s="420">
        <f>'RFG vs SS'!R55</f>
        <v>1.8581848456742177E-2</v>
      </c>
    </row>
    <row r="20" spans="2:17" s="256" customFormat="1" ht="15" thickBot="1" x14ac:dyDescent="0.3">
      <c r="B20" s="496"/>
      <c r="C20" s="257" t="s">
        <v>283</v>
      </c>
      <c r="D20" s="409">
        <f>'RFG vs SS'!E56</f>
        <v>4017177.6207437846</v>
      </c>
      <c r="E20" s="409">
        <f>'RFG vs SS'!F56</f>
        <v>-511013.99509270815</v>
      </c>
      <c r="F20" s="423">
        <f>'RFG vs SS'!G56</f>
        <v>-0.11285167202411078</v>
      </c>
      <c r="G20" s="424">
        <f>'RFG vs SS'!H56</f>
        <v>2.6224171392230415</v>
      </c>
      <c r="H20" s="425">
        <f>'RFG vs SS'!I56</f>
        <v>-0.49707324313971046</v>
      </c>
      <c r="I20" s="426">
        <f>'RFG vs SS'!J56</f>
        <v>3.7225458227258761</v>
      </c>
      <c r="J20" s="424">
        <f>'RFG vs SS'!K56</f>
        <v>0.53080480722077006</v>
      </c>
      <c r="K20" s="427">
        <f>'RFG vs SS'!L56</f>
        <v>0.16630572613573036</v>
      </c>
      <c r="L20" s="428">
        <f>'RFG vs SS'!M56</f>
        <v>14954127.77124765</v>
      </c>
      <c r="M20" s="429">
        <f>'RFG vs SS'!N56</f>
        <v>501312.86491597444</v>
      </c>
      <c r="N20" s="430">
        <f>'RFG vs SS'!O56</f>
        <v>3.4686174850018514E-2</v>
      </c>
      <c r="O20" s="431">
        <f>'RFG vs SS'!P56</f>
        <v>2089657.3445064425</v>
      </c>
      <c r="P20" s="432">
        <f>'RFG vs SS'!Q56</f>
        <v>109052.29566114326</v>
      </c>
      <c r="Q20" s="430">
        <f>'RFG vs SS'!R56</f>
        <v>5.506009172536503E-2</v>
      </c>
    </row>
    <row r="21" spans="2:17" x14ac:dyDescent="0.25">
      <c r="B21" s="497" t="s">
        <v>274</v>
      </c>
      <c r="C21" s="43" t="s">
        <v>33</v>
      </c>
      <c r="D21" s="258">
        <f>'Fat Content'!D69</f>
        <v>524830.45849001408</v>
      </c>
      <c r="E21" s="62">
        <f>'Fat Content'!E69</f>
        <v>72229.640529870987</v>
      </c>
      <c r="F21" s="323">
        <f>'Fat Content'!F69</f>
        <v>0.15958795844737442</v>
      </c>
      <c r="G21" s="341">
        <f>'Fat Content'!G69</f>
        <v>0.3426097921146119</v>
      </c>
      <c r="H21" s="376">
        <f>'Fat Content'!H69</f>
        <v>3.0811171725318942E-2</v>
      </c>
      <c r="I21" s="332">
        <f>'Fat Content'!I69</f>
        <v>2.5534029560946281</v>
      </c>
      <c r="J21" s="341">
        <f>'Fat Content'!J69</f>
        <v>-3.2739466597325517E-2</v>
      </c>
      <c r="K21" s="309">
        <f>'Fat Content'!K69</f>
        <v>-1.2659576019501094E-2</v>
      </c>
      <c r="L21" s="310">
        <f>'Fat Content'!L69</f>
        <v>1340103.6441569009</v>
      </c>
      <c r="M21" s="311">
        <f>'Fat Content'!M69</f>
        <v>169613.46828509658</v>
      </c>
      <c r="N21" s="312">
        <f>'Fat Content'!N69</f>
        <v>0.14490806653611177</v>
      </c>
      <c r="O21" s="61">
        <f>'Fat Content'!O69</f>
        <v>269027.2351578474</v>
      </c>
      <c r="P21" s="62">
        <f>'Fat Content'!P69</f>
        <v>29866.81899869442</v>
      </c>
      <c r="Q21" s="312">
        <f>'Fat Content'!Q69</f>
        <v>0.12488194943940507</v>
      </c>
    </row>
    <row r="22" spans="2:17" x14ac:dyDescent="0.25">
      <c r="B22" s="498"/>
      <c r="C22" s="48" t="s">
        <v>162</v>
      </c>
      <c r="D22" s="57">
        <f>'Fat Content'!D70</f>
        <v>10583874.781337876</v>
      </c>
      <c r="E22" s="277">
        <f>'Fat Content'!E70</f>
        <v>-298838.84701783769</v>
      </c>
      <c r="F22" s="279">
        <f>'Fat Content'!F70</f>
        <v>-2.7459956884208641E-2</v>
      </c>
      <c r="G22" s="333">
        <f>'Fat Content'!G70</f>
        <v>6.9091629114552386</v>
      </c>
      <c r="H22" s="368">
        <f>'Fat Content'!H70</f>
        <v>-0.58798459858722207</v>
      </c>
      <c r="I22" s="324">
        <f>'Fat Content'!I70</f>
        <v>1.4055778468135998</v>
      </c>
      <c r="J22" s="333">
        <f>'Fat Content'!J70</f>
        <v>6.1514813648742894E-2</v>
      </c>
      <c r="K22" s="290">
        <f>'Fat Content'!K70</f>
        <v>4.5767804136309251E-2</v>
      </c>
      <c r="L22" s="294">
        <f>'Fat Content'!L70</f>
        <v>14876459.92609765</v>
      </c>
      <c r="M22" s="280">
        <f>'Fat Content'!M70</f>
        <v>249406.83770534582</v>
      </c>
      <c r="N22" s="269">
        <f>'Fat Content'!N70</f>
        <v>1.7051065323832687E-2</v>
      </c>
      <c r="O22" s="284">
        <f>'Fat Content'!O70</f>
        <v>4438454.7351084948</v>
      </c>
      <c r="P22" s="277">
        <f>'Fat Content'!P70</f>
        <v>-175490.18853299227</v>
      </c>
      <c r="Q22" s="269">
        <f>'Fat Content'!Q70</f>
        <v>-3.803473848025244E-2</v>
      </c>
    </row>
    <row r="23" spans="2:17" x14ac:dyDescent="0.25">
      <c r="B23" s="498"/>
      <c r="C23" s="48" t="s">
        <v>163</v>
      </c>
      <c r="D23" s="57">
        <f>'Fat Content'!D71</f>
        <v>133764.03950285912</v>
      </c>
      <c r="E23" s="277">
        <f>'Fat Content'!E71</f>
        <v>6507.7763347625732</v>
      </c>
      <c r="F23" s="279">
        <f>'Fat Content'!F71</f>
        <v>5.1139143746239506E-2</v>
      </c>
      <c r="G23" s="333">
        <f>'Fat Content'!G71</f>
        <v>8.732128447411229E-2</v>
      </c>
      <c r="H23" s="368">
        <f>'Fat Content'!H71</f>
        <v>-3.4609418980220685E-4</v>
      </c>
      <c r="I23" s="324">
        <f>'Fat Content'!I71</f>
        <v>1.9938436839788103</v>
      </c>
      <c r="J23" s="333">
        <f>'Fat Content'!J71</f>
        <v>9.9262609312228856E-2</v>
      </c>
      <c r="K23" s="290">
        <f>'Fat Content'!K71</f>
        <v>5.2392906611134403E-2</v>
      </c>
      <c r="L23" s="294">
        <f>'Fat Content'!L71</f>
        <v>266704.58530626772</v>
      </c>
      <c r="M23" s="280">
        <f>'Fat Content'!M71</f>
        <v>25607.277475202078</v>
      </c>
      <c r="N23" s="269">
        <f>'Fat Content'!N71</f>
        <v>0.10621137873984403</v>
      </c>
      <c r="O23" s="284">
        <f>'Fat Content'!O71</f>
        <v>66882.019751429558</v>
      </c>
      <c r="P23" s="277">
        <f>'Fat Content'!P71</f>
        <v>3253.8881673812866</v>
      </c>
      <c r="Q23" s="269">
        <f>'Fat Content'!Q71</f>
        <v>5.1139143746239506E-2</v>
      </c>
    </row>
    <row r="24" spans="2:17" ht="15" thickBot="1" x14ac:dyDescent="0.3">
      <c r="B24" s="499"/>
      <c r="C24" s="51" t="s">
        <v>164</v>
      </c>
      <c r="D24" s="296">
        <f>'Fat Content'!D72</f>
        <v>141943595.61704177</v>
      </c>
      <c r="E24" s="297">
        <f>'Fat Content'!E72</f>
        <v>8248109.6952762157</v>
      </c>
      <c r="F24" s="317">
        <f>'Fat Content'!F72</f>
        <v>6.169325492487273E-2</v>
      </c>
      <c r="G24" s="334">
        <f>'Fat Content'!G72</f>
        <v>92.66090601195647</v>
      </c>
      <c r="H24" s="369">
        <f>'Fat Content'!H72</f>
        <v>0.55751952105181601</v>
      </c>
      <c r="I24" s="325">
        <f>'Fat Content'!I72</f>
        <v>2.1076125598276141</v>
      </c>
      <c r="J24" s="334">
        <f>'Fat Content'!J72</f>
        <v>0.10460651383610431</v>
      </c>
      <c r="K24" s="342">
        <f>'Fat Content'!K72</f>
        <v>5.2224761899968677E-2</v>
      </c>
      <c r="L24" s="348">
        <f>'Fat Content'!L72</f>
        <v>299162104.90956908</v>
      </c>
      <c r="M24" s="360">
        <f>'Fat Content'!M72</f>
        <v>31369238.286499918</v>
      </c>
      <c r="N24" s="354">
        <f>'Fat Content'!N72</f>
        <v>0.11713993237412694</v>
      </c>
      <c r="O24" s="298">
        <f>'Fat Content'!O72</f>
        <v>64454152.280203164</v>
      </c>
      <c r="P24" s="297">
        <f>'Fat Content'!P72</f>
        <v>4734883.9437654912</v>
      </c>
      <c r="Q24" s="354">
        <f>'Fat Content'!Q72</f>
        <v>7.9285699166486687E-2</v>
      </c>
    </row>
    <row r="25" spans="2:17" ht="15" thickBot="1" x14ac:dyDescent="0.3">
      <c r="B25" s="497" t="s">
        <v>284</v>
      </c>
      <c r="C25" s="254" t="s">
        <v>284</v>
      </c>
      <c r="D25" s="259">
        <f>Flavors!D294</f>
        <v>89454192.953173727</v>
      </c>
      <c r="E25" s="260">
        <f>Flavors!E294</f>
        <v>2629417.5935094655</v>
      </c>
      <c r="F25" s="273">
        <f>Flavors!F294</f>
        <v>3.0284185390832587E-2</v>
      </c>
      <c r="G25" s="335">
        <f>Flavors!G294</f>
        <v>58.395777066072093</v>
      </c>
      <c r="H25" s="370">
        <f>Flavors!H294</f>
        <v>-1.4181784074631025</v>
      </c>
      <c r="I25" s="326">
        <f>Flavors!I294</f>
        <v>1.9673101792362768</v>
      </c>
      <c r="J25" s="335">
        <f>Flavors!J294</f>
        <v>5.2397928890022483E-2</v>
      </c>
      <c r="K25" s="314">
        <f>Flavors!K294</f>
        <v>2.7363096601710022E-2</v>
      </c>
      <c r="L25" s="315">
        <f>Flavors!L294</f>
        <v>175984144.3721447</v>
      </c>
      <c r="M25" s="272">
        <f>Flavors!M294</f>
        <v>9722318.402361989</v>
      </c>
      <c r="N25" s="274">
        <f>Flavors!N294</f>
        <v>5.8475951082896042E-2</v>
      </c>
      <c r="O25" s="302">
        <f>Flavors!O294</f>
        <v>37399778.904801607</v>
      </c>
      <c r="P25" s="260">
        <f>Flavors!P294</f>
        <v>2158191.9151952416</v>
      </c>
      <c r="Q25" s="274">
        <f>Flavors!Q294</f>
        <v>6.1239918504003434E-2</v>
      </c>
    </row>
    <row r="26" spans="2:17" x14ac:dyDescent="0.25">
      <c r="B26" s="498"/>
      <c r="C26" s="378" t="s">
        <v>33</v>
      </c>
      <c r="D26" s="299">
        <f>Flavors!D295</f>
        <v>5541631.3218748812</v>
      </c>
      <c r="E26" s="300">
        <f>Flavors!E295</f>
        <v>-888922.03752829228</v>
      </c>
      <c r="F26" s="318">
        <f>Flavors!F295</f>
        <v>-0.13823414375816548</v>
      </c>
      <c r="G26" s="336">
        <f>Flavors!G295</f>
        <v>3.617581877061546</v>
      </c>
      <c r="H26" s="371">
        <f>Flavors!H295</f>
        <v>-0.81245356750146192</v>
      </c>
      <c r="I26" s="327">
        <f>Flavors!I295</f>
        <v>2.8807170745196355</v>
      </c>
      <c r="J26" s="336">
        <f>Flavors!J295</f>
        <v>0.53828392583795992</v>
      </c>
      <c r="K26" s="343">
        <f>Flavors!K295</f>
        <v>0.22979692126578161</v>
      </c>
      <c r="L26" s="349">
        <f>Flavors!L295</f>
        <v>15963871.969617788</v>
      </c>
      <c r="M26" s="361">
        <f>Flavors!M295</f>
        <v>900730.61618548632</v>
      </c>
      <c r="N26" s="355">
        <f>Flavors!N295</f>
        <v>5.9796996858178256E-2</v>
      </c>
      <c r="O26" s="301">
        <f>Flavors!O295</f>
        <v>3425638.7602204084</v>
      </c>
      <c r="P26" s="300">
        <f>Flavors!P295</f>
        <v>-54273.559442479163</v>
      </c>
      <c r="Q26" s="355">
        <f>Flavors!Q295</f>
        <v>-1.5596243369642385E-2</v>
      </c>
    </row>
    <row r="27" spans="2:17" x14ac:dyDescent="0.25">
      <c r="B27" s="498"/>
      <c r="C27" s="48" t="s">
        <v>145</v>
      </c>
      <c r="D27" s="281">
        <f>Flavors!D296</f>
        <v>1083764.8109060684</v>
      </c>
      <c r="E27" s="282">
        <f>Flavors!E296</f>
        <v>-9720.0583750796504</v>
      </c>
      <c r="F27" s="319">
        <f>Flavors!F296</f>
        <v>-8.8890652702579894E-3</v>
      </c>
      <c r="G27" s="337">
        <f>Flavors!G296</f>
        <v>0.70748263664793576</v>
      </c>
      <c r="H27" s="372">
        <f>Flavors!H296</f>
        <v>-4.5823721027389741E-2</v>
      </c>
      <c r="I27" s="328">
        <f>Flavors!I296</f>
        <v>2.0093679107801217</v>
      </c>
      <c r="J27" s="337">
        <f>Flavors!J296</f>
        <v>3.2575378225268903E-2</v>
      </c>
      <c r="K27" s="344">
        <f>Flavors!K296</f>
        <v>1.6478905949309574E-2</v>
      </c>
      <c r="L27" s="350">
        <f>Flavors!L296</f>
        <v>2177682.2338673403</v>
      </c>
      <c r="M27" s="362">
        <f>Flavors!M296</f>
        <v>16089.509810647462</v>
      </c>
      <c r="N27" s="356">
        <f>Flavors!N296</f>
        <v>7.4433586084857103E-3</v>
      </c>
      <c r="O27" s="285">
        <f>Flavors!O296</f>
        <v>547635.16144764423</v>
      </c>
      <c r="P27" s="282">
        <f>Flavors!P296</f>
        <v>-4887.8428417535033</v>
      </c>
      <c r="Q27" s="356">
        <f>Flavors!Q296</f>
        <v>-8.8464060388576578E-3</v>
      </c>
    </row>
    <row r="28" spans="2:17" x14ac:dyDescent="0.25">
      <c r="B28" s="498"/>
      <c r="C28" s="48" t="s">
        <v>146</v>
      </c>
      <c r="D28" s="281">
        <f>Flavors!D297</f>
        <v>11523598.029841287</v>
      </c>
      <c r="E28" s="282">
        <f>Flavors!E297</f>
        <v>494988.46141957305</v>
      </c>
      <c r="F28" s="319">
        <f>Flavors!F297</f>
        <v>4.4882218229655768E-2</v>
      </c>
      <c r="G28" s="337">
        <f>Flavors!G297</f>
        <v>7.5226150874995357</v>
      </c>
      <c r="H28" s="372">
        <f>Flavors!H297</f>
        <v>-7.5040753566280927E-2</v>
      </c>
      <c r="I28" s="328">
        <f>Flavors!I297</f>
        <v>2.2145259340403558</v>
      </c>
      <c r="J28" s="337">
        <f>Flavors!J297</f>
        <v>5.7303284320101344E-2</v>
      </c>
      <c r="K28" s="344">
        <f>Flavors!K297</f>
        <v>2.6563453859309492E-2</v>
      </c>
      <c r="L28" s="350">
        <f>Flavors!L297</f>
        <v>25519306.690539878</v>
      </c>
      <c r="M28" s="362">
        <f>Flavors!M297</f>
        <v>1728140.3346190341</v>
      </c>
      <c r="N28" s="356">
        <f>Flavors!N297</f>
        <v>7.2637898822011993E-2</v>
      </c>
      <c r="O28" s="285">
        <f>Flavors!O297</f>
        <v>5065328.5173971057</v>
      </c>
      <c r="P28" s="282">
        <f>Flavors!P297</f>
        <v>351714.33954647835</v>
      </c>
      <c r="Q28" s="356">
        <f>Flavors!Q297</f>
        <v>7.4616700959359697E-2</v>
      </c>
    </row>
    <row r="29" spans="2:17" x14ac:dyDescent="0.25">
      <c r="B29" s="498"/>
      <c r="C29" s="48" t="s">
        <v>147</v>
      </c>
      <c r="D29" s="281">
        <f>Flavors!D298</f>
        <v>2169211.4287636732</v>
      </c>
      <c r="E29" s="282">
        <f>Flavors!E298</f>
        <v>96541.038617480779</v>
      </c>
      <c r="F29" s="319">
        <f>Flavors!F298</f>
        <v>4.6578095135846188E-2</v>
      </c>
      <c r="G29" s="337">
        <f>Flavors!G298</f>
        <v>1.4160631583761327</v>
      </c>
      <c r="H29" s="372">
        <f>Flavors!H298</f>
        <v>-1.1808251759567012E-2</v>
      </c>
      <c r="I29" s="328">
        <f>Flavors!I298</f>
        <v>2.0212413102637692</v>
      </c>
      <c r="J29" s="337">
        <f>Flavors!J298</f>
        <v>-0.13062858158441415</v>
      </c>
      <c r="K29" s="344">
        <f>Flavors!K298</f>
        <v>-6.0704683902715308E-2</v>
      </c>
      <c r="L29" s="350">
        <f>Flavors!L298</f>
        <v>4384499.7505134298</v>
      </c>
      <c r="M29" s="362">
        <f>Flavors!M298</f>
        <v>-75617.257767389528</v>
      </c>
      <c r="N29" s="356">
        <f>Flavors!N298</f>
        <v>-1.6954097308881293E-2</v>
      </c>
      <c r="O29" s="285">
        <f>Flavors!O298</f>
        <v>1127150.4522771239</v>
      </c>
      <c r="P29" s="282">
        <f>Flavors!P298</f>
        <v>6398.1855328935198</v>
      </c>
      <c r="Q29" s="356">
        <f>Flavors!Q298</f>
        <v>5.7088312223361895E-3</v>
      </c>
    </row>
    <row r="30" spans="2:17" x14ac:dyDescent="0.25">
      <c r="B30" s="498"/>
      <c r="C30" s="48" t="s">
        <v>148</v>
      </c>
      <c r="D30" s="281">
        <f>Flavors!D299</f>
        <v>587006.47110296576</v>
      </c>
      <c r="E30" s="282">
        <f>Flavors!E299</f>
        <v>-329267.45873575902</v>
      </c>
      <c r="F30" s="319">
        <f>Flavors!F299</f>
        <v>-0.35935482612030012</v>
      </c>
      <c r="G30" s="337">
        <f>Flavors!G299</f>
        <v>0.38319834868796177</v>
      </c>
      <c r="H30" s="372">
        <f>Flavors!H299</f>
        <v>-0.24802664226543281</v>
      </c>
      <c r="I30" s="328">
        <f>Flavors!I299</f>
        <v>2.1523256628260898</v>
      </c>
      <c r="J30" s="337">
        <f>Flavors!J299</f>
        <v>-4.1435798224391363E-2</v>
      </c>
      <c r="K30" s="344">
        <f>Flavors!K299</f>
        <v>-1.8888014471979037E-2</v>
      </c>
      <c r="L30" s="350">
        <f>Flavors!L299</f>
        <v>1263429.0919998947</v>
      </c>
      <c r="M30" s="362">
        <f>Flavors!M299</f>
        <v>-746657.34304557228</v>
      </c>
      <c r="N30" s="356">
        <f>Flavors!N299</f>
        <v>-0.37145534143594344</v>
      </c>
      <c r="O30" s="285">
        <f>Flavors!O299</f>
        <v>328568.10174548626</v>
      </c>
      <c r="P30" s="282">
        <f>Flavors!P299</f>
        <v>-163127.70840775967</v>
      </c>
      <c r="Q30" s="356">
        <f>Flavors!Q299</f>
        <v>-0.33176550427980656</v>
      </c>
    </row>
    <row r="31" spans="2:17" x14ac:dyDescent="0.25">
      <c r="B31" s="498"/>
      <c r="C31" s="48" t="s">
        <v>149</v>
      </c>
      <c r="D31" s="281">
        <f>Flavors!D300</f>
        <v>1206376.2885298729</v>
      </c>
      <c r="E31" s="282">
        <f>Flavors!E300</f>
        <v>334183.19068366243</v>
      </c>
      <c r="F31" s="319">
        <f>Flavors!F300</f>
        <v>0.38315275769653856</v>
      </c>
      <c r="G31" s="337">
        <f>Flavors!G300</f>
        <v>0.78752351876521554</v>
      </c>
      <c r="H31" s="372">
        <f>Flavors!H300</f>
        <v>0.18666599966665209</v>
      </c>
      <c r="I31" s="328">
        <f>Flavors!I300</f>
        <v>1.9935056200396661</v>
      </c>
      <c r="J31" s="337">
        <f>Flavors!J300</f>
        <v>-0.16021834811875113</v>
      </c>
      <c r="K31" s="344">
        <f>Flavors!K300</f>
        <v>-7.4391310347792103E-2</v>
      </c>
      <c r="L31" s="350">
        <f>Flavors!L300</f>
        <v>2404917.9110668954</v>
      </c>
      <c r="M31" s="362">
        <f>Flavors!M300</f>
        <v>526454.73137317225</v>
      </c>
      <c r="N31" s="356">
        <f>Flavors!N300</f>
        <v>0.28025821164033082</v>
      </c>
      <c r="O31" s="285">
        <f>Flavors!O300</f>
        <v>603188.64426493645</v>
      </c>
      <c r="P31" s="282">
        <f>Flavors!P300</f>
        <v>157437.29020941257</v>
      </c>
      <c r="Q31" s="356">
        <f>Flavors!Q300</f>
        <v>0.35319531567772156</v>
      </c>
    </row>
    <row r="32" spans="2:17" x14ac:dyDescent="0.25">
      <c r="B32" s="498"/>
      <c r="C32" s="48" t="s">
        <v>150</v>
      </c>
      <c r="D32" s="281">
        <f>Flavors!D301</f>
        <v>11443257.563339643</v>
      </c>
      <c r="E32" s="282">
        <f>Flavors!E301</f>
        <v>-63049.84482854791</v>
      </c>
      <c r="F32" s="319">
        <f>Flavors!F301</f>
        <v>-5.4795898103495453E-3</v>
      </c>
      <c r="G32" s="337">
        <f>Flavors!G301</f>
        <v>7.4701687592019894</v>
      </c>
      <c r="H32" s="372">
        <f>Flavors!H301</f>
        <v>-0.45657514685493794</v>
      </c>
      <c r="I32" s="328">
        <f>Flavors!I301</f>
        <v>1.7895264525678984</v>
      </c>
      <c r="J32" s="337">
        <f>Flavors!J301</f>
        <v>-1.787665488463186E-2</v>
      </c>
      <c r="K32" s="344">
        <f>Flavors!K301</f>
        <v>-9.8907957007047329E-3</v>
      </c>
      <c r="L32" s="350">
        <f>Flavors!L301</f>
        <v>20478012.113143966</v>
      </c>
      <c r="M32" s="362">
        <f>Flavors!M301</f>
        <v>-318523.65168329328</v>
      </c>
      <c r="N32" s="356">
        <f>Flavors!N301</f>
        <v>-1.5316188007716438E-2</v>
      </c>
      <c r="O32" s="285">
        <f>Flavors!O301</f>
        <v>4455059.9797847867</v>
      </c>
      <c r="P32" s="282">
        <f>Flavors!P301</f>
        <v>106184.79834637977</v>
      </c>
      <c r="Q32" s="356">
        <f>Flavors!Q301</f>
        <v>2.4416612093074316E-2</v>
      </c>
    </row>
    <row r="33" spans="2:17" x14ac:dyDescent="0.25">
      <c r="B33" s="498"/>
      <c r="C33" s="48" t="s">
        <v>151</v>
      </c>
      <c r="D33" s="281">
        <f>Flavors!D302</f>
        <v>292034.79910366371</v>
      </c>
      <c r="E33" s="282">
        <f>Flavors!E302</f>
        <v>91882.768315139052</v>
      </c>
      <c r="F33" s="319">
        <f>Flavors!F302</f>
        <v>0.45906488159603015</v>
      </c>
      <c r="G33" s="337">
        <f>Flavors!G302</f>
        <v>0.19064057771914261</v>
      </c>
      <c r="H33" s="372">
        <f>Flavors!H302</f>
        <v>5.2754996006665472E-2</v>
      </c>
      <c r="I33" s="328">
        <f>Flavors!I302</f>
        <v>2.0471959296613713</v>
      </c>
      <c r="J33" s="337">
        <f>Flavors!J302</f>
        <v>5.1565982602956195E-2</v>
      </c>
      <c r="K33" s="344">
        <f>Flavors!K302</f>
        <v>2.5839451186310935E-2</v>
      </c>
      <c r="L33" s="350">
        <f>Flavors!L302</f>
        <v>597852.45204449666</v>
      </c>
      <c r="M33" s="362">
        <f>Flavors!M302</f>
        <v>198423.06543835893</v>
      </c>
      <c r="N33" s="356">
        <f>Flavors!N302</f>
        <v>0.49676631738169141</v>
      </c>
      <c r="O33" s="285">
        <f>Flavors!O302</f>
        <v>143796.48430562019</v>
      </c>
      <c r="P33" s="282">
        <f>Flavors!P302</f>
        <v>46209.998392105103</v>
      </c>
      <c r="Q33" s="356">
        <f>Flavors!Q302</f>
        <v>0.47352866495324142</v>
      </c>
    </row>
    <row r="34" spans="2:17" x14ac:dyDescent="0.25">
      <c r="B34" s="498"/>
      <c r="C34" s="48" t="s">
        <v>152</v>
      </c>
      <c r="D34" s="281">
        <f>Flavors!D303</f>
        <v>8188.1091363430023</v>
      </c>
      <c r="E34" s="282">
        <f>Flavors!E303</f>
        <v>-238782.26867985725</v>
      </c>
      <c r="F34" s="319">
        <f>Flavors!F303</f>
        <v>-0.96684578446716907</v>
      </c>
      <c r="G34" s="337">
        <f>Flavors!G303</f>
        <v>5.3452049583505839E-3</v>
      </c>
      <c r="H34" s="372">
        <f>Flavors!H303</f>
        <v>-0.16479373431085534</v>
      </c>
      <c r="I34" s="328">
        <f>Flavors!I303</f>
        <v>1.7760457601084025</v>
      </c>
      <c r="J34" s="337">
        <f>Flavors!J303</f>
        <v>-0.34337567970655747</v>
      </c>
      <c r="K34" s="344">
        <f>Flavors!K303</f>
        <v>-0.16201387475656401</v>
      </c>
      <c r="L34" s="350">
        <f>Flavors!L303</f>
        <v>14542.456514906862</v>
      </c>
      <c r="M34" s="362">
        <f>Flavors!M303</f>
        <v>-508891.85722794902</v>
      </c>
      <c r="N34" s="356">
        <f>Flavors!N303</f>
        <v>-0.97221722739015726</v>
      </c>
      <c r="O34" s="285">
        <f>Flavors!O303</f>
        <v>4094.0545681715012</v>
      </c>
      <c r="P34" s="282">
        <f>Flavors!P303</f>
        <v>-119391.13433992863</v>
      </c>
      <c r="Q34" s="356">
        <f>Flavors!Q303</f>
        <v>-0.96684578446716907</v>
      </c>
    </row>
    <row r="35" spans="2:17" x14ac:dyDescent="0.25">
      <c r="B35" s="498"/>
      <c r="C35" s="48" t="s">
        <v>153</v>
      </c>
      <c r="D35" s="281">
        <f>Flavors!D304</f>
        <v>60.325000000000003</v>
      </c>
      <c r="E35" s="282">
        <f>Flavors!E304</f>
        <v>-5780.2814705669871</v>
      </c>
      <c r="F35" s="319">
        <f>Flavors!F304</f>
        <v>-0.98967144930856066</v>
      </c>
      <c r="G35" s="337">
        <f>Flavors!G304</f>
        <v>3.9380213886171075E-5</v>
      </c>
      <c r="H35" s="372">
        <f>Flavors!H304</f>
        <v>-3.9842383203603443E-3</v>
      </c>
      <c r="I35" s="328">
        <f>Flavors!I304</f>
        <v>1.5545793617903025</v>
      </c>
      <c r="J35" s="337">
        <f>Flavors!J304</f>
        <v>-1.2830821632296638</v>
      </c>
      <c r="K35" s="344">
        <f>Flavors!K304</f>
        <v>-0.45216180714880566</v>
      </c>
      <c r="L35" s="350">
        <f>Flavors!L304</f>
        <v>93.78</v>
      </c>
      <c r="M35" s="362">
        <f>Flavors!M304</f>
        <v>-16479.8842643106</v>
      </c>
      <c r="N35" s="356">
        <f>Flavors!N304</f>
        <v>-0.99434162545442994</v>
      </c>
      <c r="O35" s="285">
        <f>Flavors!O304</f>
        <v>38</v>
      </c>
      <c r="P35" s="282">
        <f>Flavors!P304</f>
        <v>-3641.1221861839294</v>
      </c>
      <c r="Q35" s="356">
        <f>Flavors!Q304</f>
        <v>-0.98967144930856066</v>
      </c>
    </row>
    <row r="36" spans="2:17" x14ac:dyDescent="0.25">
      <c r="B36" s="498"/>
      <c r="C36" s="48" t="s">
        <v>154</v>
      </c>
      <c r="D36" s="281">
        <f>Flavors!D305</f>
        <v>1658556.8951923223</v>
      </c>
      <c r="E36" s="282">
        <f>Flavors!E305</f>
        <v>375149.67844717181</v>
      </c>
      <c r="F36" s="319">
        <f>Flavors!F305</f>
        <v>0.2923075961802592</v>
      </c>
      <c r="G36" s="337">
        <f>Flavors!G305</f>
        <v>1.0827074227112718</v>
      </c>
      <c r="H36" s="372">
        <f>Flavors!H305</f>
        <v>0.19856275549142677</v>
      </c>
      <c r="I36" s="328">
        <f>Flavors!I305</f>
        <v>2.0892612993661595</v>
      </c>
      <c r="J36" s="337">
        <f>Flavors!J305</f>
        <v>-3.0940576191204272E-2</v>
      </c>
      <c r="K36" s="344">
        <f>Flavors!K305</f>
        <v>-1.4593221781331808E-2</v>
      </c>
      <c r="L36" s="350">
        <f>Flavors!L305</f>
        <v>3465158.7339222142</v>
      </c>
      <c r="M36" s="362">
        <f>Flavors!M305</f>
        <v>744076.34587529022</v>
      </c>
      <c r="N36" s="356">
        <f>Flavors!N305</f>
        <v>0.27344866481950081</v>
      </c>
      <c r="O36" s="285">
        <f>Flavors!O305</f>
        <v>869136.89468443394</v>
      </c>
      <c r="P36" s="282">
        <f>Flavors!P305</f>
        <v>214081.1666029304</v>
      </c>
      <c r="Q36" s="356">
        <f>Flavors!Q305</f>
        <v>0.32681367008257645</v>
      </c>
    </row>
    <row r="37" spans="2:17" x14ac:dyDescent="0.25">
      <c r="B37" s="498"/>
      <c r="C37" s="48" t="s">
        <v>155</v>
      </c>
      <c r="D37" s="281">
        <f>Flavors!D306</f>
        <v>61562660.514437906</v>
      </c>
      <c r="E37" s="282">
        <f>Flavors!E306</f>
        <v>5302049.6329969093</v>
      </c>
      <c r="F37" s="319">
        <f>Flavors!F306</f>
        <v>9.4240882740680057E-2</v>
      </c>
      <c r="G37" s="337">
        <f>Flavors!G306</f>
        <v>40.188159775554134</v>
      </c>
      <c r="H37" s="372">
        <f>Flavors!H306</f>
        <v>1.4299866592233172</v>
      </c>
      <c r="I37" s="328">
        <f>Flavors!I306</f>
        <v>2.1973827611096453</v>
      </c>
      <c r="J37" s="337">
        <f>Flavors!J306</f>
        <v>0.1869253123724004</v>
      </c>
      <c r="K37" s="344">
        <f>Flavors!K306</f>
        <v>9.2976507654915538E-2</v>
      </c>
      <c r="L37" s="350">
        <f>Flavors!L306</f>
        <v>135276728.9424713</v>
      </c>
      <c r="M37" s="362">
        <f>Flavors!M306</f>
        <v>22167164.725370541</v>
      </c>
      <c r="N37" s="356">
        <f>Flavors!N306</f>
        <v>0.19597957855114026</v>
      </c>
      <c r="O37" s="285">
        <f>Flavors!O306</f>
        <v>30701586.913142204</v>
      </c>
      <c r="P37" s="282">
        <f>Flavors!P306</f>
        <v>2427924.361670468</v>
      </c>
      <c r="Q37" s="356">
        <f>Flavors!Q306</f>
        <v>8.587229748712151E-2</v>
      </c>
    </row>
    <row r="38" spans="2:17" x14ac:dyDescent="0.25">
      <c r="B38" s="498"/>
      <c r="C38" s="48" t="s">
        <v>156</v>
      </c>
      <c r="D38" s="281">
        <f>Flavors!D307</f>
        <v>521516.34086090012</v>
      </c>
      <c r="E38" s="282">
        <f>Flavors!E307</f>
        <v>77900.242491123674</v>
      </c>
      <c r="F38" s="319">
        <f>Flavors!F307</f>
        <v>0.17560283041439556</v>
      </c>
      <c r="G38" s="337">
        <f>Flavors!G307</f>
        <v>0.34044633316594358</v>
      </c>
      <c r="H38" s="372">
        <f>Flavors!H307</f>
        <v>3.4837324155363614E-2</v>
      </c>
      <c r="I38" s="328">
        <f>Flavors!I307</f>
        <v>1.8916655617354889</v>
      </c>
      <c r="J38" s="337">
        <f>Flavors!J307</f>
        <v>0.13768782309635674</v>
      </c>
      <c r="K38" s="344">
        <f>Flavors!K307</f>
        <v>7.8500325325214962E-2</v>
      </c>
      <c r="L38" s="350">
        <f>Flavors!L307</f>
        <v>986534.50188887131</v>
      </c>
      <c r="M38" s="362">
        <f>Flavors!M307</f>
        <v>208441.740846336</v>
      </c>
      <c r="N38" s="356">
        <f>Flavors!N307</f>
        <v>0.26788803505516912</v>
      </c>
      <c r="O38" s="285">
        <f>Flavors!O307</f>
        <v>299507.96976953745</v>
      </c>
      <c r="P38" s="282">
        <f>Flavors!P307</f>
        <v>63525.464013118646</v>
      </c>
      <c r="Q38" s="356">
        <f>Flavors!Q307</f>
        <v>0.26919564994656697</v>
      </c>
    </row>
    <row r="39" spans="2:17" x14ac:dyDescent="0.25">
      <c r="B39" s="498"/>
      <c r="C39" s="48" t="s">
        <v>157</v>
      </c>
      <c r="D39" s="281">
        <f>Flavors!D308</f>
        <v>20</v>
      </c>
      <c r="E39" s="282">
        <f>Flavors!E308</f>
        <v>-158</v>
      </c>
      <c r="F39" s="319">
        <f>Flavors!F308</f>
        <v>-0.88764044943820219</v>
      </c>
      <c r="G39" s="337">
        <f>Flavors!G308</f>
        <v>1.3056017865286722E-5</v>
      </c>
      <c r="H39" s="372">
        <f>Flavors!H308</f>
        <v>-1.0956893601666057E-4</v>
      </c>
      <c r="I39" s="328">
        <f>Flavors!I308</f>
        <v>2.1919999999998252</v>
      </c>
      <c r="J39" s="337">
        <f>Flavors!J308</f>
        <v>0.36048314606695286</v>
      </c>
      <c r="K39" s="344">
        <f>Flavors!K308</f>
        <v>0.19682218336832463</v>
      </c>
      <c r="L39" s="350">
        <f>Flavors!L308</f>
        <v>43.839999999996508</v>
      </c>
      <c r="M39" s="362">
        <f>Flavors!M308</f>
        <v>-282.17000000005476</v>
      </c>
      <c r="N39" s="356">
        <f>Flavors!N308</f>
        <v>-0.86552559737434553</v>
      </c>
      <c r="O39" s="285">
        <f>Flavors!O308</f>
        <v>10</v>
      </c>
      <c r="P39" s="282">
        <f>Flavors!P308</f>
        <v>-79</v>
      </c>
      <c r="Q39" s="356">
        <f>Flavors!Q308</f>
        <v>-0.88764044943820219</v>
      </c>
    </row>
    <row r="40" spans="2:17" x14ac:dyDescent="0.25">
      <c r="B40" s="498"/>
      <c r="C40" s="48" t="s">
        <v>158</v>
      </c>
      <c r="D40" s="281">
        <f>Flavors!D309</f>
        <v>14411926.91402794</v>
      </c>
      <c r="E40" s="282">
        <f>Flavors!E309</f>
        <v>1891554.0102373511</v>
      </c>
      <c r="F40" s="319">
        <f>Flavors!F309</f>
        <v>0.15107808886943583</v>
      </c>
      <c r="G40" s="337">
        <f>Flavors!G309</f>
        <v>9.4081187631377663</v>
      </c>
      <c r="H40" s="372">
        <f>Flavors!H309</f>
        <v>0.78278084228325184</v>
      </c>
      <c r="I40" s="328">
        <f>Flavors!I309</f>
        <v>2.0544126060341208</v>
      </c>
      <c r="J40" s="337">
        <f>Flavors!J309</f>
        <v>4.7778042760290074E-2</v>
      </c>
      <c r="K40" s="344">
        <f>Flavors!K309</f>
        <v>2.3810036782352658E-2</v>
      </c>
      <c r="L40" s="350">
        <f>Flavors!L309</f>
        <v>29608044.329421427</v>
      </c>
      <c r="M40" s="362">
        <f>Flavors!M309</f>
        <v>4484231.3155980967</v>
      </c>
      <c r="N40" s="356">
        <f>Flavors!N309</f>
        <v>0.17848530050477748</v>
      </c>
      <c r="O40" s="285">
        <f>Flavors!O309</f>
        <v>6455359.9461004138</v>
      </c>
      <c r="P40" s="282">
        <f>Flavors!P309</f>
        <v>930381.94539150223</v>
      </c>
      <c r="Q40" s="356">
        <f>Flavors!Q309</f>
        <v>0.16839559275568602</v>
      </c>
    </row>
    <row r="41" spans="2:17" x14ac:dyDescent="0.25">
      <c r="B41" s="498"/>
      <c r="C41" s="48" t="s">
        <v>159</v>
      </c>
      <c r="D41" s="281">
        <f>Flavors!D310</f>
        <v>114260.49539422989</v>
      </c>
      <c r="E41" s="282">
        <f>Flavors!E310</f>
        <v>114260.49539422989</v>
      </c>
      <c r="F41" s="319">
        <f>Flavors!F310</f>
        <v>0</v>
      </c>
      <c r="G41" s="337">
        <f>Flavors!G310</f>
        <v>7.4589353458178825E-2</v>
      </c>
      <c r="H41" s="372">
        <f>Flavors!H310</f>
        <v>7.4589353458178825E-2</v>
      </c>
      <c r="I41" s="328">
        <f>Flavors!I310</f>
        <v>1.9776241518172202</v>
      </c>
      <c r="J41" s="337">
        <f>Flavors!J310</f>
        <v>1.9776241518172202</v>
      </c>
      <c r="K41" s="344">
        <f>Flavors!K310</f>
        <v>0</v>
      </c>
      <c r="L41" s="350">
        <f>Flavors!L310</f>
        <v>225964.31529022928</v>
      </c>
      <c r="M41" s="362">
        <f>Flavors!M310</f>
        <v>225964.31529022928</v>
      </c>
      <c r="N41" s="356">
        <f>Flavors!N310</f>
        <v>0</v>
      </c>
      <c r="O41" s="285">
        <f>Flavors!O310</f>
        <v>57130.247697114944</v>
      </c>
      <c r="P41" s="282">
        <f>Flavors!P310</f>
        <v>57130.247697114944</v>
      </c>
      <c r="Q41" s="356">
        <f>Flavors!Q310</f>
        <v>0</v>
      </c>
    </row>
    <row r="42" spans="2:17" x14ac:dyDescent="0.25">
      <c r="B42" s="498"/>
      <c r="C42" s="48" t="s">
        <v>160</v>
      </c>
      <c r="D42" s="281">
        <f>Flavors!D311</f>
        <v>39990601.597345091</v>
      </c>
      <c r="E42" s="282">
        <f>Flavors!E311</f>
        <v>1320614.3814415112</v>
      </c>
      <c r="F42" s="319">
        <f>Flavors!F311</f>
        <v>3.4150887458747073E-2</v>
      </c>
      <c r="G42" s="337">
        <f>Flavors!G311</f>
        <v>26.105900444925062</v>
      </c>
      <c r="H42" s="372">
        <f>Flavors!H311</f>
        <v>-0.53401752679217296</v>
      </c>
      <c r="I42" s="328">
        <f>Flavors!I311</f>
        <v>1.7664901699080569</v>
      </c>
      <c r="J42" s="337">
        <f>Flavors!J311</f>
        <v>1.3007847084882895E-2</v>
      </c>
      <c r="K42" s="344">
        <f>Flavors!K311</f>
        <v>7.4182938234243281E-3</v>
      </c>
      <c r="L42" s="350">
        <f>Flavors!L311</f>
        <v>70643004.610419542</v>
      </c>
      <c r="M42" s="362">
        <f>Flavors!M311</f>
        <v>2835865.6035344899</v>
      </c>
      <c r="N42" s="356">
        <f>Flavors!N311</f>
        <v>4.1822522599671098E-2</v>
      </c>
      <c r="O42" s="285">
        <f>Flavors!O311</f>
        <v>14523156.382992983</v>
      </c>
      <c r="P42" s="282">
        <f>Flavors!P311</f>
        <v>676213.64830136672</v>
      </c>
      <c r="Q42" s="356">
        <f>Flavors!Q311</f>
        <v>4.8834869996768754E-2</v>
      </c>
    </row>
    <row r="43" spans="2:17" ht="15" thickBot="1" x14ac:dyDescent="0.3">
      <c r="B43" s="498"/>
      <c r="C43" s="51" t="s">
        <v>161</v>
      </c>
      <c r="D43" s="303">
        <f>Flavors!D312</f>
        <v>1071392.9915181994</v>
      </c>
      <c r="E43" s="304">
        <f>Flavors!E312</f>
        <v>-535435.68530184217</v>
      </c>
      <c r="F43" s="320">
        <f>Flavors!F312</f>
        <v>-0.33322512413799099</v>
      </c>
      <c r="G43" s="338">
        <f>Flavors!G312</f>
        <v>0.6994063019002299</v>
      </c>
      <c r="H43" s="373">
        <f>Flavors!H312</f>
        <v>-0.40754477894947794</v>
      </c>
      <c r="I43" s="329">
        <f>Flavors!I312</f>
        <v>2.4600546795367344</v>
      </c>
      <c r="J43" s="338">
        <f>Flavors!J312</f>
        <v>0.47418670342476998</v>
      </c>
      <c r="K43" s="345">
        <f>Flavors!K312</f>
        <v>0.23878057812944714</v>
      </c>
      <c r="L43" s="351">
        <f>Flavors!L312</f>
        <v>2635685.3424072075</v>
      </c>
      <c r="M43" s="363">
        <f>Flavors!M312</f>
        <v>-555264.26998807443</v>
      </c>
      <c r="N43" s="357">
        <f>Flavors!N312</f>
        <v>-0.17401223379747011</v>
      </c>
      <c r="O43" s="305">
        <f>Flavors!O312</f>
        <v>622129.75982296467</v>
      </c>
      <c r="P43" s="304">
        <f>Flavors!P312</f>
        <v>-99286.616087055998</v>
      </c>
      <c r="Q43" s="357">
        <f>Flavors!Q312</f>
        <v>-0.13762733894391055</v>
      </c>
    </row>
    <row r="44" spans="2:17" x14ac:dyDescent="0.25">
      <c r="B44" s="497" t="s">
        <v>275</v>
      </c>
      <c r="C44" s="54" t="s">
        <v>276</v>
      </c>
      <c r="D44" s="306">
        <f>'NB vs PL'!D39</f>
        <v>100784647.35405527</v>
      </c>
      <c r="E44" s="53">
        <f>'NB vs PL'!E39</f>
        <v>3784331.9699338526</v>
      </c>
      <c r="F44" s="321">
        <f>'NB vs PL'!F39</f>
        <v>3.9013604800643087E-2</v>
      </c>
      <c r="G44" s="339">
        <f>'NB vs PL'!G39</f>
        <v>65.792307820058355</v>
      </c>
      <c r="H44" s="374">
        <f>'NB vs PL'!H39</f>
        <v>-1.0316202727070021</v>
      </c>
      <c r="I44" s="330">
        <f>'NB vs PL'!I39</f>
        <v>2.0811441321669286</v>
      </c>
      <c r="J44" s="339">
        <f>'NB vs PL'!J39</f>
        <v>4.6435391880655263E-2</v>
      </c>
      <c r="K44" s="346">
        <f>'NB vs PL'!K39</f>
        <v>2.2821640739657922E-2</v>
      </c>
      <c r="L44" s="352">
        <f>'NB vs PL'!L39</f>
        <v>209747377.45340529</v>
      </c>
      <c r="M44" s="364">
        <f>'NB vs PL'!M39</f>
        <v>12379987.930808365</v>
      </c>
      <c r="N44" s="358">
        <f>'NB vs PL'!N39</f>
        <v>6.2725600013020189E-2</v>
      </c>
      <c r="O44" s="52">
        <f>'NB vs PL'!O39</f>
        <v>42603701.976481557</v>
      </c>
      <c r="P44" s="53">
        <f>'NB vs PL'!P39</f>
        <v>2273181.3480619341</v>
      </c>
      <c r="Q44" s="358">
        <f>'NB vs PL'!Q39</f>
        <v>5.6363798746998969E-2</v>
      </c>
    </row>
    <row r="45" spans="2:17" ht="15" thickBot="1" x14ac:dyDescent="0.3">
      <c r="B45" s="499"/>
      <c r="C45" s="55" t="s">
        <v>144</v>
      </c>
      <c r="D45" s="307">
        <f>'NB vs PL'!D40</f>
        <v>52390875.078835435</v>
      </c>
      <c r="E45" s="47">
        <f>'NB vs PL'!E40</f>
        <v>4237163.7443870306</v>
      </c>
      <c r="F45" s="322">
        <f>'NB vs PL'!F40</f>
        <v>8.7992464692037781E-2</v>
      </c>
      <c r="G45" s="340">
        <f>'NB vs PL'!G40</f>
        <v>34.200810050363998</v>
      </c>
      <c r="H45" s="375">
        <f>'NB vs PL'!H40</f>
        <v>1.0275143670418672</v>
      </c>
      <c r="I45" s="331">
        <f>'NB vs PL'!I40</f>
        <v>1.970922451476731</v>
      </c>
      <c r="J45" s="340">
        <f>'NB vs PL'!J40</f>
        <v>0.17560351465749213</v>
      </c>
      <c r="K45" s="347">
        <f>'NB vs PL'!K40</f>
        <v>9.781187679589029E-2</v>
      </c>
      <c r="L45" s="353">
        <f>'NB vs PL'!L40</f>
        <v>103258351.94538951</v>
      </c>
      <c r="M45" s="365">
        <f>'NB vs PL'!M40</f>
        <v>16807082.108527064</v>
      </c>
      <c r="N45" s="359">
        <f>'NB vs PL'!N40</f>
        <v>0.19441104960335237</v>
      </c>
      <c r="O45" s="46">
        <f>'NB vs PL'!O40</f>
        <v>26014713.930847526</v>
      </c>
      <c r="P45" s="47">
        <f>'NB vs PL'!P40</f>
        <v>1712895.476165764</v>
      </c>
      <c r="Q45" s="359">
        <f>'NB vs PL'!Q40</f>
        <v>7.0484251183095051E-2</v>
      </c>
    </row>
    <row r="46" spans="2:17" x14ac:dyDescent="0.25">
      <c r="B46" s="498" t="s">
        <v>457</v>
      </c>
      <c r="C46" s="43" t="s">
        <v>39</v>
      </c>
      <c r="D46" s="258">
        <f>Size!D114</f>
        <v>2560107.6270517549</v>
      </c>
      <c r="E46" s="62">
        <f>Size!E114</f>
        <v>861339.83031790517</v>
      </c>
      <c r="F46" s="323">
        <f>Size!F114</f>
        <v>0.50703800247094832</v>
      </c>
      <c r="G46" s="341">
        <f>Size!G114</f>
        <v>1.6712405457922244</v>
      </c>
      <c r="H46" s="376">
        <f>Size!H114</f>
        <v>0.50095221584489091</v>
      </c>
      <c r="I46" s="332">
        <f>Size!I114</f>
        <v>3.3799061257560812</v>
      </c>
      <c r="J46" s="341">
        <f>Size!J114</f>
        <v>0.1391222601039237</v>
      </c>
      <c r="K46" s="309">
        <f>Size!K114</f>
        <v>4.2928583290736518E-2</v>
      </c>
      <c r="L46" s="310">
        <f>Size!L114</f>
        <v>8652923.4512670916</v>
      </c>
      <c r="M46" s="311">
        <f>Size!M114</f>
        <v>3147584.184122568</v>
      </c>
      <c r="N46" s="312">
        <f>Size!N114</f>
        <v>0.57173300888232781</v>
      </c>
      <c r="O46" s="61">
        <f>Size!O114</f>
        <v>1789929.438215673</v>
      </c>
      <c r="P46" s="62">
        <f>Size!P114</f>
        <v>641125.93925959268</v>
      </c>
      <c r="Q46" s="312">
        <f>Size!Q114</f>
        <v>0.55808146462139518</v>
      </c>
    </row>
    <row r="47" spans="2:17" x14ac:dyDescent="0.25">
      <c r="B47" s="498"/>
      <c r="C47" s="48" t="s">
        <v>173</v>
      </c>
      <c r="D47" s="57">
        <f>Size!D115</f>
        <v>76102297.141781732</v>
      </c>
      <c r="E47" s="277">
        <f>Size!E115</f>
        <v>4238875.0729506463</v>
      </c>
      <c r="F47" s="279">
        <f>Size!F115</f>
        <v>5.8985154768870236E-2</v>
      </c>
      <c r="G47" s="333">
        <f>Size!G115</f>
        <v>49.679647553623013</v>
      </c>
      <c r="H47" s="368">
        <f>Size!H115</f>
        <v>0.17263172784033287</v>
      </c>
      <c r="I47" s="324">
        <f>Size!I115</f>
        <v>2.0300461436495745</v>
      </c>
      <c r="J47" s="333">
        <f>Size!J115</f>
        <v>7.9873581191700849E-2</v>
      </c>
      <c r="K47" s="290">
        <f>Size!K115</f>
        <v>4.0957186419971606E-2</v>
      </c>
      <c r="L47" s="294">
        <f>Size!L115</f>
        <v>154491174.83554804</v>
      </c>
      <c r="M47" s="280">
        <f>Size!M115</f>
        <v>14345100.872584015</v>
      </c>
      <c r="N47" s="269">
        <f>Size!N115</f>
        <v>0.10235820716872134</v>
      </c>
      <c r="O47" s="284">
        <f>Size!O115</f>
        <v>38550710.726281762</v>
      </c>
      <c r="P47" s="277">
        <f>Size!P115</f>
        <v>2415119.3888828531</v>
      </c>
      <c r="Q47" s="269">
        <f>Size!Q115</f>
        <v>6.6834920904789513E-2</v>
      </c>
    </row>
    <row r="48" spans="2:17" x14ac:dyDescent="0.25">
      <c r="B48" s="498"/>
      <c r="C48" s="48" t="s">
        <v>174</v>
      </c>
      <c r="D48" s="57">
        <f>Size!D116</f>
        <v>3694865.9943825225</v>
      </c>
      <c r="E48" s="277">
        <f>Size!E116</f>
        <v>81670.121918948833</v>
      </c>
      <c r="F48" s="279">
        <f>Size!F116</f>
        <v>2.2603292155114734E-2</v>
      </c>
      <c r="G48" s="333">
        <f>Size!G116</f>
        <v>2.4120118216249287</v>
      </c>
      <c r="H48" s="368">
        <f>Size!H116</f>
        <v>-7.7134117854215756E-2</v>
      </c>
      <c r="I48" s="324">
        <f>Size!I116</f>
        <v>2.8793406229371774</v>
      </c>
      <c r="J48" s="333">
        <f>Size!J116</f>
        <v>-9.2473698431498441E-2</v>
      </c>
      <c r="K48" s="290">
        <f>Size!K116</f>
        <v>-3.1116916614396511E-2</v>
      </c>
      <c r="L48" s="294">
        <f>Size!L116</f>
        <v>10638777.753934765</v>
      </c>
      <c r="M48" s="280">
        <f>Size!M116</f>
        <v>-98969.485762670636</v>
      </c>
      <c r="N48" s="269">
        <f>Size!N116</f>
        <v>-9.2169692164833783E-3</v>
      </c>
      <c r="O48" s="284">
        <f>Size!O116</f>
        <v>1216233.9253866673</v>
      </c>
      <c r="P48" s="277">
        <f>Size!P116</f>
        <v>-534.67045116424561</v>
      </c>
      <c r="Q48" s="269">
        <f>Size!Q116</f>
        <v>-4.394183520130112E-4</v>
      </c>
    </row>
    <row r="49" spans="2:20" x14ac:dyDescent="0.25">
      <c r="B49" s="498"/>
      <c r="C49" s="48" t="s">
        <v>175</v>
      </c>
      <c r="D49" s="57">
        <f>Size!D117</f>
        <v>4066526.5524493521</v>
      </c>
      <c r="E49" s="277">
        <f>Size!E117</f>
        <v>251789.4619502821</v>
      </c>
      <c r="F49" s="279">
        <f>Size!F117</f>
        <v>6.6004407637261647E-2</v>
      </c>
      <c r="G49" s="333">
        <f>Size!G117</f>
        <v>2.6546321659220768</v>
      </c>
      <c r="H49" s="368">
        <f>Size!H117</f>
        <v>2.6643627752403365E-2</v>
      </c>
      <c r="I49" s="324">
        <f>Size!I117</f>
        <v>1.8827631491635108</v>
      </c>
      <c r="J49" s="333">
        <f>Size!J117</f>
        <v>6.4824644940606468E-3</v>
      </c>
      <c r="K49" s="290">
        <f>Size!K117</f>
        <v>3.4549545529232377E-3</v>
      </c>
      <c r="L49" s="294">
        <f>Size!L117</f>
        <v>7656306.3380465768</v>
      </c>
      <c r="M49" s="280">
        <f>Size!M117</f>
        <v>498788.81805103552</v>
      </c>
      <c r="N49" s="269">
        <f>Size!N117</f>
        <v>6.9687404418864243E-2</v>
      </c>
      <c r="O49" s="284">
        <f>Size!O117</f>
        <v>1140710.3503562212</v>
      </c>
      <c r="P49" s="277">
        <f>Size!P117</f>
        <v>73941.903301119804</v>
      </c>
      <c r="Q49" s="269">
        <f>Size!Q117</f>
        <v>6.9313920471909596E-2</v>
      </c>
    </row>
    <row r="50" spans="2:20" x14ac:dyDescent="0.25">
      <c r="B50" s="498"/>
      <c r="C50" s="48" t="s">
        <v>176</v>
      </c>
      <c r="D50" s="57">
        <f>Size!D118</f>
        <v>49743172.923172683</v>
      </c>
      <c r="E50" s="277">
        <f>Size!E118</f>
        <v>2531950.1938836798</v>
      </c>
      <c r="F50" s="279">
        <f>Size!F118</f>
        <v>5.3630260931854724E-2</v>
      </c>
      <c r="G50" s="333">
        <f>Size!G118</f>
        <v>32.472387718049447</v>
      </c>
      <c r="H50" s="368">
        <f>Size!H118</f>
        <v>-5.1623573464048889E-2</v>
      </c>
      <c r="I50" s="324">
        <f>Size!I118</f>
        <v>1.5609915212412651</v>
      </c>
      <c r="J50" s="333">
        <f>Size!J118</f>
        <v>8.061947767171862E-2</v>
      </c>
      <c r="K50" s="290">
        <f>Size!K118</f>
        <v>5.4458930119569766E-2</v>
      </c>
      <c r="L50" s="294">
        <f>Size!L118</f>
        <v>77648671.172710627</v>
      </c>
      <c r="M50" s="280">
        <f>Size!M118</f>
        <v>7758496.9015360475</v>
      </c>
      <c r="N50" s="269">
        <f>Size!N118</f>
        <v>0.11100983768380662</v>
      </c>
      <c r="O50" s="284">
        <f>Size!O118</f>
        <v>12369594.081261039</v>
      </c>
      <c r="P50" s="277">
        <f>Size!P118</f>
        <v>629368.14805185422</v>
      </c>
      <c r="Q50" s="269">
        <f>Size!Q118</f>
        <v>5.3607839545198321E-2</v>
      </c>
    </row>
    <row r="51" spans="2:20" x14ac:dyDescent="0.25">
      <c r="B51" s="498"/>
      <c r="C51" s="48" t="s">
        <v>177</v>
      </c>
      <c r="D51" s="57">
        <f>Size!D119</f>
        <v>11142877.348093471</v>
      </c>
      <c r="E51" s="277">
        <f>Size!E119</f>
        <v>749881.07370400615</v>
      </c>
      <c r="F51" s="279">
        <f>Size!F119</f>
        <v>7.2152539451194778E-2</v>
      </c>
      <c r="G51" s="333">
        <f>Size!G119</f>
        <v>7.2740802863703502</v>
      </c>
      <c r="H51" s="368">
        <f>Size!H119</f>
        <v>0.11430113557115273</v>
      </c>
      <c r="I51" s="324">
        <f>Size!I119</f>
        <v>4.1105836405221412</v>
      </c>
      <c r="J51" s="333">
        <f>Size!J119</f>
        <v>0.37960333247831946</v>
      </c>
      <c r="K51" s="290">
        <f>Size!K119</f>
        <v>0.10174359046063904</v>
      </c>
      <c r="L51" s="294">
        <f>Size!L119</f>
        <v>45803729.335417762</v>
      </c>
      <c r="M51" s="280">
        <f>Size!M119</f>
        <v>7027664.8940978646</v>
      </c>
      <c r="N51" s="269">
        <f>Size!N119</f>
        <v>0.18123718833645125</v>
      </c>
      <c r="O51" s="284">
        <f>Size!O119</f>
        <v>13235579.262883008</v>
      </c>
      <c r="P51" s="277">
        <f>Size!P119</f>
        <v>967901.66304593161</v>
      </c>
      <c r="Q51" s="269">
        <f>Size!Q119</f>
        <v>7.8898524612253107E-2</v>
      </c>
    </row>
    <row r="52" spans="2:20" ht="15" thickBot="1" x14ac:dyDescent="0.3">
      <c r="B52" s="498"/>
      <c r="C52" s="51" t="s">
        <v>178</v>
      </c>
      <c r="D52" s="296">
        <f>Size!D120</f>
        <v>5876217.3094437327</v>
      </c>
      <c r="E52" s="297">
        <f>Size!E120</f>
        <v>-687497.48960097693</v>
      </c>
      <c r="F52" s="317">
        <f>Size!F120</f>
        <v>-0.10474213317449992</v>
      </c>
      <c r="G52" s="334">
        <f>Size!G120</f>
        <v>3.8359999086202201</v>
      </c>
      <c r="H52" s="369">
        <f>Size!H120</f>
        <v>-0.68577101568939636</v>
      </c>
      <c r="I52" s="325">
        <f>Size!I120</f>
        <v>1.8300531807974496</v>
      </c>
      <c r="J52" s="334">
        <f>Size!J120</f>
        <v>5.9928967819865564E-2</v>
      </c>
      <c r="K52" s="342">
        <f>Size!K120</f>
        <v>3.3855798017166872E-2</v>
      </c>
      <c r="L52" s="348">
        <f>Size!L120</f>
        <v>10753790.178204535</v>
      </c>
      <c r="M52" s="360">
        <f>Size!M120</f>
        <v>-864800.3146638032</v>
      </c>
      <c r="N52" s="354">
        <f>Size!N120</f>
        <v>-7.4432463661976075E-2</v>
      </c>
      <c r="O52" s="298">
        <f>Size!O120</f>
        <v>925758.48583656549</v>
      </c>
      <c r="P52" s="297">
        <f>Size!P120</f>
        <v>-134407.90969157219</v>
      </c>
      <c r="Q52" s="354">
        <f>Size!Q120</f>
        <v>-0.12678001326821425</v>
      </c>
    </row>
    <row r="53" spans="2:20" x14ac:dyDescent="0.25">
      <c r="B53" s="497" t="s">
        <v>24</v>
      </c>
      <c r="C53" s="54" t="s">
        <v>453</v>
      </c>
      <c r="D53" s="306">
        <f>Organic!D39</f>
        <v>7592365.0401877053</v>
      </c>
      <c r="E53" s="53">
        <f>Organic!E39</f>
        <v>260678.43888697028</v>
      </c>
      <c r="F53" s="321">
        <f>Organic!F39</f>
        <v>3.5555043888635743E-2</v>
      </c>
      <c r="G53" s="339">
        <f>Organic!G39</f>
        <v>4.9563026802234518</v>
      </c>
      <c r="H53" s="374">
        <f>Organic!H39</f>
        <v>-9.45272712450409E-2</v>
      </c>
      <c r="I53" s="330">
        <f>Organic!I39</f>
        <v>1.6835248284095889</v>
      </c>
      <c r="J53" s="339">
        <f>Organic!J39</f>
        <v>0.1671776779566907</v>
      </c>
      <c r="K53" s="346">
        <f>Organic!K39</f>
        <v>0.1102502668381436</v>
      </c>
      <c r="L53" s="352">
        <f>Organic!L39</f>
        <v>12781935.051504968</v>
      </c>
      <c r="M53" s="364">
        <f>Organic!M39</f>
        <v>1664552.9656089041</v>
      </c>
      <c r="N53" s="358">
        <f>Organic!N39</f>
        <v>0.14972526380294329</v>
      </c>
      <c r="O53" s="52">
        <f>Organic!O39</f>
        <v>2650425.1721241474</v>
      </c>
      <c r="P53" s="53">
        <f>Organic!P39</f>
        <v>159322.39884233475</v>
      </c>
      <c r="Q53" s="358">
        <f>Organic!Q39</f>
        <v>6.3956573992505844E-2</v>
      </c>
    </row>
    <row r="54" spans="2:20" ht="15" thickBot="1" x14ac:dyDescent="0.3">
      <c r="B54" s="499"/>
      <c r="C54" s="55" t="s">
        <v>454</v>
      </c>
      <c r="D54" s="307">
        <f>Organic!D40</f>
        <v>145593699.85618439</v>
      </c>
      <c r="E54" s="47">
        <f>Organic!E40</f>
        <v>7767329.82623595</v>
      </c>
      <c r="F54" s="322">
        <f>Organic!F40</f>
        <v>5.6355905074973525E-2</v>
      </c>
      <c r="G54" s="340">
        <f>Organic!G40</f>
        <v>95.043697319776811</v>
      </c>
      <c r="H54" s="375">
        <f>Organic!H40</f>
        <v>9.4527271245368638E-2</v>
      </c>
      <c r="I54" s="331">
        <f>Organic!I40</f>
        <v>2.08019604085059</v>
      </c>
      <c r="J54" s="340">
        <f>Organic!J40</f>
        <v>0.10151717809007765</v>
      </c>
      <c r="K54" s="347">
        <f>Organic!K40</f>
        <v>5.130553522386553E-2</v>
      </c>
      <c r="L54" s="353">
        <f>Organic!L40</f>
        <v>302863438.01362389</v>
      </c>
      <c r="M54" s="365">
        <f>Organic!M40</f>
        <v>30149312.904355943</v>
      </c>
      <c r="N54" s="359">
        <f>Organic!N40</f>
        <v>0.11055281017173593</v>
      </c>
      <c r="O54" s="46">
        <f>Organic!O40</f>
        <v>66578091.098096788</v>
      </c>
      <c r="P54" s="47">
        <f>Organic!P40</f>
        <v>4433192.0635562986</v>
      </c>
      <c r="Q54" s="359">
        <f>Organic!Q40</f>
        <v>7.1336378889155574E-2</v>
      </c>
    </row>
    <row r="55" spans="2:20" x14ac:dyDescent="0.25">
      <c r="B55" s="497" t="s">
        <v>277</v>
      </c>
      <c r="C55" s="43" t="s">
        <v>459</v>
      </c>
      <c r="D55" s="56">
        <f>Form!D39</f>
        <v>26333565.889639847</v>
      </c>
      <c r="E55" s="45">
        <f>Form!E39</f>
        <v>-281442.87339454144</v>
      </c>
      <c r="F55" s="267">
        <f>Form!F39</f>
        <v>-1.0574592550404781E-2</v>
      </c>
      <c r="G55" s="379">
        <f>Form!G39</f>
        <v>17.190575335592108</v>
      </c>
      <c r="H55" s="380">
        <f>Form!H39</f>
        <v>-1.1446169235916805</v>
      </c>
      <c r="I55" s="381">
        <f>Form!I39</f>
        <v>2.3636583763593446</v>
      </c>
      <c r="J55" s="379">
        <f>Form!J39</f>
        <v>9.6002802737862769E-2</v>
      </c>
      <c r="K55" s="382">
        <f>Form!K39</f>
        <v>4.2335707351070416E-2</v>
      </c>
      <c r="L55" s="383">
        <f>Form!L39</f>
        <v>62243553.594457947</v>
      </c>
      <c r="M55" s="266">
        <f>Form!M39</f>
        <v>1889880.6309784353</v>
      </c>
      <c r="N55" s="268">
        <f>Form!N39</f>
        <v>3.1313431945094991E-2</v>
      </c>
      <c r="O55" s="44">
        <f>Form!O39</f>
        <v>13220203.359375596</v>
      </c>
      <c r="P55" s="45">
        <f>Form!P39</f>
        <v>562998.95201668888</v>
      </c>
      <c r="Q55" s="268">
        <f>Form!Q39</f>
        <v>4.4480513539732432E-2</v>
      </c>
    </row>
    <row r="56" spans="2:20" ht="15" thickBot="1" x14ac:dyDescent="0.3">
      <c r="B56" s="499"/>
      <c r="C56" s="51" t="s">
        <v>165</v>
      </c>
      <c r="D56" s="60">
        <f>Form!D40</f>
        <v>126852499.00673452</v>
      </c>
      <c r="E56" s="50">
        <f>Form!E40</f>
        <v>8309451.1385187209</v>
      </c>
      <c r="F56" s="263">
        <f>Form!F40</f>
        <v>7.0096486364652363E-2</v>
      </c>
      <c r="G56" s="367">
        <f>Form!G40</f>
        <v>82.809424664409448</v>
      </c>
      <c r="H56" s="377">
        <f>Form!H40</f>
        <v>1.1446169235924373</v>
      </c>
      <c r="I56" s="366">
        <f>Form!I40</f>
        <v>1.9976099915636545</v>
      </c>
      <c r="J56" s="367">
        <f>Form!J40</f>
        <v>0.11240593910732577</v>
      </c>
      <c r="K56" s="291">
        <f>Form!K40</f>
        <v>5.9625343453334041E-2</v>
      </c>
      <c r="L56" s="295">
        <f>Form!L40</f>
        <v>253401819.47067145</v>
      </c>
      <c r="M56" s="264">
        <f>Form!M40</f>
        <v>29923985.238986462</v>
      </c>
      <c r="N56" s="270">
        <f>Form!N40</f>
        <v>0.1339013568923508</v>
      </c>
      <c r="O56" s="49">
        <f>Form!O40</f>
        <v>56008312.910845339</v>
      </c>
      <c r="P56" s="50">
        <f>Form!P40</f>
        <v>4029515.5103819594</v>
      </c>
      <c r="Q56" s="270">
        <f>Form!Q40</f>
        <v>7.7522292009511495E-2</v>
      </c>
    </row>
    <row r="57" spans="2:20" x14ac:dyDescent="0.25">
      <c r="B57" s="498" t="s">
        <v>279</v>
      </c>
      <c r="C57" s="43" t="s">
        <v>37</v>
      </c>
      <c r="D57" s="258">
        <f>'Package Type'!D129</f>
        <v>4304487.9735207437</v>
      </c>
      <c r="E57" s="62">
        <f>'Package Type'!E129</f>
        <v>-17209.676746831276</v>
      </c>
      <c r="F57" s="323">
        <f>'Package Type'!F129</f>
        <v>-3.9821565827877266E-3</v>
      </c>
      <c r="G57" s="341">
        <f>'Package Type'!G129</f>
        <v>2.8099735941599318</v>
      </c>
      <c r="H57" s="376">
        <f>'Package Type'!H129</f>
        <v>-0.16726222076017949</v>
      </c>
      <c r="I57" s="332">
        <f>'Package Type'!I129</f>
        <v>5.20613796798441</v>
      </c>
      <c r="J57" s="341">
        <f>'Package Type'!J129</f>
        <v>0.47668836815957505</v>
      </c>
      <c r="K57" s="309">
        <f>'Package Type'!K129</f>
        <v>0.10079151032230689</v>
      </c>
      <c r="L57" s="310">
        <f>'Package Type'!L129</f>
        <v>22409758.271678615</v>
      </c>
      <c r="M57" s="311">
        <f>'Package Type'!M129</f>
        <v>1970507.0490567051</v>
      </c>
      <c r="N57" s="312">
        <f>'Package Type'!N129</f>
        <v>9.6407986163200163E-2</v>
      </c>
      <c r="O57" s="61">
        <f>'Package Type'!O129</f>
        <v>5168679.0063066483</v>
      </c>
      <c r="P57" s="62">
        <f>'Package Type'!P129</f>
        <v>327129.04240834806</v>
      </c>
      <c r="Q57" s="312">
        <f>'Package Type'!Q129</f>
        <v>6.7567007435146154E-2</v>
      </c>
    </row>
    <row r="58" spans="2:20" x14ac:dyDescent="0.25">
      <c r="B58" s="498"/>
      <c r="C58" s="48" t="s">
        <v>166</v>
      </c>
      <c r="D58" s="57">
        <f>'Package Type'!D130</f>
        <v>1439411.6925059934</v>
      </c>
      <c r="E58" s="277">
        <f>'Package Type'!E130</f>
        <v>239517.7108863038</v>
      </c>
      <c r="F58" s="279">
        <f>'Package Type'!F130</f>
        <v>0.19961572818540874</v>
      </c>
      <c r="G58" s="333">
        <f>'Package Type'!G130</f>
        <v>0.93964923864304195</v>
      </c>
      <c r="H58" s="368">
        <f>'Package Type'!H130</f>
        <v>0.11303719280405244</v>
      </c>
      <c r="I58" s="324">
        <f>'Package Type'!I130</f>
        <v>3.6856565212257202</v>
      </c>
      <c r="J58" s="333">
        <f>'Package Type'!J130</f>
        <v>-0.10079211587192161</v>
      </c>
      <c r="K58" s="290">
        <f>'Package Type'!K130</f>
        <v>-2.6619168918445957E-2</v>
      </c>
      <c r="L58" s="294">
        <f>'Package Type'!L130</f>
        <v>5305177.0912132654</v>
      </c>
      <c r="M58" s="280">
        <f>'Package Type'!M130</f>
        <v>761840.15984772891</v>
      </c>
      <c r="N58" s="269">
        <f>'Package Type'!N130</f>
        <v>0.16768295447961676</v>
      </c>
      <c r="O58" s="284">
        <f>'Package Type'!O130</f>
        <v>747082.53068381548</v>
      </c>
      <c r="P58" s="277">
        <f>'Package Type'!P130</f>
        <v>161100.76576755045</v>
      </c>
      <c r="Q58" s="269">
        <f>'Package Type'!Q130</f>
        <v>0.27492453761009311</v>
      </c>
    </row>
    <row r="59" spans="2:20" x14ac:dyDescent="0.25">
      <c r="B59" s="498"/>
      <c r="C59" s="48" t="s">
        <v>167</v>
      </c>
      <c r="D59" s="57">
        <f>'Package Type'!D131</f>
        <v>59635023.653452054</v>
      </c>
      <c r="E59" s="277">
        <f>'Package Type'!E131</f>
        <v>4108145.5704924986</v>
      </c>
      <c r="F59" s="279">
        <f>'Package Type'!F131</f>
        <v>7.3984810821792493E-2</v>
      </c>
      <c r="G59" s="333">
        <f>'Package Type'!G131</f>
        <v>38.929796710813292</v>
      </c>
      <c r="H59" s="368">
        <f>'Package Type'!H131</f>
        <v>0.67709522692899071</v>
      </c>
      <c r="I59" s="324">
        <f>'Package Type'!I131</f>
        <v>1.921014655096559</v>
      </c>
      <c r="J59" s="333">
        <f>'Package Type'!J131</f>
        <v>0.18840222759742109</v>
      </c>
      <c r="K59" s="290">
        <f>'Package Type'!K131</f>
        <v>0.10873881810334345</v>
      </c>
      <c r="L59" s="294">
        <f>'Package Type'!L131</f>
        <v>114559754.39531134</v>
      </c>
      <c r="M59" s="280">
        <f>'Package Type'!M131</f>
        <v>18353195.368546113</v>
      </c>
      <c r="N59" s="269">
        <f>'Package Type'!N131</f>
        <v>0.19076864981149724</v>
      </c>
      <c r="O59" s="284">
        <f>'Package Type'!O131</f>
        <v>26191735.992648363</v>
      </c>
      <c r="P59" s="277">
        <f>'Package Type'!P131</f>
        <v>1931972.8577921763</v>
      </c>
      <c r="Q59" s="269">
        <f>'Package Type'!Q131</f>
        <v>7.9636921723128321E-2</v>
      </c>
    </row>
    <row r="60" spans="2:20" ht="15" customHeight="1" x14ac:dyDescent="0.25">
      <c r="B60" s="498"/>
      <c r="C60" s="48" t="s">
        <v>168</v>
      </c>
      <c r="D60" s="57">
        <f>'Package Type'!D132</f>
        <v>1414509.3071206408</v>
      </c>
      <c r="E60" s="277">
        <f>'Package Type'!E132</f>
        <v>1057745.8845809693</v>
      </c>
      <c r="F60" s="279">
        <f>'Package Type'!F132</f>
        <v>2.9648383711851802</v>
      </c>
      <c r="G60" s="333">
        <f>'Package Type'!G132</f>
        <v>0.92339293921907095</v>
      </c>
      <c r="H60" s="368">
        <f>'Package Type'!H132</f>
        <v>0.6776171064342803</v>
      </c>
      <c r="I60" s="324">
        <f>'Package Type'!I132</f>
        <v>2.8221606984163641</v>
      </c>
      <c r="J60" s="333">
        <f>'Package Type'!J132</f>
        <v>1.1878017963695697E-4</v>
      </c>
      <c r="K60" s="290">
        <f>'Package Type'!K132</f>
        <v>4.2090154249435597E-5</v>
      </c>
      <c r="L60" s="294">
        <f>'Package Type'!L132</f>
        <v>3991972.5741000348</v>
      </c>
      <c r="M60" s="280">
        <f>'Package Type'!M132</f>
        <v>2985171.240799481</v>
      </c>
      <c r="N60" s="269">
        <f>'Package Type'!N132</f>
        <v>2.9650052518437984</v>
      </c>
      <c r="O60" s="284">
        <f>'Package Type'!O132</f>
        <v>841973.21480733156</v>
      </c>
      <c r="P60" s="277">
        <f>'Package Type'!P132</f>
        <v>540475.4968033433</v>
      </c>
      <c r="Q60" s="269">
        <f>'Package Type'!Q132</f>
        <v>1.792635448060651</v>
      </c>
    </row>
    <row r="61" spans="2:20" x14ac:dyDescent="0.25">
      <c r="B61" s="498"/>
      <c r="C61" s="48" t="s">
        <v>169</v>
      </c>
      <c r="D61" s="57">
        <f>'Package Type'!D133</f>
        <v>3162</v>
      </c>
      <c r="E61" s="277">
        <f>'Package Type'!E133</f>
        <v>2422</v>
      </c>
      <c r="F61" s="279">
        <f>'Package Type'!F133</f>
        <v>3.2729729729729731</v>
      </c>
      <c r="G61" s="333">
        <f>'Package Type'!G133</f>
        <v>2.0641564245018297E-3</v>
      </c>
      <c r="H61" s="368">
        <f>'Package Type'!H133</f>
        <v>1.5543672903858704E-3</v>
      </c>
      <c r="I61" s="324">
        <f>'Package Type'!I133</f>
        <v>4.7839089184060644</v>
      </c>
      <c r="J61" s="333">
        <f>'Package Type'!J133</f>
        <v>-9.6091081593979943E-2</v>
      </c>
      <c r="K61" s="290">
        <f>'Package Type'!K133</f>
        <v>-1.9690795408602267E-2</v>
      </c>
      <c r="L61" s="294">
        <f>'Package Type'!L133</f>
        <v>15126.719999999976</v>
      </c>
      <c r="M61" s="280">
        <f>'Package Type'!M133</f>
        <v>11515.519999999942</v>
      </c>
      <c r="N61" s="269">
        <f>'Package Type'!N133</f>
        <v>3.188834736375675</v>
      </c>
      <c r="O61" s="284">
        <f>'Package Type'!O133</f>
        <v>3179</v>
      </c>
      <c r="P61" s="277">
        <f>'Package Type'!P133</f>
        <v>2439</v>
      </c>
      <c r="Q61" s="269">
        <f>'Package Type'!Q133</f>
        <v>3.2959459459459461</v>
      </c>
    </row>
    <row r="62" spans="2:20" x14ac:dyDescent="0.25">
      <c r="B62" s="498"/>
      <c r="C62" s="48" t="s">
        <v>170</v>
      </c>
      <c r="D62" s="57">
        <f>'Package Type'!D134</f>
        <v>82707358.730525538</v>
      </c>
      <c r="E62" s="277">
        <f>'Package Type'!E134</f>
        <v>3019195.3905510604</v>
      </c>
      <c r="F62" s="279">
        <f>'Package Type'!F134</f>
        <v>3.7887626769238417E-2</v>
      </c>
      <c r="G62" s="333">
        <f>'Package Type'!G134</f>
        <v>53.991437658820928</v>
      </c>
      <c r="H62" s="368">
        <f>'Package Type'!H134</f>
        <v>-0.90607556871517403</v>
      </c>
      <c r="I62" s="324">
        <f>'Package Type'!I134</f>
        <v>1.8916498617171043</v>
      </c>
      <c r="J62" s="333">
        <f>'Package Type'!J134</f>
        <v>2.5299187909658682E-2</v>
      </c>
      <c r="K62" s="290">
        <f>'Package Type'!K134</f>
        <v>1.3555431069150106E-2</v>
      </c>
      <c r="L62" s="294">
        <f>'Package Type'!L134</f>
        <v>156453363.70558557</v>
      </c>
      <c r="M62" s="280">
        <f>'Package Type'!M134</f>
        <v>7727306.361546427</v>
      </c>
      <c r="N62" s="269">
        <f>'Package Type'!N134</f>
        <v>5.1956640951432667E-2</v>
      </c>
      <c r="O62" s="284">
        <f>'Package Type'!O134</f>
        <v>34623027.219775498</v>
      </c>
      <c r="P62" s="277">
        <f>'Package Type'!P134</f>
        <v>1803286.6159065962</v>
      </c>
      <c r="Q62" s="269">
        <f>'Package Type'!Q134</f>
        <v>5.4945181854789513E-2</v>
      </c>
    </row>
    <row r="63" spans="2:20" x14ac:dyDescent="0.25">
      <c r="B63" s="498"/>
      <c r="C63" s="48" t="s">
        <v>171</v>
      </c>
      <c r="D63" s="57">
        <f>'Package Type'!D135</f>
        <v>3385703.3321330566</v>
      </c>
      <c r="E63" s="277">
        <f>'Package Type'!E135</f>
        <v>-664624.7060184963</v>
      </c>
      <c r="F63" s="279">
        <f>'Package Type'!F135</f>
        <v>-0.16409157474608177</v>
      </c>
      <c r="G63" s="333">
        <f>'Package Type'!G135</f>
        <v>2.210190159544497</v>
      </c>
      <c r="H63" s="368">
        <f>'Package Type'!H135</f>
        <v>-0.58009798025938375</v>
      </c>
      <c r="I63" s="324">
        <f>'Package Type'!I135</f>
        <v>3.6389752286147581</v>
      </c>
      <c r="J63" s="333">
        <f>'Package Type'!J135</f>
        <v>0.46374724893181485</v>
      </c>
      <c r="K63" s="290">
        <f>'Package Type'!K135</f>
        <v>0.14605163846475097</v>
      </c>
      <c r="L63" s="294">
        <f>'Package Type'!L135</f>
        <v>12320490.557070637</v>
      </c>
      <c r="M63" s="280">
        <f>'Package Type'!M135</f>
        <v>-540224.35656249709</v>
      </c>
      <c r="N63" s="269">
        <f>'Package Type'!N135</f>
        <v>-4.2005779631257255E-2</v>
      </c>
      <c r="O63" s="284">
        <f>'Package Type'!O135</f>
        <v>1566267.5802240968</v>
      </c>
      <c r="P63" s="277">
        <f>'Package Type'!P135</f>
        <v>-252278.82198681962</v>
      </c>
      <c r="Q63" s="269">
        <f>'Package Type'!Q135</f>
        <v>-0.13872553467984597</v>
      </c>
      <c r="T63" s="59"/>
    </row>
    <row r="64" spans="2:20" ht="15" thickBot="1" x14ac:dyDescent="0.3">
      <c r="B64" s="498"/>
      <c r="C64" s="51" t="s">
        <v>172</v>
      </c>
      <c r="D64" s="296">
        <f>'Package Type'!D136</f>
        <v>3952</v>
      </c>
      <c r="E64" s="297">
        <f>'Package Type'!E136</f>
        <v>-8230</v>
      </c>
      <c r="F64" s="317">
        <f>'Package Type'!F136</f>
        <v>-0.67558693153833527</v>
      </c>
      <c r="G64" s="334">
        <f>'Package Type'!G136</f>
        <v>2.5798691301806547E-3</v>
      </c>
      <c r="H64" s="369">
        <f>'Package Type'!H136</f>
        <v>-5.8123622641445011E-3</v>
      </c>
      <c r="I64" s="325">
        <f>'Package Type'!I136</f>
        <v>2.9899999999999989</v>
      </c>
      <c r="J64" s="334">
        <f>'Package Type'!J136</f>
        <v>-1.7763568394002505E-15</v>
      </c>
      <c r="K64" s="342">
        <f>'Package Type'!K136</f>
        <v>-5.9409927739138802E-16</v>
      </c>
      <c r="L64" s="348">
        <f>'Package Type'!L136</f>
        <v>11816.479999999996</v>
      </c>
      <c r="M64" s="360">
        <f>'Package Type'!M136</f>
        <v>-24607.700000000012</v>
      </c>
      <c r="N64" s="354">
        <f>'Package Type'!N136</f>
        <v>-0.67558693153833538</v>
      </c>
      <c r="O64" s="298">
        <f>'Package Type'!O136</f>
        <v>1976</v>
      </c>
      <c r="P64" s="297">
        <f>'Package Type'!P136</f>
        <v>-4115</v>
      </c>
      <c r="Q64" s="354">
        <f>'Package Type'!Q136</f>
        <v>-0.67558693153833527</v>
      </c>
    </row>
    <row r="65" spans="2:17" ht="15.5" customHeight="1" thickBot="1" x14ac:dyDescent="0.3">
      <c r="B65" s="497" t="s">
        <v>280</v>
      </c>
      <c r="C65" s="254" t="s">
        <v>44</v>
      </c>
      <c r="D65" s="259">
        <f>'Sugar Content'!D69</f>
        <v>153186064.89637163</v>
      </c>
      <c r="E65" s="260">
        <f>'Sugar Content'!E69</f>
        <v>8028008.2651226223</v>
      </c>
      <c r="F65" s="271">
        <f>'Sugar Content'!F69</f>
        <v>5.5305288948008596E-2</v>
      </c>
      <c r="G65" s="335">
        <f>'Sugar Content'!G69</f>
        <v>99.999999999999915</v>
      </c>
      <c r="H65" s="370">
        <f>'Sugar Content'!H69</f>
        <v>1.4210854715202004E-14</v>
      </c>
      <c r="I65" s="326">
        <f>'Sugar Content'!I69</f>
        <v>2.0605358149167117</v>
      </c>
      <c r="J65" s="335">
        <f>'Sugar Content'!J69</f>
        <v>0.10520854075656172</v>
      </c>
      <c r="K65" s="314">
        <f>'Sugar Content'!K69</f>
        <v>5.3806103022702827E-2</v>
      </c>
      <c r="L65" s="315">
        <f>'Sugar Content'!L69</f>
        <v>315645373.0651294</v>
      </c>
      <c r="M65" s="272">
        <f>'Sugar Content'!M69</f>
        <v>31813865.8699646</v>
      </c>
      <c r="N65" s="274">
        <f>'Sugar Content'!N69</f>
        <v>0.11208715404554834</v>
      </c>
      <c r="O65" s="302">
        <f>'Sugar Content'!O69</f>
        <v>69228516.270220935</v>
      </c>
      <c r="P65" s="260">
        <f>'Sugar Content'!P69</f>
        <v>4592514.4623985589</v>
      </c>
      <c r="Q65" s="316">
        <f>'Sugar Content'!Q69</f>
        <v>7.105195763892011E-2</v>
      </c>
    </row>
    <row r="66" spans="2:17" ht="15.5" customHeight="1" x14ac:dyDescent="0.25">
      <c r="B66" s="511"/>
      <c r="C66" s="43" t="s">
        <v>33</v>
      </c>
      <c r="D66" s="258">
        <f>'Sugar Content'!D70</f>
        <v>141893053.04452276</v>
      </c>
      <c r="E66" s="62">
        <f>'Sugar Content'!E70</f>
        <v>7040325.0312327743</v>
      </c>
      <c r="F66" s="308">
        <f>'Sugar Content'!F70</f>
        <v>5.2207509146859357E-2</v>
      </c>
      <c r="G66" s="341">
        <f>'Sugar Content'!G70</f>
        <v>92.627911775468249</v>
      </c>
      <c r="H66" s="376">
        <f>'Sugar Content'!H70</f>
        <v>-0.27270369354549473</v>
      </c>
      <c r="I66" s="332">
        <f>'Sugar Content'!I70</f>
        <v>2.0671407651051119</v>
      </c>
      <c r="J66" s="341">
        <f>'Sugar Content'!J70</f>
        <v>0.11742921970696885</v>
      </c>
      <c r="K66" s="309">
        <f>'Sugar Content'!K70</f>
        <v>6.0229022074641855E-2</v>
      </c>
      <c r="L66" s="310">
        <f>'Sugar Content'!L70</f>
        <v>293312914.23355502</v>
      </c>
      <c r="M66" s="311">
        <f>'Sugar Content'!M70</f>
        <v>30388993.497607946</v>
      </c>
      <c r="N66" s="312">
        <f>'Sugar Content'!N70</f>
        <v>0.11558093844236954</v>
      </c>
      <c r="O66" s="61">
        <f>'Sugar Content'!O70</f>
        <v>63815293.392549157</v>
      </c>
      <c r="P66" s="62">
        <f>'Sugar Content'!P70</f>
        <v>4140247.7912647426</v>
      </c>
      <c r="Q66" s="313">
        <f>'Sugar Content'!Q70</f>
        <v>6.937988483373074E-2</v>
      </c>
    </row>
    <row r="67" spans="2:17" ht="15.5" customHeight="1" x14ac:dyDescent="0.25">
      <c r="B67" s="511"/>
      <c r="C67" s="48" t="s">
        <v>455</v>
      </c>
      <c r="D67" s="57">
        <f>'Sugar Content'!D71</f>
        <v>11234736.181371232</v>
      </c>
      <c r="E67" s="277">
        <f>'Sugar Content'!E71</f>
        <v>976089.85724521801</v>
      </c>
      <c r="F67" s="278">
        <f>'Sugar Content'!F71</f>
        <v>9.5148017233977117E-2</v>
      </c>
      <c r="G67" s="333">
        <f>'Sugar Content'!G71</f>
        <v>7.3340458147882943</v>
      </c>
      <c r="H67" s="368">
        <f>'Sugar Content'!H71</f>
        <v>0.26682091373683825</v>
      </c>
      <c r="I67" s="324">
        <f>'Sugar Content'!I71</f>
        <v>1.9675538440051099</v>
      </c>
      <c r="J67" s="333">
        <f>'Sugar Content'!J71</f>
        <v>-5.229097649247505E-2</v>
      </c>
      <c r="K67" s="290">
        <f>'Sugar Content'!K71</f>
        <v>-2.5888610828822614E-2</v>
      </c>
      <c r="L67" s="294">
        <f>'Sugar Content'!L71</f>
        <v>22104948.360040259</v>
      </c>
      <c r="M67" s="280">
        <f>'Sugar Content'!M71</f>
        <v>1384074.7169377394</v>
      </c>
      <c r="N67" s="269">
        <f>'Sugar Content'!N71</f>
        <v>6.6796156415849989E-2</v>
      </c>
      <c r="O67" s="284">
        <f>'Sugar Content'!O71</f>
        <v>5355404.2403880954</v>
      </c>
      <c r="P67" s="277">
        <f>'Sugar Content'!P71</f>
        <v>441738.48506969213</v>
      </c>
      <c r="Q67" s="261">
        <f>'Sugar Content'!Q71</f>
        <v>8.9899986500214787E-2</v>
      </c>
    </row>
    <row r="68" spans="2:17" ht="15.5" customHeight="1" thickBot="1" x14ac:dyDescent="0.3">
      <c r="B68" s="512"/>
      <c r="C68" s="51" t="s">
        <v>456</v>
      </c>
      <c r="D68" s="60">
        <f>'Sugar Content'!D72</f>
        <v>58275.670479112407</v>
      </c>
      <c r="E68" s="50">
        <f>'Sugar Content'!E72</f>
        <v>11593.376644814169</v>
      </c>
      <c r="F68" s="262">
        <f>'Sugar Content'!F72</f>
        <v>0.2483463363211241</v>
      </c>
      <c r="G68" s="367">
        <f>'Sugar Content'!G72</f>
        <v>3.8042409744342663E-2</v>
      </c>
      <c r="H68" s="377">
        <f>'Sugar Content'!H72</f>
        <v>5.8827798087565594E-3</v>
      </c>
      <c r="I68" s="366">
        <f>'Sugar Content'!I72</f>
        <v>3.9040386779525056</v>
      </c>
      <c r="J68" s="367">
        <f>'Sugar Content'!J72</f>
        <v>-9.5610884642736149E-2</v>
      </c>
      <c r="K68" s="291">
        <f>'Sugar Content'!K72</f>
        <v>-2.3904815446055574E-2</v>
      </c>
      <c r="L68" s="295">
        <f>'Sugar Content'!L72</f>
        <v>227510.47153406986</v>
      </c>
      <c r="M68" s="264">
        <f>'Sugar Content'!M72</f>
        <v>40797.655418776354</v>
      </c>
      <c r="N68" s="270">
        <f>'Sugar Content'!N72</f>
        <v>0.21850484753860797</v>
      </c>
      <c r="O68" s="49">
        <f>'Sugar Content'!O72</f>
        <v>57818.637283682823</v>
      </c>
      <c r="P68" s="50">
        <f>'Sugar Content'!P72</f>
        <v>10528.186064124107</v>
      </c>
      <c r="Q68" s="265">
        <f>'Sugar Content'!Q72</f>
        <v>0.22262815838326758</v>
      </c>
    </row>
    <row r="69" spans="2:17" x14ac:dyDescent="0.25">
      <c r="B69" s="63"/>
      <c r="C69" s="64"/>
      <c r="D69" s="65"/>
      <c r="E69" s="65"/>
      <c r="F69" s="66"/>
      <c r="G69" s="67"/>
      <c r="H69" s="67"/>
      <c r="I69" s="68"/>
      <c r="J69" s="68"/>
      <c r="K69" s="66"/>
      <c r="L69" s="69"/>
      <c r="M69" s="69"/>
      <c r="N69" s="66"/>
      <c r="O69" s="65"/>
      <c r="P69" s="65"/>
      <c r="Q69" s="66"/>
    </row>
    <row r="70" spans="2:17" ht="23.5" x14ac:dyDescent="0.25">
      <c r="B70" s="506" t="s">
        <v>249</v>
      </c>
      <c r="C70" s="506"/>
      <c r="D70" s="506"/>
      <c r="E70" s="506"/>
      <c r="F70" s="506"/>
      <c r="G70" s="506"/>
      <c r="H70" s="506"/>
      <c r="I70" s="506"/>
      <c r="J70" s="506"/>
      <c r="K70" s="506"/>
      <c r="L70" s="506"/>
      <c r="M70" s="506"/>
      <c r="N70" s="506"/>
      <c r="O70" s="506"/>
      <c r="P70" s="506"/>
      <c r="Q70" s="506"/>
    </row>
    <row r="71" spans="2:17" x14ac:dyDescent="0.25">
      <c r="B71" s="500" t="s">
        <v>256</v>
      </c>
      <c r="C71" s="500"/>
      <c r="D71" s="500"/>
      <c r="E71" s="500"/>
      <c r="F71" s="500"/>
      <c r="G71" s="500"/>
      <c r="H71" s="500"/>
      <c r="I71" s="500"/>
      <c r="J71" s="500"/>
      <c r="K71" s="500"/>
      <c r="L71" s="500"/>
      <c r="M71" s="500"/>
      <c r="N71" s="500"/>
      <c r="O71" s="500"/>
      <c r="P71" s="500"/>
      <c r="Q71" s="500"/>
    </row>
    <row r="72" spans="2:17" ht="15" thickBot="1" x14ac:dyDescent="0.3">
      <c r="B72" s="500" t="str">
        <f>'HOME PAGE'!H6</f>
        <v>LATEST 52 WEEKS ENDING 01-26-2025</v>
      </c>
      <c r="C72" s="500"/>
      <c r="D72" s="500"/>
      <c r="E72" s="500"/>
      <c r="F72" s="500"/>
      <c r="G72" s="500"/>
      <c r="H72" s="500"/>
      <c r="I72" s="500"/>
      <c r="J72" s="500"/>
      <c r="K72" s="500"/>
      <c r="L72" s="500"/>
      <c r="M72" s="500"/>
      <c r="N72" s="500"/>
      <c r="O72" s="500"/>
      <c r="P72" s="500"/>
      <c r="Q72" s="500"/>
    </row>
    <row r="73" spans="2:17" x14ac:dyDescent="0.25">
      <c r="D73" s="501" t="s">
        <v>266</v>
      </c>
      <c r="E73" s="502"/>
      <c r="F73" s="503"/>
      <c r="G73" s="504" t="s">
        <v>267</v>
      </c>
      <c r="H73" s="505"/>
      <c r="I73" s="501" t="s">
        <v>268</v>
      </c>
      <c r="J73" s="502"/>
      <c r="K73" s="503"/>
      <c r="L73" s="504" t="s">
        <v>269</v>
      </c>
      <c r="M73" s="502"/>
      <c r="N73" s="505"/>
      <c r="O73" s="501" t="s">
        <v>270</v>
      </c>
      <c r="P73" s="502"/>
      <c r="Q73" s="503"/>
    </row>
    <row r="74" spans="2:17" s="34" customFormat="1" ht="29.5" thickBot="1" x14ac:dyDescent="0.3">
      <c r="C74" s="35"/>
      <c r="D74" s="36" t="s">
        <v>271</v>
      </c>
      <c r="E74" s="37" t="s">
        <v>272</v>
      </c>
      <c r="F74" s="38" t="s">
        <v>273</v>
      </c>
      <c r="G74" s="39" t="s">
        <v>271</v>
      </c>
      <c r="H74" s="40" t="s">
        <v>272</v>
      </c>
      <c r="I74" s="41" t="s">
        <v>271</v>
      </c>
      <c r="J74" s="42" t="s">
        <v>272</v>
      </c>
      <c r="K74" s="38" t="s">
        <v>273</v>
      </c>
      <c r="L74" s="39" t="s">
        <v>271</v>
      </c>
      <c r="M74" s="42" t="s">
        <v>272</v>
      </c>
      <c r="N74" s="40" t="s">
        <v>273</v>
      </c>
      <c r="O74" s="41" t="s">
        <v>271</v>
      </c>
      <c r="P74" s="42" t="s">
        <v>272</v>
      </c>
      <c r="Q74" s="38" t="s">
        <v>273</v>
      </c>
    </row>
    <row r="75" spans="2:17" ht="15" thickBot="1" x14ac:dyDescent="0.3">
      <c r="C75" s="254" t="s">
        <v>281</v>
      </c>
      <c r="D75" s="259">
        <f>SubSegments!D201</f>
        <v>1873122116.6807287</v>
      </c>
      <c r="E75" s="260">
        <f>SubSegments!E201</f>
        <v>105622872.55887699</v>
      </c>
      <c r="F75" s="273">
        <f>SubSegments!F201</f>
        <v>5.9758369295005671E-2</v>
      </c>
      <c r="G75" s="335">
        <f>SubSegments!G201</f>
        <v>100.00000000000006</v>
      </c>
      <c r="H75" s="370">
        <f>SubSegments!H201</f>
        <v>-2.8421709430404007E-14</v>
      </c>
      <c r="I75" s="326">
        <f>SubSegments!I201</f>
        <v>2.0537365370645997</v>
      </c>
      <c r="J75" s="335">
        <f>SubSegments!J201</f>
        <v>8.8356012069247702E-2</v>
      </c>
      <c r="K75" s="314">
        <f>SubSegments!K201</f>
        <v>4.4956185810102425E-2</v>
      </c>
      <c r="L75" s="315">
        <f>SubSegments!L201</f>
        <v>3846899329.4109931</v>
      </c>
      <c r="M75" s="272">
        <f>SubSegments!M201</f>
        <v>373090737.06990051</v>
      </c>
      <c r="N75" s="274">
        <f>SubSegments!N201</f>
        <v>0.10740106345884322</v>
      </c>
      <c r="O75" s="302">
        <f>SubSegments!O201</f>
        <v>848106741.11630225</v>
      </c>
      <c r="P75" s="260">
        <f>SubSegments!P201</f>
        <v>47404762.101065755</v>
      </c>
      <c r="Q75" s="274">
        <f>SubSegments!Q201</f>
        <v>5.9204002666969423E-2</v>
      </c>
    </row>
    <row r="76" spans="2:17" x14ac:dyDescent="0.25">
      <c r="B76" s="494" t="s">
        <v>278</v>
      </c>
      <c r="C76" s="48" t="s">
        <v>28</v>
      </c>
      <c r="D76" s="386">
        <f>SubSegments!D202</f>
        <v>4789835.6427819496</v>
      </c>
      <c r="E76" s="387">
        <f>SubSegments!E202</f>
        <v>466483.18289437983</v>
      </c>
      <c r="F76" s="390">
        <f>SubSegments!F202</f>
        <v>0.10789848554390379</v>
      </c>
      <c r="G76" s="391">
        <f>SubSegments!G202</f>
        <v>0.25571400818595819</v>
      </c>
      <c r="H76" s="392">
        <f>SubSegments!H202</f>
        <v>1.1111218438483728E-2</v>
      </c>
      <c r="I76" s="393">
        <f>SubSegments!I202</f>
        <v>4.0583437008720651</v>
      </c>
      <c r="J76" s="391">
        <f>SubSegments!J202</f>
        <v>8.8039141909604712E-2</v>
      </c>
      <c r="K76" s="394">
        <f>SubSegments!K202</f>
        <v>2.2174405162663776E-2</v>
      </c>
      <c r="L76" s="395">
        <f>SubSegments!L202</f>
        <v>19438799.309096623</v>
      </c>
      <c r="M76" s="396">
        <f>SubSegments!M202</f>
        <v>2273773.327603437</v>
      </c>
      <c r="N76" s="397">
        <f>SubSegments!N202</f>
        <v>0.13246547544145584</v>
      </c>
      <c r="O76" s="398">
        <f>SubSegments!O202</f>
        <v>4978547.2920463737</v>
      </c>
      <c r="P76" s="387">
        <f>SubSegments!P202</f>
        <v>534773.18114077486</v>
      </c>
      <c r="Q76" s="397">
        <f>SubSegments!Q202</f>
        <v>0.12034211636193928</v>
      </c>
    </row>
    <row r="77" spans="2:17" x14ac:dyDescent="0.25">
      <c r="B77" s="495"/>
      <c r="C77" s="48" t="s">
        <v>134</v>
      </c>
      <c r="D77" s="281">
        <f>SubSegments!D203</f>
        <v>70388207.275607482</v>
      </c>
      <c r="E77" s="282">
        <f>SubSegments!E203</f>
        <v>1109634.090396896</v>
      </c>
      <c r="F77" s="319">
        <f>SubSegments!F203</f>
        <v>1.6016988216982764E-2</v>
      </c>
      <c r="G77" s="337">
        <f>SubSegments!G203</f>
        <v>3.7578013013021883</v>
      </c>
      <c r="H77" s="372">
        <f>SubSegments!H203</f>
        <v>-0.16178018738073252</v>
      </c>
      <c r="I77" s="328">
        <f>SubSegments!I203</f>
        <v>2.5240301443554474</v>
      </c>
      <c r="J77" s="337">
        <f>SubSegments!J203</f>
        <v>-8.405775613936628E-2</v>
      </c>
      <c r="K77" s="344">
        <f>SubSegments!K203</f>
        <v>-3.2229648442224132E-2</v>
      </c>
      <c r="L77" s="350">
        <f>SubSegments!L203</f>
        <v>177661956.97077271</v>
      </c>
      <c r="M77" s="362">
        <f>SubSegments!M203</f>
        <v>-3022651.5171194673</v>
      </c>
      <c r="N77" s="356">
        <f>SubSegments!N203</f>
        <v>-1.6728882124577963E-2</v>
      </c>
      <c r="O77" s="285">
        <f>SubSegments!O203</f>
        <v>37282951.613763459</v>
      </c>
      <c r="P77" s="282">
        <f>SubSegments!P203</f>
        <v>693779.01587386429</v>
      </c>
      <c r="Q77" s="356">
        <f>SubSegments!Q203</f>
        <v>1.8961320156058416E-2</v>
      </c>
    </row>
    <row r="78" spans="2:17" x14ac:dyDescent="0.25">
      <c r="B78" s="495"/>
      <c r="C78" s="48" t="s">
        <v>135</v>
      </c>
      <c r="D78" s="281">
        <f>SubSegments!D204</f>
        <v>1035545.382255838</v>
      </c>
      <c r="E78" s="282">
        <f>SubSegments!E204</f>
        <v>-50970.664704937954</v>
      </c>
      <c r="F78" s="319">
        <f>SubSegments!F204</f>
        <v>-4.6912022006038563E-2</v>
      </c>
      <c r="G78" s="337">
        <f>SubSegments!G204</f>
        <v>5.528445652496377E-2</v>
      </c>
      <c r="H78" s="372">
        <f>SubSegments!H204</f>
        <v>-6.1874818973121429E-3</v>
      </c>
      <c r="I78" s="328">
        <f>SubSegments!I204</f>
        <v>2.4965635524807896</v>
      </c>
      <c r="J78" s="337">
        <f>SubSegments!J204</f>
        <v>8.0544741879911008E-3</v>
      </c>
      <c r="K78" s="344">
        <f>SubSegments!K204</f>
        <v>3.2366665881390887E-3</v>
      </c>
      <c r="L78" s="350">
        <f>SubSegments!L204</f>
        <v>2585304.858279712</v>
      </c>
      <c r="M78" s="362">
        <f>SubSegments!M204</f>
        <v>-118500.18829298345</v>
      </c>
      <c r="N78" s="356">
        <f>SubSegments!N204</f>
        <v>-4.3827193992108486E-2</v>
      </c>
      <c r="O78" s="285">
        <f>SubSegments!O204</f>
        <v>520792.2935567589</v>
      </c>
      <c r="P78" s="282">
        <f>SubSegments!P204</f>
        <v>-19424.085869638249</v>
      </c>
      <c r="Q78" s="356">
        <f>SubSegments!Q204</f>
        <v>-3.5956121675286452E-2</v>
      </c>
    </row>
    <row r="79" spans="2:17" x14ac:dyDescent="0.25">
      <c r="B79" s="495"/>
      <c r="C79" s="48" t="s">
        <v>136</v>
      </c>
      <c r="D79" s="281">
        <f>SubSegments!D205</f>
        <v>960654587.70317662</v>
      </c>
      <c r="E79" s="282">
        <f>SubSegments!E205</f>
        <v>28888006.213877678</v>
      </c>
      <c r="F79" s="319">
        <f>SubSegments!F205</f>
        <v>3.1003479613643397E-2</v>
      </c>
      <c r="G79" s="337">
        <f>SubSegments!G205</f>
        <v>51.286276487168266</v>
      </c>
      <c r="H79" s="372">
        <f>SubSegments!H205</f>
        <v>-1.4303843311072342</v>
      </c>
      <c r="I79" s="328">
        <f>SubSegments!I205</f>
        <v>1.8173065877682841</v>
      </c>
      <c r="J79" s="337">
        <f>SubSegments!J205</f>
        <v>4.5117634360611891E-2</v>
      </c>
      <c r="K79" s="344">
        <f>SubSegments!K205</f>
        <v>2.5458704205246836E-2</v>
      </c>
      <c r="L79" s="350">
        <f>SubSegments!L205</f>
        <v>1745803910.8028078</v>
      </c>
      <c r="M79" s="362">
        <f>SubSegments!M205</f>
        <v>94537467.933042526</v>
      </c>
      <c r="N79" s="356">
        <f>SubSegments!N205</f>
        <v>5.7251492235707392E-2</v>
      </c>
      <c r="O79" s="285">
        <f>SubSegments!O205</f>
        <v>380193107.05574554</v>
      </c>
      <c r="P79" s="282">
        <f>SubSegments!P205</f>
        <v>16210706.543618441</v>
      </c>
      <c r="Q79" s="356">
        <f>SubSegments!Q205</f>
        <v>4.4537061464537307E-2</v>
      </c>
    </row>
    <row r="80" spans="2:17" x14ac:dyDescent="0.25">
      <c r="B80" s="495"/>
      <c r="C80" s="48" t="s">
        <v>137</v>
      </c>
      <c r="D80" s="281">
        <f>SubSegments!D206</f>
        <v>127932963.45331155</v>
      </c>
      <c r="E80" s="282">
        <f>SubSegments!E206</f>
        <v>24475282.284473076</v>
      </c>
      <c r="F80" s="319">
        <f>SubSegments!F206</f>
        <v>0.23657288669103721</v>
      </c>
      <c r="G80" s="337">
        <f>SubSegments!G206</f>
        <v>6.8299318188616329</v>
      </c>
      <c r="H80" s="372">
        <f>SubSegments!H206</f>
        <v>0.97659516183581729</v>
      </c>
      <c r="I80" s="328">
        <f>SubSegments!I206</f>
        <v>2.6633729154825501</v>
      </c>
      <c r="J80" s="337">
        <f>SubSegments!J206</f>
        <v>5.8747462252206617E-5</v>
      </c>
      <c r="K80" s="344">
        <f>SubSegments!K206</f>
        <v>2.2058029412232257E-5</v>
      </c>
      <c r="L80" s="350">
        <f>SubSegments!L206</f>
        <v>340733189.85896891</v>
      </c>
      <c r="M80" s="362">
        <f>SubSegments!M206</f>
        <v>65192881.811474621</v>
      </c>
      <c r="N80" s="356">
        <f>SubSegments!N206</f>
        <v>0.23660016305214213</v>
      </c>
      <c r="O80" s="285">
        <f>SubSegments!O206</f>
        <v>61170222.610756166</v>
      </c>
      <c r="P80" s="282">
        <f>SubSegments!P206</f>
        <v>11264249.869386896</v>
      </c>
      <c r="Q80" s="356">
        <f>SubSegments!Q206</f>
        <v>0.22570945421227029</v>
      </c>
    </row>
    <row r="81" spans="2:17" x14ac:dyDescent="0.25">
      <c r="B81" s="495"/>
      <c r="C81" s="48" t="s">
        <v>138</v>
      </c>
      <c r="D81" s="281">
        <f>SubSegments!D207</f>
        <v>353879362.85801041</v>
      </c>
      <c r="E81" s="282">
        <f>SubSegments!E207</f>
        <v>15209945.461100399</v>
      </c>
      <c r="F81" s="319">
        <f>SubSegments!F207</f>
        <v>4.4910891505963224E-2</v>
      </c>
      <c r="G81" s="337">
        <f>SubSegments!G207</f>
        <v>18.892487558958702</v>
      </c>
      <c r="H81" s="372">
        <f>SubSegments!H207</f>
        <v>-0.26844948377094013</v>
      </c>
      <c r="I81" s="328">
        <f>SubSegments!I207</f>
        <v>1.485636442573897</v>
      </c>
      <c r="J81" s="337">
        <f>SubSegments!J207</f>
        <v>0.11060648103683413</v>
      </c>
      <c r="K81" s="344">
        <f>SubSegments!K207</f>
        <v>8.0439324328026876E-2</v>
      </c>
      <c r="L81" s="350">
        <f>SubSegments!L207</f>
        <v>525736077.73669183</v>
      </c>
      <c r="M81" s="362">
        <f>SubSegments!M207</f>
        <v>60055481.759639144</v>
      </c>
      <c r="N81" s="356">
        <f>SubSegments!N207</f>
        <v>0.12896281760169903</v>
      </c>
      <c r="O81" s="285">
        <f>SubSegments!O207</f>
        <v>146346871.86470625</v>
      </c>
      <c r="P81" s="282">
        <f>SubSegments!P207</f>
        <v>4233082.4991756976</v>
      </c>
      <c r="Q81" s="356">
        <f>SubSegments!Q207</f>
        <v>2.9786571155933333E-2</v>
      </c>
    </row>
    <row r="82" spans="2:17" x14ac:dyDescent="0.25">
      <c r="B82" s="495"/>
      <c r="C82" s="48" t="s">
        <v>139</v>
      </c>
      <c r="D82" s="281">
        <f>SubSegments!D208</f>
        <v>3766123.1993117356</v>
      </c>
      <c r="E82" s="282">
        <f>SubSegments!E208</f>
        <v>253141.35508022597</v>
      </c>
      <c r="F82" s="319">
        <f>SubSegments!F208</f>
        <v>7.2058828170688274E-2</v>
      </c>
      <c r="G82" s="337">
        <f>SubSegments!G208</f>
        <v>0.20106127442376831</v>
      </c>
      <c r="H82" s="372">
        <f>SubSegments!H208</f>
        <v>2.3069125243452282E-3</v>
      </c>
      <c r="I82" s="328">
        <f>SubSegments!I208</f>
        <v>2.261718658590425</v>
      </c>
      <c r="J82" s="337">
        <f>SubSegments!J208</f>
        <v>2.9920194204935857E-2</v>
      </c>
      <c r="K82" s="344">
        <f>SubSegments!K208</f>
        <v>1.3406315436808128E-2</v>
      </c>
      <c r="L82" s="350">
        <f>SubSegments!L208</f>
        <v>8517911.1104336176</v>
      </c>
      <c r="M82" s="362">
        <f>SubSegments!M208</f>
        <v>677643.62506363075</v>
      </c>
      <c r="N82" s="356">
        <f>SubSegments!N208</f>
        <v>8.6431186987959291E-2</v>
      </c>
      <c r="O82" s="285">
        <f>SubSegments!O208</f>
        <v>1805298.9463213687</v>
      </c>
      <c r="P82" s="282">
        <f>SubSegments!P208</f>
        <v>42697.956723616924</v>
      </c>
      <c r="Q82" s="356">
        <f>SubSegments!Q208</f>
        <v>2.4224403013277069E-2</v>
      </c>
    </row>
    <row r="83" spans="2:17" x14ac:dyDescent="0.25">
      <c r="B83" s="495"/>
      <c r="C83" s="48" t="s">
        <v>140</v>
      </c>
      <c r="D83" s="281">
        <f>SubSegments!D209</f>
        <v>504425.85036480374</v>
      </c>
      <c r="E83" s="282">
        <f>SubSegments!E209</f>
        <v>-26185.958368387364</v>
      </c>
      <c r="F83" s="319">
        <f>SubSegments!F209</f>
        <v>-4.9350500568212038E-2</v>
      </c>
      <c r="G83" s="337">
        <f>SubSegments!G209</f>
        <v>2.6929683114236741E-2</v>
      </c>
      <c r="H83" s="372">
        <f>SubSegments!H209</f>
        <v>-3.0907998080524808E-3</v>
      </c>
      <c r="I83" s="328">
        <f>SubSegments!I209</f>
        <v>7.3458624256057536</v>
      </c>
      <c r="J83" s="337">
        <f>SubSegments!J209</f>
        <v>-0.45928348231648464</v>
      </c>
      <c r="K83" s="344">
        <f>SubSegments!K209</f>
        <v>-5.8843676689030372E-2</v>
      </c>
      <c r="L83" s="350">
        <f>SubSegments!L209</f>
        <v>3705442.9006990422</v>
      </c>
      <c r="M83" s="362">
        <f>SubSegments!M209</f>
        <v>-436059.68693004176</v>
      </c>
      <c r="N83" s="356">
        <f>SubSegments!N209</f>
        <v>-0.10529021235736473</v>
      </c>
      <c r="O83" s="285">
        <f>SubSegments!O209</f>
        <v>957222.62724795705</v>
      </c>
      <c r="P83" s="282">
        <f>SubSegments!P209</f>
        <v>-84370.526643697638</v>
      </c>
      <c r="Q83" s="356">
        <f>SubSegments!Q209</f>
        <v>-8.1001422031690654E-2</v>
      </c>
    </row>
    <row r="84" spans="2:17" x14ac:dyDescent="0.25">
      <c r="B84" s="495"/>
      <c r="C84" s="48" t="s">
        <v>141</v>
      </c>
      <c r="D84" s="281">
        <f>SubSegments!D210</f>
        <v>1134319.6847584345</v>
      </c>
      <c r="E84" s="282">
        <f>SubSegments!E210</f>
        <v>453043.17616204021</v>
      </c>
      <c r="F84" s="319">
        <f>SubSegments!F210</f>
        <v>0.66499163033732989</v>
      </c>
      <c r="G84" s="337">
        <f>SubSegments!G210</f>
        <v>6.0557700678293712E-2</v>
      </c>
      <c r="H84" s="372">
        <f>SubSegments!H210</f>
        <v>2.20130443870898E-2</v>
      </c>
      <c r="I84" s="328">
        <f>SubSegments!I210</f>
        <v>3.0054047271820905</v>
      </c>
      <c r="J84" s="337">
        <f>SubSegments!J210</f>
        <v>0.12453837853479266</v>
      </c>
      <c r="K84" s="344">
        <f>SubSegments!K210</f>
        <v>4.3229488446511685E-2</v>
      </c>
      <c r="L84" s="350">
        <f>SubSegments!L210</f>
        <v>3409089.7427086979</v>
      </c>
      <c r="M84" s="362">
        <f>SubSegments!M210</f>
        <v>1446423.174969424</v>
      </c>
      <c r="N84" s="356">
        <f>SubSegments!N210</f>
        <v>0.73696836678453626</v>
      </c>
      <c r="O84" s="285">
        <f>SubSegments!O210</f>
        <v>911402.45645058015</v>
      </c>
      <c r="P84" s="282">
        <f>SubSegments!P210</f>
        <v>416777.47034510085</v>
      </c>
      <c r="Q84" s="356">
        <f>SubSegments!Q210</f>
        <v>0.84261305444084988</v>
      </c>
    </row>
    <row r="85" spans="2:17" x14ac:dyDescent="0.25">
      <c r="B85" s="495"/>
      <c r="C85" s="48" t="s">
        <v>142</v>
      </c>
      <c r="D85" s="281">
        <f>SubSegments!D211</f>
        <v>46882683.878324352</v>
      </c>
      <c r="E85" s="282">
        <f>SubSegments!E211</f>
        <v>401988.47775444388</v>
      </c>
      <c r="F85" s="319">
        <f>SubSegments!F211</f>
        <v>8.6485039496529362E-3</v>
      </c>
      <c r="G85" s="337">
        <f>SubSegments!G211</f>
        <v>2.5029165723270075</v>
      </c>
      <c r="H85" s="372">
        <f>SubSegments!H211</f>
        <v>-0.12682686632792617</v>
      </c>
      <c r="I85" s="328">
        <f>SubSegments!I211</f>
        <v>5.0583376427012707</v>
      </c>
      <c r="J85" s="337">
        <f>SubSegments!J211</f>
        <v>5.9892586116944813E-2</v>
      </c>
      <c r="K85" s="344">
        <f>SubSegments!K211</f>
        <v>1.1982243565536409E-2</v>
      </c>
      <c r="L85" s="350">
        <f>SubSegments!L211</f>
        <v>237148444.65259209</v>
      </c>
      <c r="M85" s="362">
        <f>SubSegments!M211</f>
        <v>4817242.50101161</v>
      </c>
      <c r="N85" s="356">
        <f>SubSegments!N211</f>
        <v>2.0734375995991632E-2</v>
      </c>
      <c r="O85" s="285">
        <f>SubSegments!O211</f>
        <v>63921274.377640903</v>
      </c>
      <c r="P85" s="282">
        <f>SubSegments!P211</f>
        <v>2134164.4865475222</v>
      </c>
      <c r="Q85" s="356">
        <f>SubSegments!Q211</f>
        <v>3.4540610336188625E-2</v>
      </c>
    </row>
    <row r="86" spans="2:17" ht="15" thickBot="1" x14ac:dyDescent="0.3">
      <c r="B86" s="495"/>
      <c r="C86" s="384" t="s">
        <v>143</v>
      </c>
      <c r="D86" s="388">
        <f>SubSegments!D212</f>
        <v>302072457.31306696</v>
      </c>
      <c r="E86" s="389">
        <f>SubSegments!E212</f>
        <v>34361664.239390582</v>
      </c>
      <c r="F86" s="399">
        <f>SubSegments!F212</f>
        <v>0.12835367541544709</v>
      </c>
      <c r="G86" s="400">
        <f>SubSegments!G212</f>
        <v>16.126682538368371</v>
      </c>
      <c r="H86" s="401">
        <f>SubSegments!H212</f>
        <v>0.98037942316202731</v>
      </c>
      <c r="I86" s="402">
        <f>SubSegments!I212</f>
        <v>2.5884836126808799</v>
      </c>
      <c r="J86" s="400">
        <f>SubSegments!J212</f>
        <v>0.21843009136507563</v>
      </c>
      <c r="K86" s="403">
        <f>SubSegments!K212</f>
        <v>9.2162514221960604E-2</v>
      </c>
      <c r="L86" s="404">
        <f>SubSegments!L212</f>
        <v>781909605.5971185</v>
      </c>
      <c r="M86" s="405">
        <f>SubSegments!M212</f>
        <v>147420697.77860522</v>
      </c>
      <c r="N86" s="406">
        <f>SubSegments!N212</f>
        <v>0.23234558707332495</v>
      </c>
      <c r="O86" s="407">
        <f>SubSegments!O212</f>
        <v>149967668.48117152</v>
      </c>
      <c r="P86" s="389">
        <f>SubSegments!P212</f>
        <v>11927235.142002851</v>
      </c>
      <c r="Q86" s="406">
        <f>SubSegments!Q212</f>
        <v>8.6403924223400166E-2</v>
      </c>
    </row>
    <row r="87" spans="2:17" s="256" customFormat="1" x14ac:dyDescent="0.25">
      <c r="B87" s="495"/>
      <c r="C87" s="385" t="s">
        <v>282</v>
      </c>
      <c r="D87" s="408">
        <f>'RFG vs SS'!E58</f>
        <v>910996957.84917891</v>
      </c>
      <c r="E87" s="408">
        <f>'RFG vs SS'!F58</f>
        <v>27738330.54577291</v>
      </c>
      <c r="F87" s="413">
        <f>'RFG vs SS'!G58</f>
        <v>3.1404539608583505E-2</v>
      </c>
      <c r="G87" s="414">
        <f>'RFG vs SS'!H58</f>
        <v>48.635214422832888</v>
      </c>
      <c r="H87" s="415">
        <f>'RFG vs SS'!I58</f>
        <v>-1.3370065125280206</v>
      </c>
      <c r="I87" s="416">
        <f>'RFG vs SS'!J58</f>
        <v>1.72738329561374</v>
      </c>
      <c r="J87" s="414">
        <f>'RFG vs SS'!K58</f>
        <v>4.0009801908216458E-2</v>
      </c>
      <c r="K87" s="417">
        <f>'RFG vs SS'!L58</f>
        <v>2.3711289798889583E-2</v>
      </c>
      <c r="L87" s="418">
        <f>'RFG vs SS'!M58</f>
        <v>1573640927.343606</v>
      </c>
      <c r="M87" s="419">
        <f>'RFG vs SS'!N58</f>
        <v>83253731.545112848</v>
      </c>
      <c r="N87" s="420">
        <f>'RFG vs SS'!O58</f>
        <v>5.5860471547132855E-2</v>
      </c>
      <c r="O87" s="421">
        <f>'RFG vs SS'!P58</f>
        <v>356704556.30285686</v>
      </c>
      <c r="P87" s="422">
        <f>'RFG vs SS'!Q58</f>
        <v>15878959.384246528</v>
      </c>
      <c r="Q87" s="420">
        <f>'RFG vs SS'!R58</f>
        <v>4.6589691407592393E-2</v>
      </c>
    </row>
    <row r="88" spans="2:17" s="256" customFormat="1" ht="15" thickBot="1" x14ac:dyDescent="0.3">
      <c r="B88" s="496"/>
      <c r="C88" s="257" t="s">
        <v>283</v>
      </c>
      <c r="D88" s="409">
        <f>'RFG vs SS'!E59</f>
        <v>49657629.854090571</v>
      </c>
      <c r="E88" s="409">
        <f>'RFG vs SS'!F59</f>
        <v>1149675.6681177765</v>
      </c>
      <c r="F88" s="423">
        <f>'RFG vs SS'!G59</f>
        <v>2.3700765934388385E-2</v>
      </c>
      <c r="G88" s="424">
        <f>'RFG vs SS'!H59</f>
        <v>2.6510620643402842</v>
      </c>
      <c r="H88" s="425">
        <f>'RFG vs SS'!I59</f>
        <v>-9.3377818578762373E-2</v>
      </c>
      <c r="I88" s="426">
        <f>'RFG vs SS'!J59</f>
        <v>3.4669996124476681</v>
      </c>
      <c r="J88" s="424">
        <f>'RFG vs SS'!K59</f>
        <v>0.15044566225460398</v>
      </c>
      <c r="K88" s="427">
        <f>'RFG vs SS'!L59</f>
        <v>4.5362042805257609E-2</v>
      </c>
      <c r="L88" s="428">
        <f>'RFG vs SS'!M59</f>
        <v>172162983.45920175</v>
      </c>
      <c r="M88" s="429">
        <f>'RFG vs SS'!N59</f>
        <v>11283736.387929499</v>
      </c>
      <c r="N88" s="430">
        <f>'RFG vs SS'!O59</f>
        <v>7.0137923898479032E-2</v>
      </c>
      <c r="O88" s="431">
        <f>'RFG vs SS'!P59</f>
        <v>23488550.752888307</v>
      </c>
      <c r="P88" s="432">
        <f>'RFG vs SS'!Q59</f>
        <v>331747.15937097743</v>
      </c>
      <c r="Q88" s="430">
        <f>'RFG vs SS'!R59</f>
        <v>1.4326120530030706E-2</v>
      </c>
    </row>
    <row r="89" spans="2:17" x14ac:dyDescent="0.25">
      <c r="B89" s="497" t="s">
        <v>274</v>
      </c>
      <c r="C89" s="43" t="s">
        <v>33</v>
      </c>
      <c r="D89" s="258">
        <f>'Fat Content'!D73</f>
        <v>5952323.8543008603</v>
      </c>
      <c r="E89" s="62">
        <f>'Fat Content'!E73</f>
        <v>-246654.66189445369</v>
      </c>
      <c r="F89" s="323">
        <f>'Fat Content'!F73</f>
        <v>-3.9789565530844992E-2</v>
      </c>
      <c r="G89" s="341">
        <f>'Fat Content'!G73</f>
        <v>0.31777553643158557</v>
      </c>
      <c r="H89" s="376">
        <f>'Fat Content'!H73</f>
        <v>-3.2944755914291413E-2</v>
      </c>
      <c r="I89" s="332">
        <f>'Fat Content'!I73</f>
        <v>2.6118593041298226</v>
      </c>
      <c r="J89" s="341">
        <f>'Fat Content'!J73</f>
        <v>5.0532253771313762E-2</v>
      </c>
      <c r="K89" s="309">
        <f>'Fat Content'!K73</f>
        <v>1.9728934563136232E-2</v>
      </c>
      <c r="L89" s="310">
        <f>'Fat Content'!L73</f>
        <v>15546632.440049589</v>
      </c>
      <c r="M89" s="311">
        <f>'Fat Content'!M73</f>
        <v>-330978.91807272099</v>
      </c>
      <c r="N89" s="312">
        <f>'Fat Content'!N73</f>
        <v>-2.0845636702362429E-2</v>
      </c>
      <c r="O89" s="61">
        <f>'Fat Content'!O73</f>
        <v>3126496.5296329241</v>
      </c>
      <c r="P89" s="62">
        <f>'Fat Content'!P73</f>
        <v>-124874.17773915455</v>
      </c>
      <c r="Q89" s="312">
        <f>'Fat Content'!Q73</f>
        <v>-3.8406625690518122E-2</v>
      </c>
    </row>
    <row r="90" spans="2:17" x14ac:dyDescent="0.25">
      <c r="B90" s="498"/>
      <c r="C90" s="48" t="s">
        <v>162</v>
      </c>
      <c r="D90" s="57">
        <f>'Fat Content'!D74</f>
        <v>134800281.51205745</v>
      </c>
      <c r="E90" s="277">
        <f>'Fat Content'!E74</f>
        <v>-2035820.9998338521</v>
      </c>
      <c r="F90" s="279">
        <f>'Fat Content'!F74</f>
        <v>-1.4877806094023583E-2</v>
      </c>
      <c r="G90" s="333">
        <f>'Fat Content'!G74</f>
        <v>7.1965559699295296</v>
      </c>
      <c r="H90" s="368">
        <f>'Fat Content'!H74</f>
        <v>-0.54523531891913635</v>
      </c>
      <c r="I90" s="324">
        <f>'Fat Content'!I74</f>
        <v>1.3855216330492941</v>
      </c>
      <c r="J90" s="333">
        <f>'Fat Content'!J74</f>
        <v>2.7211324153106675E-2</v>
      </c>
      <c r="K90" s="290">
        <f>'Fat Content'!K74</f>
        <v>2.0033216250283481E-2</v>
      </c>
      <c r="L90" s="294">
        <f>'Fat Content'!L74</f>
        <v>186768706.17609042</v>
      </c>
      <c r="M90" s="280">
        <f>'Fat Content'!M74</f>
        <v>902817.50501295924</v>
      </c>
      <c r="N90" s="269">
        <f>'Fat Content'!N74</f>
        <v>4.8573598494485153E-3</v>
      </c>
      <c r="O90" s="284">
        <f>'Fat Content'!O74</f>
        <v>57062919.470960185</v>
      </c>
      <c r="P90" s="277">
        <f>'Fat Content'!P74</f>
        <v>-1324931.8600913808</v>
      </c>
      <c r="Q90" s="269">
        <f>'Fat Content'!Q74</f>
        <v>-2.269190987315475E-2</v>
      </c>
    </row>
    <row r="91" spans="2:17" x14ac:dyDescent="0.25">
      <c r="B91" s="498"/>
      <c r="C91" s="48" t="s">
        <v>163</v>
      </c>
      <c r="D91" s="57">
        <f>'Fat Content'!D75</f>
        <v>1611859.4301062822</v>
      </c>
      <c r="E91" s="277">
        <f>'Fat Content'!E75</f>
        <v>144154.61729991483</v>
      </c>
      <c r="F91" s="279">
        <f>'Fat Content'!F75</f>
        <v>9.8217717924001233E-2</v>
      </c>
      <c r="G91" s="333">
        <f>'Fat Content'!G75</f>
        <v>8.6052020621195865E-2</v>
      </c>
      <c r="H91" s="368">
        <f>'Fat Content'!H75</f>
        <v>3.0135232816640017E-3</v>
      </c>
      <c r="I91" s="324">
        <f>'Fat Content'!I75</f>
        <v>1.9358470689767895</v>
      </c>
      <c r="J91" s="333">
        <f>'Fat Content'!J75</f>
        <v>4.1751434825851863E-2</v>
      </c>
      <c r="K91" s="290">
        <f>'Fat Content'!K75</f>
        <v>2.2042939159493756E-2</v>
      </c>
      <c r="L91" s="294">
        <f>'Fat Content'!L75</f>
        <v>3120313.3533738446</v>
      </c>
      <c r="M91" s="280">
        <f>'Fat Content'!M75</f>
        <v>340340.07521498483</v>
      </c>
      <c r="N91" s="269">
        <f>'Fat Content'!N75</f>
        <v>0.12242566426407797</v>
      </c>
      <c r="O91" s="284">
        <f>'Fat Content'!O75</f>
        <v>805973.2804582119</v>
      </c>
      <c r="P91" s="277">
        <f>'Fat Content'!P75</f>
        <v>72120.874055028078</v>
      </c>
      <c r="Q91" s="269">
        <f>'Fat Content'!Q75</f>
        <v>9.8277083274159557E-2</v>
      </c>
    </row>
    <row r="92" spans="2:17" ht="15" thickBot="1" x14ac:dyDescent="0.3">
      <c r="B92" s="499"/>
      <c r="C92" s="51" t="s">
        <v>164</v>
      </c>
      <c r="D92" s="296">
        <f>'Fat Content'!D76</f>
        <v>1730757651.8842511</v>
      </c>
      <c r="E92" s="297">
        <f>'Fat Content'!E76</f>
        <v>107761193.60329247</v>
      </c>
      <c r="F92" s="317">
        <f>'Fat Content'!F76</f>
        <v>6.6396444091708431E-2</v>
      </c>
      <c r="G92" s="334">
        <f>'Fat Content'!G76</f>
        <v>92.39961647301692</v>
      </c>
      <c r="H92" s="369">
        <f>'Fat Content'!H76</f>
        <v>0.5751665515508364</v>
      </c>
      <c r="I92" s="325">
        <f>'Fat Content'!I76</f>
        <v>2.1039708670229387</v>
      </c>
      <c r="J92" s="334">
        <f>'Fat Content'!J76</f>
        <v>8.961950947500652E-2</v>
      </c>
      <c r="K92" s="342">
        <f>'Fat Content'!K76</f>
        <v>4.4490505163955238E-2</v>
      </c>
      <c r="L92" s="348">
        <f>'Fat Content'!L76</f>
        <v>3641463677.441493</v>
      </c>
      <c r="M92" s="360">
        <f>'Fat Content'!M76</f>
        <v>372178558.40775824</v>
      </c>
      <c r="N92" s="354">
        <f>'Fat Content'!N76</f>
        <v>0.11384096059439404</v>
      </c>
      <c r="O92" s="298">
        <f>'Fat Content'!O76</f>
        <v>787111351.83524907</v>
      </c>
      <c r="P92" s="297">
        <f>'Fat Content'!P76</f>
        <v>48782447.264836907</v>
      </c>
      <c r="Q92" s="354">
        <f>'Fat Content'!Q76</f>
        <v>6.6071430988091123E-2</v>
      </c>
    </row>
    <row r="93" spans="2:17" ht="15" thickBot="1" x14ac:dyDescent="0.3">
      <c r="B93" s="497" t="s">
        <v>284</v>
      </c>
      <c r="C93" s="254" t="s">
        <v>284</v>
      </c>
      <c r="D93" s="259">
        <f>Flavors!D313</f>
        <v>1082845065.9398642</v>
      </c>
      <c r="E93" s="260">
        <f>Flavors!E313</f>
        <v>57081400.616448045</v>
      </c>
      <c r="F93" s="273">
        <f>Flavors!F313</f>
        <v>5.5647711598802517E-2</v>
      </c>
      <c r="G93" s="335">
        <f>Flavors!G313</f>
        <v>57.809635383448601</v>
      </c>
      <c r="H93" s="370">
        <f>Flavors!H313</f>
        <v>-0.22510883128223469</v>
      </c>
      <c r="I93" s="326">
        <f>Flavors!I313</f>
        <v>1.9439288269462831</v>
      </c>
      <c r="J93" s="335">
        <f>Flavors!J313</f>
        <v>4.6306005485140078E-2</v>
      </c>
      <c r="K93" s="314">
        <f>Flavors!K313</f>
        <v>2.4402112454299588E-2</v>
      </c>
      <c r="L93" s="315">
        <f>Flavors!L313</f>
        <v>2104973738.7970507</v>
      </c>
      <c r="M93" s="272">
        <f>Flavors!M313</f>
        <v>158461198.05370617</v>
      </c>
      <c r="N93" s="274">
        <f>Flavors!N313</f>
        <v>8.1407745769360496E-2</v>
      </c>
      <c r="O93" s="302">
        <f>Flavors!O313</f>
        <v>447466155.3348034</v>
      </c>
      <c r="P93" s="260">
        <f>Flavors!P313</f>
        <v>30030555.842443347</v>
      </c>
      <c r="Q93" s="274">
        <f>Flavors!Q313</f>
        <v>7.1940572100135339E-2</v>
      </c>
    </row>
    <row r="94" spans="2:17" x14ac:dyDescent="0.25">
      <c r="B94" s="498"/>
      <c r="C94" s="378" t="s">
        <v>33</v>
      </c>
      <c r="D94" s="299">
        <f>Flavors!D314</f>
        <v>73377733.255685136</v>
      </c>
      <c r="E94" s="300">
        <f>Flavors!E314</f>
        <v>15196012.732550301</v>
      </c>
      <c r="F94" s="318">
        <f>Flavors!F314</f>
        <v>0.26118190723679097</v>
      </c>
      <c r="G94" s="336">
        <f>Flavors!G314</f>
        <v>3.9174025335686249</v>
      </c>
      <c r="H94" s="371">
        <f>Flavors!H314</f>
        <v>0.62564890387802841</v>
      </c>
      <c r="I94" s="327">
        <f>Flavors!I314</f>
        <v>2.4973629266102253</v>
      </c>
      <c r="J94" s="336">
        <f>Flavors!J314</f>
        <v>4.070182421708779E-2</v>
      </c>
      <c r="K94" s="343">
        <f>Flavors!K314</f>
        <v>1.6567944262820142E-2</v>
      </c>
      <c r="L94" s="349">
        <f>Flavors!L314</f>
        <v>183250830.67144227</v>
      </c>
      <c r="M94" s="361">
        <f>Flavors!M314</f>
        <v>40318060.991948426</v>
      </c>
      <c r="N94" s="355">
        <f>Flavors!N314</f>
        <v>0.28207709878116732</v>
      </c>
      <c r="O94" s="301">
        <f>Flavors!O314</f>
        <v>40516526.517712951</v>
      </c>
      <c r="P94" s="300">
        <f>Flavors!P314</f>
        <v>7726941.6842920817</v>
      </c>
      <c r="Q94" s="355">
        <f>Flavors!Q314</f>
        <v>0.23565231836715347</v>
      </c>
    </row>
    <row r="95" spans="2:17" x14ac:dyDescent="0.25">
      <c r="B95" s="498"/>
      <c r="C95" s="48" t="s">
        <v>145</v>
      </c>
      <c r="D95" s="281">
        <f>Flavors!D315</f>
        <v>15042431.102924263</v>
      </c>
      <c r="E95" s="282">
        <f>Flavors!E315</f>
        <v>1622316.3193487953</v>
      </c>
      <c r="F95" s="319">
        <f>Flavors!F315</f>
        <v>0.12088691829479033</v>
      </c>
      <c r="G95" s="337">
        <f>Flavors!G315</f>
        <v>0.80306729438336044</v>
      </c>
      <c r="H95" s="372">
        <f>Flavors!H315</f>
        <v>4.3795977679459086E-2</v>
      </c>
      <c r="I95" s="328">
        <f>Flavors!I315</f>
        <v>2.0279988440608845</v>
      </c>
      <c r="J95" s="337">
        <f>Flavors!J315</f>
        <v>2.6091609559887097E-2</v>
      </c>
      <c r="K95" s="344">
        <f>Flavors!K315</f>
        <v>1.3033375927826539E-2</v>
      </c>
      <c r="L95" s="350">
        <f>Flavors!L315</f>
        <v>30506032.888595901</v>
      </c>
      <c r="M95" s="362">
        <f>Flavors!M315</f>
        <v>3640208.0155223869</v>
      </c>
      <c r="N95" s="356">
        <f>Flavors!N315</f>
        <v>0.13549585887350937</v>
      </c>
      <c r="O95" s="285">
        <f>Flavors!O315</f>
        <v>7594693.548540988</v>
      </c>
      <c r="P95" s="282">
        <f>Flavors!P315</f>
        <v>818593.44938455615</v>
      </c>
      <c r="Q95" s="356">
        <f>Flavors!Q315</f>
        <v>0.12080598536117615</v>
      </c>
    </row>
    <row r="96" spans="2:17" x14ac:dyDescent="0.25">
      <c r="B96" s="498"/>
      <c r="C96" s="48" t="s">
        <v>146</v>
      </c>
      <c r="D96" s="281">
        <f>Flavors!D316</f>
        <v>134395466.30200106</v>
      </c>
      <c r="E96" s="282">
        <f>Flavors!E316</f>
        <v>12573202.886937365</v>
      </c>
      <c r="F96" s="319">
        <f>Flavors!F316</f>
        <v>0.1032094014219625</v>
      </c>
      <c r="G96" s="337">
        <f>Flavors!G316</f>
        <v>7.174944180369665</v>
      </c>
      <c r="H96" s="372">
        <f>Flavors!H316</f>
        <v>0.28259252476321972</v>
      </c>
      <c r="I96" s="328">
        <f>Flavors!I316</f>
        <v>2.2165622034714412</v>
      </c>
      <c r="J96" s="337">
        <f>Flavors!J316</f>
        <v>6.4060682460544083E-2</v>
      </c>
      <c r="K96" s="344">
        <f>Flavors!K316</f>
        <v>2.9761039346656876E-2</v>
      </c>
      <c r="L96" s="350">
        <f>Flavors!L316</f>
        <v>297895910.92293531</v>
      </c>
      <c r="M96" s="362">
        <f>Flavors!M316</f>
        <v>35673303.629020542</v>
      </c>
      <c r="N96" s="356">
        <f>Flavors!N316</f>
        <v>0.13604205982528339</v>
      </c>
      <c r="O96" s="285">
        <f>Flavors!O316</f>
        <v>58583980.890867867</v>
      </c>
      <c r="P96" s="282">
        <f>Flavors!P316</f>
        <v>6851046.0823509842</v>
      </c>
      <c r="Q96" s="356">
        <f>Flavors!Q316</f>
        <v>0.13243103465344255</v>
      </c>
    </row>
    <row r="97" spans="2:17" x14ac:dyDescent="0.25">
      <c r="B97" s="498"/>
      <c r="C97" s="48" t="s">
        <v>147</v>
      </c>
      <c r="D97" s="281">
        <f>Flavors!D317</f>
        <v>23944664.819312066</v>
      </c>
      <c r="E97" s="282">
        <f>Flavors!E317</f>
        <v>-528026.99273291603</v>
      </c>
      <c r="F97" s="319">
        <f>Flavors!F317</f>
        <v>-2.1576171382709581E-2</v>
      </c>
      <c r="G97" s="337">
        <f>Flavors!G317</f>
        <v>1.2783290852250078</v>
      </c>
      <c r="H97" s="372">
        <f>Flavors!H317</f>
        <v>-0.10626510305730785</v>
      </c>
      <c r="I97" s="328">
        <f>Flavors!I317</f>
        <v>2.1115260149015165</v>
      </c>
      <c r="J97" s="337">
        <f>Flavors!J317</f>
        <v>-1.3350912549207283E-2</v>
      </c>
      <c r="K97" s="344">
        <f>Flavors!K317</f>
        <v>-6.2831462738996181E-3</v>
      </c>
      <c r="L97" s="350">
        <f>Flavors!L317</f>
        <v>50559782.684074543</v>
      </c>
      <c r="M97" s="362">
        <f>Flavors!M317</f>
        <v>-1441675.4999520853</v>
      </c>
      <c r="N97" s="356">
        <f>Flavors!N317</f>
        <v>-2.7723751415781012E-2</v>
      </c>
      <c r="O97" s="285">
        <f>Flavors!O317</f>
        <v>12902996.683972735</v>
      </c>
      <c r="P97" s="282">
        <f>Flavors!P317</f>
        <v>-11168.327942458913</v>
      </c>
      <c r="Q97" s="356">
        <f>Flavors!Q317</f>
        <v>-8.6481223773697384E-4</v>
      </c>
    </row>
    <row r="98" spans="2:17" x14ac:dyDescent="0.25">
      <c r="B98" s="498"/>
      <c r="C98" s="48" t="s">
        <v>148</v>
      </c>
      <c r="D98" s="281">
        <f>Flavors!D318</f>
        <v>8394182.9088663012</v>
      </c>
      <c r="E98" s="282">
        <f>Flavors!E318</f>
        <v>-6715432.8299135994</v>
      </c>
      <c r="F98" s="319">
        <f>Flavors!F318</f>
        <v>-0.44444762500994417</v>
      </c>
      <c r="G98" s="337">
        <f>Flavors!G318</f>
        <v>0.44813858285658564</v>
      </c>
      <c r="H98" s="372">
        <f>Flavors!H318</f>
        <v>-0.4067198160383369</v>
      </c>
      <c r="I98" s="328">
        <f>Flavors!I318</f>
        <v>2.0748507977009631</v>
      </c>
      <c r="J98" s="337">
        <f>Flavors!J318</f>
        <v>-0.10308374519383134</v>
      </c>
      <c r="K98" s="344">
        <f>Flavors!K318</f>
        <v>-4.73309657216869E-2</v>
      </c>
      <c r="L98" s="350">
        <f>Flavors!L318</f>
        <v>17416677.104509037</v>
      </c>
      <c r="M98" s="362">
        <f>Flavors!M318</f>
        <v>-15491076.942846559</v>
      </c>
      <c r="N98" s="356">
        <f>Flavors!N318</f>
        <v>-0.47074245542720022</v>
      </c>
      <c r="O98" s="285">
        <f>Flavors!O318</f>
        <v>4551853.9325082256</v>
      </c>
      <c r="P98" s="282">
        <f>Flavors!P318</f>
        <v>-3411660.105791484</v>
      </c>
      <c r="Q98" s="356">
        <f>Flavors!Q318</f>
        <v>-0.42841138841263443</v>
      </c>
    </row>
    <row r="99" spans="2:17" x14ac:dyDescent="0.25">
      <c r="B99" s="498"/>
      <c r="C99" s="48" t="s">
        <v>149</v>
      </c>
      <c r="D99" s="281">
        <f>Flavors!D319</f>
        <v>12064253.303803438</v>
      </c>
      <c r="E99" s="282">
        <f>Flavors!E319</f>
        <v>1357429.7968663666</v>
      </c>
      <c r="F99" s="319">
        <f>Flavors!F319</f>
        <v>0.1267817477318901</v>
      </c>
      <c r="G99" s="337">
        <f>Flavors!G319</f>
        <v>0.64407190520935875</v>
      </c>
      <c r="H99" s="372">
        <f>Flavors!H319</f>
        <v>3.8310768815969953E-2</v>
      </c>
      <c r="I99" s="328">
        <f>Flavors!I319</f>
        <v>2.0023784972649907</v>
      </c>
      <c r="J99" s="337">
        <f>Flavors!J319</f>
        <v>-0.11834996315989788</v>
      </c>
      <c r="K99" s="344">
        <f>Flavors!K319</f>
        <v>-5.5806278535153166E-2</v>
      </c>
      <c r="L99" s="350">
        <f>Flavors!L319</f>
        <v>24157201.401094131</v>
      </c>
      <c r="M99" s="362">
        <f>Flavors!M319</f>
        <v>1450936.0691864677</v>
      </c>
      <c r="N99" s="356">
        <f>Flavors!N319</f>
        <v>6.3900251669637628E-2</v>
      </c>
      <c r="O99" s="285">
        <f>Flavors!O319</f>
        <v>6052918.6109408103</v>
      </c>
      <c r="P99" s="282">
        <f>Flavors!P319</f>
        <v>629374.21525213681</v>
      </c>
      <c r="Q99" s="356">
        <f>Flavors!Q319</f>
        <v>0.11604481669818061</v>
      </c>
    </row>
    <row r="100" spans="2:17" x14ac:dyDescent="0.25">
      <c r="B100" s="498"/>
      <c r="C100" s="48" t="s">
        <v>150</v>
      </c>
      <c r="D100" s="281">
        <f>Flavors!D320</f>
        <v>135234464.8652477</v>
      </c>
      <c r="E100" s="282">
        <f>Flavors!E320</f>
        <v>-3287945.8605533838</v>
      </c>
      <c r="F100" s="319">
        <f>Flavors!F320</f>
        <v>-2.3735840600274605E-2</v>
      </c>
      <c r="G100" s="337">
        <f>Flavors!G320</f>
        <v>7.219735630738815</v>
      </c>
      <c r="H100" s="372">
        <f>Flavors!H320</f>
        <v>-0.61746210422392256</v>
      </c>
      <c r="I100" s="328">
        <f>Flavors!I320</f>
        <v>1.7955753750329495</v>
      </c>
      <c r="J100" s="337">
        <f>Flavors!J320</f>
        <v>-4.0612844008387494E-3</v>
      </c>
      <c r="K100" s="344">
        <f>Flavors!K320</f>
        <v>-2.2567246446938537E-3</v>
      </c>
      <c r="L100" s="350">
        <f>Flavors!L320</f>
        <v>242823674.96779737</v>
      </c>
      <c r="M100" s="362">
        <f>Flavors!M320</f>
        <v>-6466333.5274984539</v>
      </c>
      <c r="N100" s="356">
        <f>Flavors!N320</f>
        <v>-2.5938999988523309E-2</v>
      </c>
      <c r="O100" s="285">
        <f>Flavors!O320</f>
        <v>51928112.744405702</v>
      </c>
      <c r="P100" s="282">
        <f>Flavors!P320</f>
        <v>-1825769.3467805311</v>
      </c>
      <c r="Q100" s="356">
        <f>Flavors!Q320</f>
        <v>-3.3965348654881503E-2</v>
      </c>
    </row>
    <row r="101" spans="2:17" x14ac:dyDescent="0.25">
      <c r="B101" s="498"/>
      <c r="C101" s="48" t="s">
        <v>151</v>
      </c>
      <c r="D101" s="281">
        <f>Flavors!D321</f>
        <v>3594397.7207236923</v>
      </c>
      <c r="E101" s="282">
        <f>Flavors!E321</f>
        <v>37603.139108767733</v>
      </c>
      <c r="F101" s="319">
        <f>Flavors!F321</f>
        <v>1.0572198715983881E-2</v>
      </c>
      <c r="G101" s="337">
        <f>Flavors!G321</f>
        <v>0.19189340026015783</v>
      </c>
      <c r="H101" s="372">
        <f>Flavors!H321</f>
        <v>-9.3397597224397777E-3</v>
      </c>
      <c r="I101" s="328">
        <f>Flavors!I321</f>
        <v>2.0381397853932972</v>
      </c>
      <c r="J101" s="337">
        <f>Flavors!J321</f>
        <v>0.11306924335774671</v>
      </c>
      <c r="K101" s="344">
        <f>Flavors!K321</f>
        <v>5.873511691586554E-2</v>
      </c>
      <c r="L101" s="350">
        <f>Flavors!L321</f>
        <v>7325884.9991339436</v>
      </c>
      <c r="M101" s="362">
        <f>Flavors!M321</f>
        <v>478804.52599539142</v>
      </c>
      <c r="N101" s="356">
        <f>Flavors!N321</f>
        <v>6.9928274959490569E-2</v>
      </c>
      <c r="O101" s="285">
        <f>Flavors!O321</f>
        <v>1770729.6653906275</v>
      </c>
      <c r="P101" s="282">
        <f>Flavors!P321</f>
        <v>6796.4666867968626</v>
      </c>
      <c r="Q101" s="356">
        <f>Flavors!Q321</f>
        <v>3.8530181822027201E-3</v>
      </c>
    </row>
    <row r="102" spans="2:17" x14ac:dyDescent="0.25">
      <c r="B102" s="498"/>
      <c r="C102" s="48" t="s">
        <v>152</v>
      </c>
      <c r="D102" s="281">
        <f>Flavors!D322</f>
        <v>2012945.478194606</v>
      </c>
      <c r="E102" s="282">
        <f>Flavors!E322</f>
        <v>-873987.58936949773</v>
      </c>
      <c r="F102" s="319">
        <f>Flavors!F322</f>
        <v>-0.30273912450174634</v>
      </c>
      <c r="G102" s="337">
        <f>Flavors!G322</f>
        <v>0.1074647221485832</v>
      </c>
      <c r="H102" s="372">
        <f>Flavors!H322</f>
        <v>-5.5869608950292318E-2</v>
      </c>
      <c r="I102" s="328">
        <f>Flavors!I322</f>
        <v>1.9793374487012589</v>
      </c>
      <c r="J102" s="337">
        <f>Flavors!J322</f>
        <v>-0.12540998169466855</v>
      </c>
      <c r="K102" s="344">
        <f>Flavors!K322</f>
        <v>-5.9584337713659764E-2</v>
      </c>
      <c r="L102" s="350">
        <f>Flavors!L322</f>
        <v>3984298.3671844471</v>
      </c>
      <c r="M102" s="362">
        <f>Flavors!M322</f>
        <v>-2091966.5884961328</v>
      </c>
      <c r="N102" s="356">
        <f>Flavors!N322</f>
        <v>-0.34428495198195636</v>
      </c>
      <c r="O102" s="285">
        <f>Flavors!O322</f>
        <v>1006472.739097303</v>
      </c>
      <c r="P102" s="282">
        <f>Flavors!P322</f>
        <v>-436993.79468474886</v>
      </c>
      <c r="Q102" s="356">
        <f>Flavors!Q322</f>
        <v>-0.30273912450174634</v>
      </c>
    </row>
    <row r="103" spans="2:17" x14ac:dyDescent="0.25">
      <c r="B103" s="498"/>
      <c r="C103" s="48" t="s">
        <v>153</v>
      </c>
      <c r="D103" s="281">
        <f>Flavors!D323</f>
        <v>139546.40341721161</v>
      </c>
      <c r="E103" s="282">
        <f>Flavors!E323</f>
        <v>91367.721969123115</v>
      </c>
      <c r="F103" s="319">
        <f>Flavors!F323</f>
        <v>1.8964346724094119</v>
      </c>
      <c r="G103" s="337">
        <f>Flavors!G323</f>
        <v>7.4499362414499259E-3</v>
      </c>
      <c r="H103" s="372">
        <f>Flavors!H323</f>
        <v>4.7241256585987164E-3</v>
      </c>
      <c r="I103" s="328">
        <f>Flavors!I323</f>
        <v>2.8147225563332139</v>
      </c>
      <c r="J103" s="337">
        <f>Flavors!J323</f>
        <v>0.26123299536763556</v>
      </c>
      <c r="K103" s="344">
        <f>Flavors!K323</f>
        <v>0.10230431303147866</v>
      </c>
      <c r="L103" s="350">
        <f>Flavors!L323</f>
        <v>392784.40935359977</v>
      </c>
      <c r="M103" s="362">
        <f>Flavors!M323</f>
        <v>269760.64921481983</v>
      </c>
      <c r="N103" s="356">
        <f>Flavors!N323</f>
        <v>2.1927524318108125</v>
      </c>
      <c r="O103" s="285">
        <f>Flavors!O323</f>
        <v>87903.246247062489</v>
      </c>
      <c r="P103" s="282">
        <f>Flavors!P323</f>
        <v>57554.099359026208</v>
      </c>
      <c r="Q103" s="356">
        <f>Flavors!Q323</f>
        <v>1.8963992487615589</v>
      </c>
    </row>
    <row r="104" spans="2:17" x14ac:dyDescent="0.25">
      <c r="B104" s="498"/>
      <c r="C104" s="48" t="s">
        <v>154</v>
      </c>
      <c r="D104" s="281">
        <f>Flavors!D324</f>
        <v>21834545.383059483</v>
      </c>
      <c r="E104" s="282">
        <f>Flavors!E324</f>
        <v>1473834.9668977633</v>
      </c>
      <c r="F104" s="319">
        <f>Flavors!F324</f>
        <v>7.2386225076305655E-2</v>
      </c>
      <c r="G104" s="337">
        <f>Flavors!G324</f>
        <v>1.1656765561954627</v>
      </c>
      <c r="H104" s="372">
        <f>Flavors!H324</f>
        <v>1.3726393621131372E-2</v>
      </c>
      <c r="I104" s="328">
        <f>Flavors!I324</f>
        <v>2.1152416576727919</v>
      </c>
      <c r="J104" s="337">
        <f>Flavors!J324</f>
        <v>-3.0984948651058275E-3</v>
      </c>
      <c r="K104" s="344">
        <f>Flavors!K324</f>
        <v>-1.4626993976362323E-3</v>
      </c>
      <c r="L104" s="350">
        <f>Flavors!L324</f>
        <v>46185339.970594548</v>
      </c>
      <c r="M104" s="362">
        <f>Flavors!M324</f>
        <v>3054429.5618425682</v>
      </c>
      <c r="N104" s="356">
        <f>Flavors!N324</f>
        <v>7.0817646390853223E-2</v>
      </c>
      <c r="O104" s="285">
        <f>Flavors!O324</f>
        <v>11290357.400648477</v>
      </c>
      <c r="P104" s="282">
        <f>Flavors!P324</f>
        <v>586754.42317383923</v>
      </c>
      <c r="Q104" s="356">
        <f>Flavors!Q324</f>
        <v>5.4818403149728523E-2</v>
      </c>
    </row>
    <row r="105" spans="2:17" x14ac:dyDescent="0.25">
      <c r="B105" s="498"/>
      <c r="C105" s="48" t="s">
        <v>155</v>
      </c>
      <c r="D105" s="281">
        <f>Flavors!D325</f>
        <v>766332385.9214952</v>
      </c>
      <c r="E105" s="282">
        <f>Flavors!E325</f>
        <v>49069498.93512702</v>
      </c>
      <c r="F105" s="319">
        <f>Flavors!F325</f>
        <v>6.8412153793842675E-2</v>
      </c>
      <c r="G105" s="337">
        <f>Flavors!G325</f>
        <v>40.912035531323312</v>
      </c>
      <c r="H105" s="372">
        <f>Flavors!H325</f>
        <v>0.33137393433759854</v>
      </c>
      <c r="I105" s="328">
        <f>Flavors!I325</f>
        <v>2.2070916471785966</v>
      </c>
      <c r="J105" s="337">
        <f>Flavors!J325</f>
        <v>0.15025220911386405</v>
      </c>
      <c r="K105" s="344">
        <f>Flavors!K325</f>
        <v>7.3050042863450446E-2</v>
      </c>
      <c r="L105" s="350">
        <f>Flavors!L325</f>
        <v>1691365807.9297769</v>
      </c>
      <c r="M105" s="362">
        <f>Flavors!M325</f>
        <v>216071214.51604748</v>
      </c>
      <c r="N105" s="356">
        <f>Flavors!N325</f>
        <v>0.14645970742431427</v>
      </c>
      <c r="O105" s="285">
        <f>Flavors!O325</f>
        <v>387737589.09752452</v>
      </c>
      <c r="P105" s="282">
        <f>Flavors!P325</f>
        <v>17385374.586562693</v>
      </c>
      <c r="Q105" s="356">
        <f>Flavors!Q325</f>
        <v>4.6942812558902938E-2</v>
      </c>
    </row>
    <row r="106" spans="2:17" x14ac:dyDescent="0.25">
      <c r="B106" s="498"/>
      <c r="C106" s="48" t="s">
        <v>156</v>
      </c>
      <c r="D106" s="281">
        <f>Flavors!D326</f>
        <v>25379059.495645482</v>
      </c>
      <c r="E106" s="282">
        <f>Flavors!E326</f>
        <v>73511.005237154663</v>
      </c>
      <c r="F106" s="319">
        <f>Flavors!F326</f>
        <v>2.9049362540004954E-3</v>
      </c>
      <c r="G106" s="337">
        <f>Flavors!G326</f>
        <v>1.3549068301333449</v>
      </c>
      <c r="H106" s="372">
        <f>Flavors!H326</f>
        <v>-7.6807982450970425E-2</v>
      </c>
      <c r="I106" s="328">
        <f>Flavors!I326</f>
        <v>2.3189715224387037</v>
      </c>
      <c r="J106" s="337">
        <f>Flavors!J326</f>
        <v>0.11498090106464254</v>
      </c>
      <c r="K106" s="344">
        <f>Flavors!K326</f>
        <v>5.2169414855748601E-2</v>
      </c>
      <c r="L106" s="350">
        <f>Flavors!L326</f>
        <v>58853316.23667945</v>
      </c>
      <c r="M106" s="362">
        <f>Flavors!M326</f>
        <v>3080124.6950929686</v>
      </c>
      <c r="N106" s="356">
        <f>Flavors!N326</f>
        <v>5.5225899934313746E-2</v>
      </c>
      <c r="O106" s="285">
        <f>Flavors!O326</f>
        <v>13660955.05769974</v>
      </c>
      <c r="P106" s="282">
        <f>Flavors!P326</f>
        <v>946431.82827876695</v>
      </c>
      <c r="Q106" s="356">
        <f>Flavors!Q326</f>
        <v>7.4437067847637095E-2</v>
      </c>
    </row>
    <row r="107" spans="2:17" x14ac:dyDescent="0.25">
      <c r="B107" s="498"/>
      <c r="C107" s="48" t="s">
        <v>157</v>
      </c>
      <c r="D107" s="281">
        <f>Flavors!D327</f>
        <v>702.07483315467834</v>
      </c>
      <c r="E107" s="282">
        <f>Flavors!E327</f>
        <v>-1143710.025166844</v>
      </c>
      <c r="F107" s="319">
        <f>Flavors!F327</f>
        <v>-0.99938651921527688</v>
      </c>
      <c r="G107" s="337">
        <f>Flavors!G327</f>
        <v>3.7481530269835897E-5</v>
      </c>
      <c r="H107" s="372">
        <f>Flavors!H327</f>
        <v>-6.4710048280900156E-2</v>
      </c>
      <c r="I107" s="328">
        <f>Flavors!I327</f>
        <v>2.0383588549996259</v>
      </c>
      <c r="J107" s="337">
        <f>Flavors!J327</f>
        <v>-5.8280205527568629E-2</v>
      </c>
      <c r="K107" s="344">
        <f>Flavors!K327</f>
        <v>-2.7796966404372063E-2</v>
      </c>
      <c r="L107" s="350">
        <f>Flavors!L327</f>
        <v>1431.0804530332234</v>
      </c>
      <c r="M107" s="362">
        <f>Flavors!M327</f>
        <v>-2397988.029746918</v>
      </c>
      <c r="N107" s="356">
        <f>Flavors!N327</f>
        <v>-0.99940357212003961</v>
      </c>
      <c r="O107" s="285">
        <f>Flavors!O327</f>
        <v>351.03741657733917</v>
      </c>
      <c r="P107" s="282">
        <f>Flavors!P327</f>
        <v>-571855.01258342201</v>
      </c>
      <c r="Q107" s="356">
        <f>Flavors!Q327</f>
        <v>-0.99938651921527688</v>
      </c>
    </row>
    <row r="108" spans="2:17" x14ac:dyDescent="0.25">
      <c r="B108" s="498"/>
      <c r="C108" s="48" t="s">
        <v>158</v>
      </c>
      <c r="D108" s="281">
        <f>Flavors!D328</f>
        <v>162441505.86454797</v>
      </c>
      <c r="E108" s="282">
        <f>Flavors!E328</f>
        <v>17567691.344599187</v>
      </c>
      <c r="F108" s="319">
        <f>Flavors!F328</f>
        <v>0.12126201966042771</v>
      </c>
      <c r="G108" s="337">
        <f>Flavors!G328</f>
        <v>8.6722325478919036</v>
      </c>
      <c r="H108" s="372">
        <f>Flavors!H328</f>
        <v>0.4756907387933218</v>
      </c>
      <c r="I108" s="328">
        <f>Flavors!I328</f>
        <v>2.0266092185066995</v>
      </c>
      <c r="J108" s="337">
        <f>Flavors!J328</f>
        <v>7.0972475164604587E-2</v>
      </c>
      <c r="K108" s="344">
        <f>Flavors!K328</f>
        <v>3.6291236297450534E-2</v>
      </c>
      <c r="L108" s="350">
        <f>Flavors!L328</f>
        <v>329205453.25320303</v>
      </c>
      <c r="M108" s="362">
        <f>Flavors!M328</f>
        <v>45884898.429863691</v>
      </c>
      <c r="N108" s="356">
        <f>Flavors!N328</f>
        <v>0.16195400456728101</v>
      </c>
      <c r="O108" s="285">
        <f>Flavors!O328</f>
        <v>72487202.222013533</v>
      </c>
      <c r="P108" s="282">
        <f>Flavors!P328</f>
        <v>9376211.111838378</v>
      </c>
      <c r="Q108" s="356">
        <f>Flavors!Q328</f>
        <v>0.14856700785240379</v>
      </c>
    </row>
    <row r="109" spans="2:17" x14ac:dyDescent="0.25">
      <c r="B109" s="498"/>
      <c r="C109" s="48" t="s">
        <v>159</v>
      </c>
      <c r="D109" s="281">
        <f>Flavors!D329</f>
        <v>145395.93790769577</v>
      </c>
      <c r="E109" s="282">
        <f>Flavors!E329</f>
        <v>-1902315.8222617768</v>
      </c>
      <c r="F109" s="319">
        <f>Flavors!F329</f>
        <v>-0.92899589642652514</v>
      </c>
      <c r="G109" s="337">
        <f>Flavors!G329</f>
        <v>7.7622241824438559E-3</v>
      </c>
      <c r="H109" s="372">
        <f>Flavors!H329</f>
        <v>-0.10809139029459329</v>
      </c>
      <c r="I109" s="328">
        <f>Flavors!I329</f>
        <v>1.9079170444782294</v>
      </c>
      <c r="J109" s="337">
        <f>Flavors!J329</f>
        <v>-0.19329214496551028</v>
      </c>
      <c r="K109" s="344">
        <f>Flavors!K329</f>
        <v>-9.1990909775471322E-2</v>
      </c>
      <c r="L109" s="350">
        <f>Flavors!L329</f>
        <v>277403.38813199109</v>
      </c>
      <c r="M109" s="362">
        <f>Flavors!M329</f>
        <v>-4025267.3796681203</v>
      </c>
      <c r="N109" s="356">
        <f>Flavors!N329</f>
        <v>-0.93552762851204085</v>
      </c>
      <c r="O109" s="285">
        <f>Flavors!O329</f>
        <v>72697.968953847885</v>
      </c>
      <c r="P109" s="282">
        <f>Flavors!P329</f>
        <v>-951157.91113088839</v>
      </c>
      <c r="Q109" s="356">
        <f>Flavors!Q329</f>
        <v>-0.92899589642652514</v>
      </c>
    </row>
    <row r="110" spans="2:17" x14ac:dyDescent="0.25">
      <c r="B110" s="498"/>
      <c r="C110" s="48" t="s">
        <v>160</v>
      </c>
      <c r="D110" s="281">
        <f>Flavors!D330</f>
        <v>473368353.38128316</v>
      </c>
      <c r="E110" s="282">
        <f>Flavors!E330</f>
        <v>17009031.163665533</v>
      </c>
      <c r="F110" s="319">
        <f>Flavors!F330</f>
        <v>3.7271137753935653E-2</v>
      </c>
      <c r="G110" s="337">
        <f>Flavors!G330</f>
        <v>25.271622664950261</v>
      </c>
      <c r="H110" s="372">
        <f>Flavors!H330</f>
        <v>-0.54786912466867577</v>
      </c>
      <c r="I110" s="328">
        <f>Flavors!I330</f>
        <v>1.7550680562320384</v>
      </c>
      <c r="J110" s="337">
        <f>Flavors!J330</f>
        <v>3.3073074730203711E-2</v>
      </c>
      <c r="K110" s="344">
        <f>Flavors!K330</f>
        <v>1.9206255003925209E-2</v>
      </c>
      <c r="L110" s="350">
        <f>Flavors!L330</f>
        <v>830793675.85064936</v>
      </c>
      <c r="M110" s="362">
        <f>Flavors!M330</f>
        <v>44945213.23033309</v>
      </c>
      <c r="N110" s="356">
        <f>Flavors!N330</f>
        <v>5.7193231733849471E-2</v>
      </c>
      <c r="O110" s="285">
        <f>Flavors!O330</f>
        <v>170471129.01917657</v>
      </c>
      <c r="P110" s="282">
        <f>Flavors!P330</f>
        <v>8453519.7482253611</v>
      </c>
      <c r="Q110" s="356">
        <f>Flavors!Q330</f>
        <v>5.2176549118732284E-2</v>
      </c>
    </row>
    <row r="111" spans="2:17" ht="15" thickBot="1" x14ac:dyDescent="0.3">
      <c r="B111" s="498"/>
      <c r="C111" s="51" t="s">
        <v>161</v>
      </c>
      <c r="D111" s="303">
        <f>Flavors!D331</f>
        <v>15420082.461738536</v>
      </c>
      <c r="E111" s="304">
        <f>Flavors!E331</f>
        <v>4002791.6665383633</v>
      </c>
      <c r="F111" s="320">
        <f>Flavors!F331</f>
        <v>0.35059032290052</v>
      </c>
      <c r="G111" s="338">
        <f>Flavors!G331</f>
        <v>0.82322889278910083</v>
      </c>
      <c r="H111" s="373">
        <f>Flavors!H331</f>
        <v>0.17727157013843953</v>
      </c>
      <c r="I111" s="329">
        <f>Flavors!I331</f>
        <v>2.0689787726138347</v>
      </c>
      <c r="J111" s="338">
        <f>Flavors!J331</f>
        <v>0.16259546752176024</v>
      </c>
      <c r="K111" s="345">
        <f>Flavors!K331</f>
        <v>8.5290018585169686E-2</v>
      </c>
      <c r="L111" s="351">
        <f>Flavors!L331</f>
        <v>31903823.285291914</v>
      </c>
      <c r="M111" s="363">
        <f>Flavors!M331</f>
        <v>10138090.72394089</v>
      </c>
      <c r="N111" s="357">
        <f>Flavors!N331</f>
        <v>0.46578219664165565</v>
      </c>
      <c r="O111" s="305">
        <f>Flavors!O331</f>
        <v>7390270.7331833756</v>
      </c>
      <c r="P111" s="304">
        <f>Flavors!P331</f>
        <v>1774768.904572756</v>
      </c>
      <c r="Q111" s="357">
        <f>Flavors!Q331</f>
        <v>0.3160481393720545</v>
      </c>
    </row>
    <row r="112" spans="2:17" x14ac:dyDescent="0.25">
      <c r="B112" s="497" t="s">
        <v>275</v>
      </c>
      <c r="C112" s="54" t="s">
        <v>276</v>
      </c>
      <c r="D112" s="306">
        <f>'NB vs PL'!D41</f>
        <v>1225379512.384896</v>
      </c>
      <c r="E112" s="53">
        <f>'NB vs PL'!E41</f>
        <v>66958637.540179253</v>
      </c>
      <c r="F112" s="321">
        <f>'NB vs PL'!F41</f>
        <v>5.7801649637188104E-2</v>
      </c>
      <c r="G112" s="339">
        <f>'NB vs PL'!G41</f>
        <v>65.419093687086118</v>
      </c>
      <c r="H112" s="374">
        <f>'NB vs PL'!H41</f>
        <v>-0.12101212609954359</v>
      </c>
      <c r="I112" s="330">
        <f>'NB vs PL'!I41</f>
        <v>2.0784759451114558</v>
      </c>
      <c r="J112" s="339">
        <f>'NB vs PL'!J41</f>
        <v>3.9977130815167072E-2</v>
      </c>
      <c r="K112" s="346">
        <f>'NB vs PL'!K41</f>
        <v>1.9611064051056414E-2</v>
      </c>
      <c r="L112" s="352">
        <f>'NB vs PL'!L41</f>
        <v>2546921840.1244116</v>
      </c>
      <c r="M112" s="364">
        <f>'NB vs PL'!M41</f>
        <v>185482260.29738665</v>
      </c>
      <c r="N112" s="358">
        <f>'NB vs PL'!N41</f>
        <v>7.8546265541535973E-2</v>
      </c>
      <c r="O112" s="52">
        <f>'NB vs PL'!O41</f>
        <v>517141064.93915147</v>
      </c>
      <c r="P112" s="53">
        <f>'NB vs PL'!P41</f>
        <v>31044669.909069061</v>
      </c>
      <c r="Q112" s="358">
        <v>-2.7566905262214909E-2</v>
      </c>
    </row>
    <row r="113" spans="2:17" ht="15" thickBot="1" x14ac:dyDescent="0.3">
      <c r="B113" s="499"/>
      <c r="C113" s="55" t="s">
        <v>144</v>
      </c>
      <c r="D113" s="307">
        <f>'NB vs PL'!D42</f>
        <v>647643394.59433734</v>
      </c>
      <c r="E113" s="47">
        <f>'NB vs PL'!E42</f>
        <v>38666185.392590165</v>
      </c>
      <c r="F113" s="322">
        <f>'NB vs PL'!F42</f>
        <v>6.3493649365423954E-2</v>
      </c>
      <c r="G113" s="340">
        <f>'NB vs PL'!G42</f>
        <v>34.575609824200669</v>
      </c>
      <c r="H113" s="375">
        <f>'NB vs PL'!H42</f>
        <v>0.12143898214711157</v>
      </c>
      <c r="I113" s="331">
        <f>'NB vs PL'!I42</f>
        <v>2.0026730351318394</v>
      </c>
      <c r="J113" s="340">
        <f>'NB vs PL'!J42</f>
        <v>0.17657867042059361</v>
      </c>
      <c r="K113" s="347">
        <f>'NB vs PL'!K42</f>
        <v>9.6697451036992496E-2</v>
      </c>
      <c r="L113" s="353">
        <f>'NB vs PL'!L42</f>
        <v>1297017962.7353292</v>
      </c>
      <c r="M113" s="365">
        <f>'NB vs PL'!M42</f>
        <v>184968112.77443719</v>
      </c>
      <c r="N113" s="359">
        <f>'NB vs PL'!N42</f>
        <v>0.16633077445308955</v>
      </c>
      <c r="O113" s="46">
        <f>'NB vs PL'!O42</f>
        <v>330269320.96222246</v>
      </c>
      <c r="P113" s="47">
        <f>'NB vs PL'!P42</f>
        <v>15740589.153962493</v>
      </c>
      <c r="Q113" s="359">
        <v>3.2952423330172877E-2</v>
      </c>
    </row>
    <row r="114" spans="2:17" x14ac:dyDescent="0.25">
      <c r="B114" s="498" t="s">
        <v>457</v>
      </c>
      <c r="C114" s="43" t="s">
        <v>39</v>
      </c>
      <c r="D114" s="258">
        <f>Size!D121</f>
        <v>28197216.845569219</v>
      </c>
      <c r="E114" s="62">
        <f>Size!E121</f>
        <v>7381184.6489034109</v>
      </c>
      <c r="F114" s="323">
        <f>Size!F121</f>
        <v>0.35459133513858065</v>
      </c>
      <c r="G114" s="341">
        <f>Size!G121</f>
        <v>1.5053592392329553</v>
      </c>
      <c r="H114" s="376">
        <f>Size!H121</f>
        <v>0.32764828598115581</v>
      </c>
      <c r="I114" s="332">
        <f>Size!I121</f>
        <v>3.2877484764735252</v>
      </c>
      <c r="J114" s="341">
        <f>Size!J121</f>
        <v>2.7387457376306656E-2</v>
      </c>
      <c r="K114" s="309">
        <f>Size!K121</f>
        <v>8.4001302971933277E-3</v>
      </c>
      <c r="L114" s="310">
        <f>Size!L121</f>
        <v>92705356.724813819</v>
      </c>
      <c r="M114" s="311">
        <f>Size!M121</f>
        <v>24837576.778531969</v>
      </c>
      <c r="N114" s="312">
        <f>Size!N121</f>
        <v>0.36597007885319371</v>
      </c>
      <c r="O114" s="61">
        <f>Size!O121</f>
        <v>19059488.706537675</v>
      </c>
      <c r="P114" s="62">
        <f>Size!P121</f>
        <v>4920241.0041560512</v>
      </c>
      <c r="Q114" s="312">
        <f>Size!Q121</f>
        <v>0.34798463876739938</v>
      </c>
    </row>
    <row r="115" spans="2:17" x14ac:dyDescent="0.25">
      <c r="B115" s="498"/>
      <c r="C115" s="48" t="s">
        <v>173</v>
      </c>
      <c r="D115" s="57">
        <f>Size!D122</f>
        <v>917795034.33002269</v>
      </c>
      <c r="E115" s="277">
        <f>Size!E122</f>
        <v>20017194.70567739</v>
      </c>
      <c r="F115" s="279">
        <f>Size!F122</f>
        <v>2.2296378705508178E-2</v>
      </c>
      <c r="G115" s="333">
        <f>Size!G122</f>
        <v>48.998141987475165</v>
      </c>
      <c r="H115" s="368">
        <f>Size!H122</f>
        <v>-1.7955340273844058</v>
      </c>
      <c r="I115" s="324">
        <f>Size!I122</f>
        <v>2.0084949287201139</v>
      </c>
      <c r="J115" s="333">
        <f>Size!J122</f>
        <v>5.7372998685473631E-2</v>
      </c>
      <c r="K115" s="290">
        <f>Size!K122</f>
        <v>2.9405132402184127E-2</v>
      </c>
      <c r="L115" s="294">
        <f>Size!L122</f>
        <v>1843386672.0563536</v>
      </c>
      <c r="M115" s="280">
        <f>Size!M122</f>
        <v>91712640.866171122</v>
      </c>
      <c r="N115" s="269">
        <f>Size!N122</f>
        <v>5.2357139075617037E-2</v>
      </c>
      <c r="O115" s="284">
        <f>Size!O122</f>
        <v>461813676.98108703</v>
      </c>
      <c r="P115" s="277">
        <f>Size!P122</f>
        <v>10258489.303313196</v>
      </c>
      <c r="Q115" s="269">
        <f>Size!Q122</f>
        <v>2.2718129662223197E-2</v>
      </c>
    </row>
    <row r="116" spans="2:17" x14ac:dyDescent="0.25">
      <c r="B116" s="498"/>
      <c r="C116" s="48" t="s">
        <v>174</v>
      </c>
      <c r="D116" s="57">
        <f>Size!D123</f>
        <v>52206022.546063989</v>
      </c>
      <c r="E116" s="277">
        <f>Size!E123</f>
        <v>6693458.3998147547</v>
      </c>
      <c r="F116" s="279">
        <f>Size!F123</f>
        <v>0.14706836508499321</v>
      </c>
      <c r="G116" s="333">
        <f>Size!G123</f>
        <v>2.7871126009966649</v>
      </c>
      <c r="H116" s="368">
        <f>Size!H123</f>
        <v>0.21214323127219359</v>
      </c>
      <c r="I116" s="324">
        <f>Size!I123</f>
        <v>3.0724280634837475</v>
      </c>
      <c r="J116" s="333">
        <f>Size!J123</f>
        <v>-8.1613637289925656E-3</v>
      </c>
      <c r="K116" s="290">
        <f>Size!K123</f>
        <v>-2.6492864180141058E-3</v>
      </c>
      <c r="L116" s="294">
        <f>Size!L123</f>
        <v>160399248.75339225</v>
      </c>
      <c r="M116" s="280">
        <f>Size!M123</f>
        <v>20193724.839115232</v>
      </c>
      <c r="N116" s="269">
        <f>Size!N123</f>
        <v>0.14402945244483994</v>
      </c>
      <c r="O116" s="284">
        <f>Size!O123</f>
        <v>17606908.37001501</v>
      </c>
      <c r="P116" s="277">
        <f>Size!P123</f>
        <v>2115730.7995203957</v>
      </c>
      <c r="Q116" s="269">
        <f>Size!Q123</f>
        <v>0.13657649910037425</v>
      </c>
    </row>
    <row r="117" spans="2:17" x14ac:dyDescent="0.25">
      <c r="B117" s="498"/>
      <c r="C117" s="48" t="s">
        <v>175</v>
      </c>
      <c r="D117" s="57">
        <f>Size!D124</f>
        <v>50337556.472344391</v>
      </c>
      <c r="E117" s="277">
        <f>Size!E124</f>
        <v>9671386.8688941523</v>
      </c>
      <c r="F117" s="279">
        <f>Size!F124</f>
        <v>0.23782389546896501</v>
      </c>
      <c r="G117" s="333">
        <f>Size!G124</f>
        <v>2.6873611722414155</v>
      </c>
      <c r="H117" s="368">
        <f>Size!H124</f>
        <v>0.38658680197262063</v>
      </c>
      <c r="I117" s="324">
        <f>Size!I124</f>
        <v>1.8569460712340913</v>
      </c>
      <c r="J117" s="333">
        <f>Size!J124</f>
        <v>2.2555711643478693E-2</v>
      </c>
      <c r="K117" s="290">
        <f>Size!K124</f>
        <v>1.2296026047865042E-2</v>
      </c>
      <c r="L117" s="294">
        <f>Size!L124</f>
        <v>93474127.726844117</v>
      </c>
      <c r="M117" s="280">
        <f>Size!M124</f>
        <v>18876498.244798198</v>
      </c>
      <c r="N117" s="269">
        <f>Size!N124</f>
        <v>0.25304421033032121</v>
      </c>
      <c r="O117" s="284">
        <f>Size!O124</f>
        <v>14087423.540134728</v>
      </c>
      <c r="P117" s="277">
        <f>Size!P124</f>
        <v>2703378.5015565082</v>
      </c>
      <c r="Q117" s="269">
        <f>Size!Q124</f>
        <v>0.23747081923826785</v>
      </c>
    </row>
    <row r="118" spans="2:17" x14ac:dyDescent="0.25">
      <c r="B118" s="498"/>
      <c r="C118" s="48" t="s">
        <v>176</v>
      </c>
      <c r="D118" s="57">
        <f>Size!D125</f>
        <v>604660118.79631233</v>
      </c>
      <c r="E118" s="277">
        <f>Size!E125</f>
        <v>45516430.805416703</v>
      </c>
      <c r="F118" s="279">
        <f>Size!F125</f>
        <v>8.1403817628641156E-2</v>
      </c>
      <c r="G118" s="333">
        <f>Size!G125</f>
        <v>32.28087017987928</v>
      </c>
      <c r="H118" s="368">
        <f>Size!H125</f>
        <v>0.64613597275403123</v>
      </c>
      <c r="I118" s="324">
        <f>Size!I125</f>
        <v>1.5462327306908263</v>
      </c>
      <c r="J118" s="333">
        <f>Size!J125</f>
        <v>8.379578498702589E-2</v>
      </c>
      <c r="K118" s="290">
        <f>Size!K125</f>
        <v>5.7298733619382827E-2</v>
      </c>
      <c r="L118" s="294">
        <f>Size!L125</f>
        <v>934945266.62626147</v>
      </c>
      <c r="M118" s="280">
        <f>Size!M125</f>
        <v>117232879.35129726</v>
      </c>
      <c r="N118" s="269">
        <f>Size!N125</f>
        <v>0.14336688690992827</v>
      </c>
      <c r="O118" s="284">
        <f>Size!O125</f>
        <v>150382530.93901443</v>
      </c>
      <c r="P118" s="277">
        <f>Size!P125</f>
        <v>11340659.461393625</v>
      </c>
      <c r="Q118" s="269">
        <f>Size!Q125</f>
        <v>8.1562908646687318E-2</v>
      </c>
    </row>
    <row r="119" spans="2:17" x14ac:dyDescent="0.25">
      <c r="B119" s="498"/>
      <c r="C119" s="48" t="s">
        <v>177</v>
      </c>
      <c r="D119" s="57">
        <f>Size!D126</f>
        <v>146707230.84692746</v>
      </c>
      <c r="E119" s="277">
        <f>Size!E126</f>
        <v>14345887.800086588</v>
      </c>
      <c r="F119" s="279">
        <f>Size!F126</f>
        <v>0.10838427194720873</v>
      </c>
      <c r="G119" s="333">
        <f>Size!G126</f>
        <v>7.8322299192591132</v>
      </c>
      <c r="H119" s="368">
        <f>Size!H126</f>
        <v>0.34360759101579408</v>
      </c>
      <c r="I119" s="324">
        <f>Size!I126</f>
        <v>4.0175589225159136</v>
      </c>
      <c r="J119" s="333">
        <f>Size!J126</f>
        <v>0.23838704751718121</v>
      </c>
      <c r="K119" s="290">
        <f>Size!K126</f>
        <v>6.3079175915295244E-2</v>
      </c>
      <c r="L119" s="294">
        <f>Size!L126</f>
        <v>589404944.28667533</v>
      </c>
      <c r="M119" s="280">
        <f>Size!M126</f>
        <v>89188679.306995273</v>
      </c>
      <c r="N119" s="269">
        <f>Size!N126</f>
        <v>0.17830023841911322</v>
      </c>
      <c r="O119" s="284">
        <f>Size!O126</f>
        <v>173532283.51961911</v>
      </c>
      <c r="P119" s="277">
        <f>Size!P126</f>
        <v>15704142.404242575</v>
      </c>
      <c r="Q119" s="269">
        <f>Size!Q126</f>
        <v>9.9501535615010711E-2</v>
      </c>
    </row>
    <row r="120" spans="2:17" ht="15" thickBot="1" x14ac:dyDescent="0.3">
      <c r="B120" s="498"/>
      <c r="C120" s="51" t="s">
        <v>178</v>
      </c>
      <c r="D120" s="296">
        <f>Size!D127</f>
        <v>73218936.843389839</v>
      </c>
      <c r="E120" s="297">
        <f>Size!E127</f>
        <v>1997329.3300478458</v>
      </c>
      <c r="F120" s="317">
        <f>Size!F127</f>
        <v>2.8043867581529731E-2</v>
      </c>
      <c r="G120" s="334">
        <f>Size!G127</f>
        <v>3.9089249009102374</v>
      </c>
      <c r="H120" s="369">
        <f>Size!H127</f>
        <v>-0.12058785561300978</v>
      </c>
      <c r="I120" s="325">
        <f>Size!I127</f>
        <v>1.8107844630433247</v>
      </c>
      <c r="J120" s="334">
        <f>Size!J127</f>
        <v>0.1043504215076283</v>
      </c>
      <c r="K120" s="342">
        <f>Size!K127</f>
        <v>6.1151160236887138E-2</v>
      </c>
      <c r="L120" s="348">
        <f>Size!L127</f>
        <v>132583713.23656078</v>
      </c>
      <c r="M120" s="360">
        <f>Size!M127</f>
        <v>11048737.682899475</v>
      </c>
      <c r="N120" s="354">
        <f>Size!N127</f>
        <v>9.0909942858557038E-2</v>
      </c>
      <c r="O120" s="298">
        <f>Size!O127</f>
        <v>11624429.059892952</v>
      </c>
      <c r="P120" s="297">
        <f>Size!P127</f>
        <v>362120.62688049115</v>
      </c>
      <c r="Q120" s="354">
        <f>Size!Q127</f>
        <v>3.2153321766524426E-2</v>
      </c>
    </row>
    <row r="121" spans="2:17" x14ac:dyDescent="0.25">
      <c r="B121" s="497" t="s">
        <v>24</v>
      </c>
      <c r="C121" s="54" t="s">
        <v>453</v>
      </c>
      <c r="D121" s="306">
        <f>Organic!D41</f>
        <v>95652890.447215393</v>
      </c>
      <c r="E121" s="53">
        <f>Organic!E41</f>
        <v>8146005.7052790523</v>
      </c>
      <c r="F121" s="321">
        <f>Organic!F41</f>
        <v>9.3089883490906661E-2</v>
      </c>
      <c r="G121" s="339">
        <f>Organic!G41</f>
        <v>5.1066019452440923</v>
      </c>
      <c r="H121" s="374">
        <f>Organic!H41</f>
        <v>0.15571525983493117</v>
      </c>
      <c r="I121" s="330">
        <f>Organic!I41</f>
        <v>1.5333813014841686</v>
      </c>
      <c r="J121" s="339">
        <f>Organic!J41</f>
        <v>5.162553059159225E-2</v>
      </c>
      <c r="K121" s="346">
        <f>Organic!K41</f>
        <v>3.4840782540360341E-2</v>
      </c>
      <c r="L121" s="352">
        <f>Organic!L41</f>
        <v>146672353.64467373</v>
      </c>
      <c r="M121" s="364">
        <f>Organic!M41</f>
        <v>17008522.185478032</v>
      </c>
      <c r="N121" s="358">
        <f>Organic!N41</f>
        <v>0.13117399041868119</v>
      </c>
      <c r="O121" s="52">
        <f>Organic!O41</f>
        <v>32042886.385483474</v>
      </c>
      <c r="P121" s="53">
        <f>Organic!P41</f>
        <v>2257727.722120095</v>
      </c>
      <c r="Q121" s="358">
        <f>Organic!Q41</f>
        <v>7.5800426233658666E-2</v>
      </c>
    </row>
    <row r="122" spans="2:17" ht="15" thickBot="1" x14ac:dyDescent="0.3">
      <c r="B122" s="499"/>
      <c r="C122" s="55" t="s">
        <v>454</v>
      </c>
      <c r="D122" s="307">
        <f>Organic!D42</f>
        <v>1777469226.2335069</v>
      </c>
      <c r="E122" s="47">
        <f>Organic!E42</f>
        <v>97476866.85358882</v>
      </c>
      <c r="F122" s="322">
        <f>Organic!F42</f>
        <v>5.8022208440023704E-2</v>
      </c>
      <c r="G122" s="340">
        <f>Organic!G42</f>
        <v>94.893398054755579</v>
      </c>
      <c r="H122" s="375">
        <f>Organic!H42</f>
        <v>-0.15571525983538947</v>
      </c>
      <c r="I122" s="331">
        <f>Organic!I42</f>
        <v>2.0817389809933209</v>
      </c>
      <c r="J122" s="340">
        <f>Organic!J42</f>
        <v>9.1167570230349826E-2</v>
      </c>
      <c r="K122" s="347">
        <f>Organic!K42</f>
        <v>4.5799698386809432E-2</v>
      </c>
      <c r="L122" s="353">
        <f>Organic!L42</f>
        <v>3700226975.7663269</v>
      </c>
      <c r="M122" s="365">
        <f>Organic!M42</f>
        <v>356082214.88443089</v>
      </c>
      <c r="N122" s="359">
        <f>Organic!N42</f>
        <v>0.10647930647312266</v>
      </c>
      <c r="O122" s="46">
        <f>Organic!O42</f>
        <v>816063854.73081708</v>
      </c>
      <c r="P122" s="47">
        <f>Organic!P42</f>
        <v>45147034.378943324</v>
      </c>
      <c r="Q122" s="359">
        <f>Organic!Q42</f>
        <v>5.8562782893148729E-2</v>
      </c>
    </row>
    <row r="123" spans="2:17" x14ac:dyDescent="0.25">
      <c r="B123" s="497" t="s">
        <v>277</v>
      </c>
      <c r="C123" s="43" t="s">
        <v>459</v>
      </c>
      <c r="D123" s="56">
        <f>Form!D41</f>
        <v>320853762.49367684</v>
      </c>
      <c r="E123" s="45">
        <f>Form!E41</f>
        <v>36191006.223162532</v>
      </c>
      <c r="F123" s="267">
        <f>Form!F41</f>
        <v>0.12713642872469874</v>
      </c>
      <c r="G123" s="379">
        <f>Form!G41</f>
        <v>17.129356363708236</v>
      </c>
      <c r="H123" s="380">
        <f>Form!H41</f>
        <v>1.0239601539382299</v>
      </c>
      <c r="I123" s="381">
        <f>Form!I41</f>
        <v>2.3211285919251203</v>
      </c>
      <c r="J123" s="379">
        <f>Form!J41</f>
        <v>6.2990889233470959E-2</v>
      </c>
      <c r="K123" s="382">
        <f>Form!K41</f>
        <v>2.7895061119783456E-2</v>
      </c>
      <c r="L123" s="383">
        <f>Form!L41</f>
        <v>744742841.9508251</v>
      </c>
      <c r="M123" s="266">
        <f>Form!M41</f>
        <v>101935139.46425307</v>
      </c>
      <c r="N123" s="268">
        <f>Form!N41</f>
        <v>0.15857796829430876</v>
      </c>
      <c r="O123" s="44">
        <f>Form!O41</f>
        <v>155960145.89492929</v>
      </c>
      <c r="P123" s="45">
        <f>Form!P41</f>
        <v>21459566.294117421</v>
      </c>
      <c r="Q123" s="268">
        <f>Form!Q41</f>
        <v>0.15954999121794036</v>
      </c>
    </row>
    <row r="124" spans="2:17" ht="15" thickBot="1" x14ac:dyDescent="0.3">
      <c r="B124" s="499"/>
      <c r="C124" s="51" t="s">
        <v>165</v>
      </c>
      <c r="D124" s="60">
        <f>Form!D42</f>
        <v>1552268354.1870916</v>
      </c>
      <c r="E124" s="50">
        <f>Form!E42</f>
        <v>69431866.335725784</v>
      </c>
      <c r="F124" s="263">
        <f>Form!F42</f>
        <v>4.682368346380035E-2</v>
      </c>
      <c r="G124" s="367">
        <f>Form!G42</f>
        <v>82.870643636293892</v>
      </c>
      <c r="H124" s="377">
        <f>Form!H42</f>
        <v>-1.0239601539376793</v>
      </c>
      <c r="I124" s="366">
        <f>Form!I42</f>
        <v>1.9984666176388799</v>
      </c>
      <c r="J124" s="367">
        <f>Form!J42</f>
        <v>8.9287208413086683E-2</v>
      </c>
      <c r="K124" s="291">
        <f>Form!K42</f>
        <v>4.6767322118403877E-2</v>
      </c>
      <c r="L124" s="295">
        <f>Form!L42</f>
        <v>3102156487.4601479</v>
      </c>
      <c r="M124" s="264">
        <f>Form!M42</f>
        <v>271155597.60562706</v>
      </c>
      <c r="N124" s="270">
        <f>Form!N42</f>
        <v>9.5780823869525938E-2</v>
      </c>
      <c r="O124" s="49">
        <f>Form!O42</f>
        <v>692146595.22137213</v>
      </c>
      <c r="P124" s="50">
        <f>Form!P42</f>
        <v>25945195.806946278</v>
      </c>
      <c r="Q124" s="270">
        <f>Form!Q42</f>
        <v>3.8944973441592055E-2</v>
      </c>
    </row>
    <row r="125" spans="2:17" x14ac:dyDescent="0.25">
      <c r="B125" s="498" t="s">
        <v>279</v>
      </c>
      <c r="C125" s="43" t="s">
        <v>37</v>
      </c>
      <c r="D125" s="258">
        <f>'Package Type'!D137</f>
        <v>70508981.425154194</v>
      </c>
      <c r="E125" s="62">
        <f>'Package Type'!E137</f>
        <v>10331346.584940016</v>
      </c>
      <c r="F125" s="323">
        <f>'Package Type'!F137</f>
        <v>0.17168083478807666</v>
      </c>
      <c r="G125" s="341">
        <f>'Package Type'!G137</f>
        <v>3.7642490469387981</v>
      </c>
      <c r="H125" s="376">
        <f>'Package Type'!H137</f>
        <v>0.35957235243122643</v>
      </c>
      <c r="I125" s="332">
        <f>'Package Type'!I137</f>
        <v>4.785686036452617</v>
      </c>
      <c r="J125" s="341">
        <f>'Package Type'!J137</f>
        <v>8.7347594924795935E-2</v>
      </c>
      <c r="K125" s="309">
        <f>'Package Type'!K137</f>
        <v>1.8591167071478988E-2</v>
      </c>
      <c r="L125" s="310">
        <f>'Package Type'!L137</f>
        <v>337433847.85085738</v>
      </c>
      <c r="M125" s="311">
        <f>'Package Type'!M137</f>
        <v>54698952.760855198</v>
      </c>
      <c r="N125" s="312">
        <f>'Package Type'!N137</f>
        <v>0.19346374894207183</v>
      </c>
      <c r="O125" s="61">
        <f>'Package Type'!O137</f>
        <v>77236272.867809579</v>
      </c>
      <c r="P125" s="62">
        <f>'Package Type'!P137</f>
        <v>9980450.2400755435</v>
      </c>
      <c r="Q125" s="312">
        <f>'Package Type'!Q137</f>
        <v>0.1483953336697415</v>
      </c>
    </row>
    <row r="126" spans="2:17" x14ac:dyDescent="0.25">
      <c r="B126" s="498"/>
      <c r="C126" s="48" t="s">
        <v>166</v>
      </c>
      <c r="D126" s="57">
        <f>'Package Type'!D138</f>
        <v>19566754.819737591</v>
      </c>
      <c r="E126" s="277">
        <f>'Package Type'!E138</f>
        <v>1570495.9937461354</v>
      </c>
      <c r="F126" s="279">
        <f>'Package Type'!F138</f>
        <v>8.7267915455734341E-2</v>
      </c>
      <c r="G126" s="333">
        <f>'Package Type'!G138</f>
        <v>1.0446064698873403</v>
      </c>
      <c r="H126" s="368">
        <f>'Package Type'!H138</f>
        <v>2.6430146143985311E-2</v>
      </c>
      <c r="I126" s="324">
        <f>'Package Type'!I138</f>
        <v>3.4456244801928424</v>
      </c>
      <c r="J126" s="333">
        <f>'Package Type'!J138</f>
        <v>-3.0473748274690848E-2</v>
      </c>
      <c r="K126" s="290">
        <f>'Package Type'!K138</f>
        <v>-8.7666533773775018E-3</v>
      </c>
      <c r="L126" s="294">
        <f>'Package Type'!L138</f>
        <v>67419689.404819131</v>
      </c>
      <c r="M126" s="280">
        <f>'Package Type'!M138</f>
        <v>4862925.9807470217</v>
      </c>
      <c r="N126" s="269">
        <f>'Package Type'!N138</f>
        <v>7.7736214512590135E-2</v>
      </c>
      <c r="O126" s="284">
        <f>'Package Type'!O138</f>
        <v>9978221.5724703483</v>
      </c>
      <c r="P126" s="277">
        <f>'Package Type'!P138</f>
        <v>1302166.0439352375</v>
      </c>
      <c r="Q126" s="269">
        <f>'Package Type'!Q138</f>
        <v>0.15008733400247137</v>
      </c>
    </row>
    <row r="127" spans="2:17" x14ac:dyDescent="0.25">
      <c r="B127" s="498"/>
      <c r="C127" s="48" t="s">
        <v>167</v>
      </c>
      <c r="D127" s="57">
        <f>'Package Type'!D139</f>
        <v>742161758.39910352</v>
      </c>
      <c r="E127" s="277">
        <f>'Package Type'!E139</f>
        <v>48422676.031825304</v>
      </c>
      <c r="F127" s="279">
        <f>'Package Type'!F139</f>
        <v>6.9799550382242198E-2</v>
      </c>
      <c r="G127" s="333">
        <f>'Package Type'!G139</f>
        <v>39.621643019957141</v>
      </c>
      <c r="H127" s="368">
        <f>'Package Type'!H139</f>
        <v>0.37189031570920861</v>
      </c>
      <c r="I127" s="324">
        <f>'Package Type'!I139</f>
        <v>1.895727772313154</v>
      </c>
      <c r="J127" s="333">
        <f>'Package Type'!J139</f>
        <v>0.15704680383231406</v>
      </c>
      <c r="K127" s="290">
        <f>'Package Type'!K139</f>
        <v>9.0325256144911145E-2</v>
      </c>
      <c r="L127" s="294">
        <f>'Package Type'!L139</f>
        <v>1406936656.9459457</v>
      </c>
      <c r="M127" s="280">
        <f>'Package Type'!M139</f>
        <v>200745717.34259725</v>
      </c>
      <c r="N127" s="269">
        <f>'Package Type'!N139</f>
        <v>0.16642946879422901</v>
      </c>
      <c r="O127" s="284">
        <f>'Package Type'!O139</f>
        <v>324946107.31898618</v>
      </c>
      <c r="P127" s="277">
        <f>'Package Type'!P139</f>
        <v>16794896.187302053</v>
      </c>
      <c r="Q127" s="269">
        <f>'Package Type'!Q139</f>
        <v>5.450212616599124E-2</v>
      </c>
    </row>
    <row r="128" spans="2:17" ht="15" customHeight="1" x14ac:dyDescent="0.25">
      <c r="B128" s="498"/>
      <c r="C128" s="48" t="s">
        <v>168</v>
      </c>
      <c r="D128" s="57">
        <f>'Package Type'!D140</f>
        <v>9698815.0303096008</v>
      </c>
      <c r="E128" s="277">
        <f>'Package Type'!E140</f>
        <v>6492302.5550596677</v>
      </c>
      <c r="F128" s="279">
        <f>'Package Type'!F140</f>
        <v>2.0247239345462464</v>
      </c>
      <c r="G128" s="333">
        <f>'Package Type'!G140</f>
        <v>0.51778871990985886</v>
      </c>
      <c r="H128" s="368">
        <f>'Package Type'!H140</f>
        <v>0.33637350935665561</v>
      </c>
      <c r="I128" s="324">
        <f>'Package Type'!I140</f>
        <v>2.6069224268741129</v>
      </c>
      <c r="J128" s="333">
        <f>'Package Type'!J140</f>
        <v>-0.29315154038034974</v>
      </c>
      <c r="K128" s="290">
        <f>'Package Type'!K140</f>
        <v>-0.10108415981468227</v>
      </c>
      <c r="L128" s="294">
        <f>'Package Type'!L140</f>
        <v>25284058.416617826</v>
      </c>
      <c r="M128" s="280">
        <f>'Package Type'!M140</f>
        <v>15984935.061468825</v>
      </c>
      <c r="N128" s="269">
        <f>'Package Type'!N140</f>
        <v>1.7189722569512786</v>
      </c>
      <c r="O128" s="284">
        <f>'Package Type'!O140</f>
        <v>5844692.1996207424</v>
      </c>
      <c r="P128" s="277">
        <f>'Package Type'!P140</f>
        <v>3339003.3859550492</v>
      </c>
      <c r="Q128" s="269">
        <f>'Package Type'!Q140</f>
        <v>1.3325690595514372</v>
      </c>
    </row>
    <row r="129" spans="2:20" x14ac:dyDescent="0.25">
      <c r="B129" s="498"/>
      <c r="C129" s="48" t="s">
        <v>169</v>
      </c>
      <c r="D129" s="57">
        <f>'Package Type'!D141</f>
        <v>24615.611263692379</v>
      </c>
      <c r="E129" s="277">
        <f>'Package Type'!E141</f>
        <v>15702.611263692379</v>
      </c>
      <c r="F129" s="279">
        <f>'Package Type'!F141</f>
        <v>1.7617649796580701</v>
      </c>
      <c r="G129" s="333">
        <f>'Package Type'!G141</f>
        <v>1.3141487703595394E-3</v>
      </c>
      <c r="H129" s="368">
        <f>'Package Type'!H141</f>
        <v>8.0987698469163353E-4</v>
      </c>
      <c r="I129" s="324">
        <f>'Package Type'!I141</f>
        <v>4.7705923809530191</v>
      </c>
      <c r="J129" s="333">
        <f>'Package Type'!J141</f>
        <v>-6.8299125834815122E-2</v>
      </c>
      <c r="K129" s="290">
        <f>'Package Type'!K141</f>
        <v>-1.4114622272271947E-2</v>
      </c>
      <c r="L129" s="294">
        <f>'Package Type'!L141</f>
        <v>117431.04754707217</v>
      </c>
      <c r="M129" s="280">
        <f>'Package Type'!M141</f>
        <v>74302.007547072208</v>
      </c>
      <c r="N129" s="269">
        <f>'Package Type'!N141</f>
        <v>1.7227837101654075</v>
      </c>
      <c r="O129" s="284">
        <f>'Package Type'!O141</f>
        <v>24641.374453425407</v>
      </c>
      <c r="P129" s="277">
        <f>'Package Type'!P141</f>
        <v>15728.374453425524</v>
      </c>
      <c r="Q129" s="269">
        <f>'Package Type'!Q141</f>
        <v>1.7646554979721452</v>
      </c>
    </row>
    <row r="130" spans="2:20" x14ac:dyDescent="0.25">
      <c r="B130" s="498"/>
      <c r="C130" s="48" t="s">
        <v>170</v>
      </c>
      <c r="D130" s="57">
        <f>'Package Type'!D142</f>
        <v>986335810.56698322</v>
      </c>
      <c r="E130" s="277">
        <f>'Package Type'!E142</f>
        <v>34205838.150909424</v>
      </c>
      <c r="F130" s="279">
        <f>'Package Type'!F142</f>
        <v>3.5925597493912019E-2</v>
      </c>
      <c r="G130" s="333">
        <f>'Package Type'!G142</f>
        <v>52.657314853279402</v>
      </c>
      <c r="H130" s="368">
        <f>'Package Type'!H142</f>
        <v>-1.2114477831154673</v>
      </c>
      <c r="I130" s="324">
        <f>'Package Type'!I142</f>
        <v>1.8804140716782773</v>
      </c>
      <c r="J130" s="333">
        <f>'Package Type'!J142</f>
        <v>1.3955156314211292E-2</v>
      </c>
      <c r="K130" s="290">
        <f>'Package Type'!K142</f>
        <v>7.4768087308738004E-3</v>
      </c>
      <c r="L130" s="294">
        <f>'Package Type'!L142</f>
        <v>1854719737.5903549</v>
      </c>
      <c r="M130" s="280">
        <f>'Package Type'!M142</f>
        <v>77608261.989031792</v>
      </c>
      <c r="N130" s="269">
        <f>'Package Type'!N142</f>
        <v>4.3671015045790192E-2</v>
      </c>
      <c r="O130" s="284">
        <f>'Package Type'!O142</f>
        <v>409536121.51962548</v>
      </c>
      <c r="P130" s="277">
        <f>'Package Type'!P142</f>
        <v>15914727.949194252</v>
      </c>
      <c r="Q130" s="269">
        <f>'Package Type'!Q142</f>
        <v>4.0431562433220762E-2</v>
      </c>
    </row>
    <row r="131" spans="2:20" x14ac:dyDescent="0.25">
      <c r="B131" s="498"/>
      <c r="C131" s="48" t="s">
        <v>171</v>
      </c>
      <c r="D131" s="57">
        <f>'Package Type'!D143</f>
        <v>43654106.469031177</v>
      </c>
      <c r="E131" s="277">
        <f>'Package Type'!E143</f>
        <v>3532925.6564050317</v>
      </c>
      <c r="F131" s="279">
        <f>'Package Type'!F143</f>
        <v>8.805637283968519E-2</v>
      </c>
      <c r="G131" s="333">
        <f>'Package Type'!G143</f>
        <v>2.3305531486857114</v>
      </c>
      <c r="H131" s="368">
        <f>'Package Type'!H143</f>
        <v>6.0612669443266931E-2</v>
      </c>
      <c r="I131" s="324">
        <f>'Package Type'!I143</f>
        <v>3.4924402013364118</v>
      </c>
      <c r="J131" s="333">
        <f>'Package Type'!J143</f>
        <v>0.1165401753672799</v>
      </c>
      <c r="K131" s="290">
        <f>'Package Type'!K143</f>
        <v>3.4521216407711684E-2</v>
      </c>
      <c r="L131" s="294">
        <f>'Package Type'!L143</f>
        <v>152459356.38586441</v>
      </c>
      <c r="M131" s="280">
        <f>'Package Type'!M143</f>
        <v>17014261.038607568</v>
      </c>
      <c r="N131" s="269">
        <f>'Package Type'!N143</f>
        <v>0.12561740235027385</v>
      </c>
      <c r="O131" s="284">
        <f>'Package Type'!O143</f>
        <v>20153100.965396393</v>
      </c>
      <c r="P131" s="277">
        <f>'Package Type'!P143</f>
        <v>-248032.59075892717</v>
      </c>
      <c r="Q131" s="269">
        <f>'Package Type'!Q143</f>
        <v>-1.2157784766037773E-2</v>
      </c>
      <c r="T131" s="59"/>
    </row>
    <row r="132" spans="2:20" ht="15" thickBot="1" x14ac:dyDescent="0.3">
      <c r="B132" s="498"/>
      <c r="C132" s="51" t="s">
        <v>172</v>
      </c>
      <c r="D132" s="296">
        <f>'Package Type'!D144</f>
        <v>154982.5</v>
      </c>
      <c r="E132" s="297">
        <f>'Package Type'!E144</f>
        <v>57266.625625133398</v>
      </c>
      <c r="F132" s="317">
        <f>'Package Type'!F144</f>
        <v>0.58605242998125273</v>
      </c>
      <c r="G132" s="334">
        <f>'Package Type'!G144</f>
        <v>8.2740200769524375E-3</v>
      </c>
      <c r="H132" s="369">
        <f>'Package Type'!H144</f>
        <v>2.745538257238004E-3</v>
      </c>
      <c r="I132" s="325">
        <f>'Package Type'!I144</f>
        <v>2.9896491539367354</v>
      </c>
      <c r="J132" s="334">
        <f>'Package Type'!J144</f>
        <v>-4.819115396056306E-2</v>
      </c>
      <c r="K132" s="342">
        <f>'Package Type'!K144</f>
        <v>-1.5863623191542785E-2</v>
      </c>
      <c r="L132" s="348">
        <f>'Package Type'!L144</f>
        <v>463343.3000000001</v>
      </c>
      <c r="M132" s="360">
        <f>'Package Type'!M144</f>
        <v>166498.07810260163</v>
      </c>
      <c r="N132" s="354">
        <f>'Package Type'!N144</f>
        <v>0.56089189186999955</v>
      </c>
      <c r="O132" s="298">
        <f>'Package Type'!O144</f>
        <v>77492</v>
      </c>
      <c r="P132" s="297">
        <f>'Package Type'!P144</f>
        <v>28634.062812566757</v>
      </c>
      <c r="Q132" s="354">
        <f>'Package Type'!Q144</f>
        <v>0.58606778060887366</v>
      </c>
    </row>
    <row r="133" spans="2:20" ht="15.5" customHeight="1" thickBot="1" x14ac:dyDescent="0.3">
      <c r="B133" s="497" t="s">
        <v>280</v>
      </c>
      <c r="C133" s="254" t="s">
        <v>44</v>
      </c>
      <c r="D133" s="259">
        <f>'Sugar Content'!D73</f>
        <v>1873122116.6807268</v>
      </c>
      <c r="E133" s="260">
        <f>'Sugar Content'!E73</f>
        <v>105622872.55887699</v>
      </c>
      <c r="F133" s="271">
        <f>'Sugar Content'!F73</f>
        <v>5.9758369295005734E-2</v>
      </c>
      <c r="G133" s="335">
        <f>'Sugar Content'!G73</f>
        <v>99.999999999999872</v>
      </c>
      <c r="H133" s="370">
        <f>'Sugar Content'!H73</f>
        <v>-2.2737367544323206E-13</v>
      </c>
      <c r="I133" s="326">
        <f>'Sugar Content'!I73</f>
        <v>2.0537365370645966</v>
      </c>
      <c r="J133" s="335">
        <f>'Sugar Content'!J73</f>
        <v>8.8356012069247925E-2</v>
      </c>
      <c r="K133" s="314">
        <f>'Sugar Content'!K73</f>
        <v>4.495618581010262E-2</v>
      </c>
      <c r="L133" s="315">
        <f>'Sugar Content'!L73</f>
        <v>3846899329.4109826</v>
      </c>
      <c r="M133" s="272">
        <f>'Sugar Content'!M73</f>
        <v>373090737.06989956</v>
      </c>
      <c r="N133" s="274">
        <f>'Sugar Content'!N73</f>
        <v>0.10740106345884323</v>
      </c>
      <c r="O133" s="302">
        <f>'Sugar Content'!O73</f>
        <v>848106741.11630082</v>
      </c>
      <c r="P133" s="260">
        <f>'Sugar Content'!P73</f>
        <v>47404762.101063371</v>
      </c>
      <c r="Q133" s="316">
        <f>'Sugar Content'!Q73</f>
        <v>5.920400266696637E-2</v>
      </c>
    </row>
    <row r="134" spans="2:20" ht="15.5" customHeight="1" x14ac:dyDescent="0.25">
      <c r="B134" s="511"/>
      <c r="C134" s="43" t="s">
        <v>33</v>
      </c>
      <c r="D134" s="258">
        <f>'Sugar Content'!D74</f>
        <v>1738350543.5698965</v>
      </c>
      <c r="E134" s="62">
        <f>'Sugar Content'!E74</f>
        <v>99310801.604553461</v>
      </c>
      <c r="F134" s="308">
        <f>'Sugar Content'!F74</f>
        <v>6.0590844176524765E-2</v>
      </c>
      <c r="G134" s="341">
        <f>'Sugar Content'!G74</f>
        <v>92.804976679809059</v>
      </c>
      <c r="H134" s="376">
        <f>'Sugar Content'!H74</f>
        <v>7.2844124942122335E-2</v>
      </c>
      <c r="I134" s="332">
        <f>'Sugar Content'!I74</f>
        <v>2.0588457802862621</v>
      </c>
      <c r="J134" s="341">
        <f>'Sugar Content'!J74</f>
        <v>9.8082998451779702E-2</v>
      </c>
      <c r="K134" s="309">
        <f>'Sugar Content'!K74</f>
        <v>5.0022878524863479E-2</v>
      </c>
      <c r="L134" s="310">
        <f>'Sugar Content'!L74</f>
        <v>3578995681.2872109</v>
      </c>
      <c r="M134" s="311">
        <f>'Sugar Content'!M74</f>
        <v>365227557.29397297</v>
      </c>
      <c r="N134" s="312">
        <f>'Sugar Content'!N74</f>
        <v>0.11364465113934942</v>
      </c>
      <c r="O134" s="61">
        <f>'Sugar Content'!O74</f>
        <v>782536329.77496541</v>
      </c>
      <c r="P134" s="62">
        <f>'Sugar Content'!P74</f>
        <v>43977786.278674364</v>
      </c>
      <c r="Q134" s="313">
        <f>'Sugar Content'!Q74</f>
        <v>5.9545430306020442E-2</v>
      </c>
    </row>
    <row r="135" spans="2:20" ht="15.5" customHeight="1" x14ac:dyDescent="0.25">
      <c r="B135" s="511"/>
      <c r="C135" s="48" t="s">
        <v>455</v>
      </c>
      <c r="D135" s="57">
        <f>'Sugar Content'!D75</f>
        <v>134036265.81894265</v>
      </c>
      <c r="E135" s="277">
        <f>'Sugar Content'!E75</f>
        <v>6735259.7591328323</v>
      </c>
      <c r="F135" s="278">
        <f>'Sugar Content'!F75</f>
        <v>5.2908142422444057E-2</v>
      </c>
      <c r="G135" s="333">
        <f>'Sugar Content'!G75</f>
        <v>7.1557676152189131</v>
      </c>
      <c r="H135" s="368">
        <f>'Sugar Content'!H75</f>
        <v>-4.6555468266034516E-2</v>
      </c>
      <c r="I135" s="324">
        <f>'Sugar Content'!I75</f>
        <v>1.9779341515105577</v>
      </c>
      <c r="J135" s="333">
        <f>'Sugar Content'!J75</f>
        <v>-2.9485257381793417E-2</v>
      </c>
      <c r="K135" s="290">
        <f>'Sugar Content'!K75</f>
        <v>-1.4688140032512049E-2</v>
      </c>
      <c r="L135" s="294">
        <f>'Sugar Content'!L75</f>
        <v>265114907.70423391</v>
      </c>
      <c r="M135" s="280">
        <f>'Sugar Content'!M75</f>
        <v>9568397.3682488501</v>
      </c>
      <c r="N135" s="269">
        <f>'Sugar Content'!N75</f>
        <v>3.7442880185170994E-2</v>
      </c>
      <c r="O135" s="284">
        <f>'Sugar Content'!O75</f>
        <v>64850946.07999064</v>
      </c>
      <c r="P135" s="277">
        <f>'Sugar Content'!P75</f>
        <v>3843873.1216987893</v>
      </c>
      <c r="Q135" s="261">
        <f>'Sugar Content'!Q75</f>
        <v>6.3007007799352949E-2</v>
      </c>
    </row>
    <row r="136" spans="2:20" ht="15.5" customHeight="1" thickBot="1" x14ac:dyDescent="0.3">
      <c r="B136" s="512"/>
      <c r="C136" s="51" t="s">
        <v>456</v>
      </c>
      <c r="D136" s="60">
        <f>'Sugar Content'!D76</f>
        <v>735307.2918872867</v>
      </c>
      <c r="E136" s="50">
        <f>'Sugar Content'!E76</f>
        <v>-423188.80482113094</v>
      </c>
      <c r="F136" s="262">
        <f>'Sugar Content'!F76</f>
        <v>-0.36529152409189647</v>
      </c>
      <c r="G136" s="367">
        <f>'Sugar Content'!G76</f>
        <v>3.9255704971883514E-2</v>
      </c>
      <c r="H136" s="377">
        <f>'Sugar Content'!H76</f>
        <v>-2.6288656676994974E-2</v>
      </c>
      <c r="I136" s="366">
        <f>'Sugar Content'!I76</f>
        <v>3.792619018342346</v>
      </c>
      <c r="J136" s="367">
        <f>'Sugar Content'!J76</f>
        <v>-8.6511886482073752E-2</v>
      </c>
      <c r="K136" s="291">
        <f>'Sugar Content'!K76</f>
        <v>-2.2301873436258661E-2</v>
      </c>
      <c r="L136" s="295">
        <f>'Sugar Content'!L76</f>
        <v>2788740.4195375303</v>
      </c>
      <c r="M136" s="264">
        <f>'Sugar Content'!M76</f>
        <v>-1705217.5923225526</v>
      </c>
      <c r="N136" s="270">
        <f>'Sugar Content'!N76</f>
        <v>-0.37944671219051962</v>
      </c>
      <c r="O136" s="49">
        <f>'Sugar Content'!O76</f>
        <v>719465.26134456135</v>
      </c>
      <c r="P136" s="50">
        <f>'Sugar Content'!P76</f>
        <v>-416897.29931001645</v>
      </c>
      <c r="Q136" s="265">
        <f>'Sugar Content'!Q76</f>
        <v>-0.36686997068072313</v>
      </c>
    </row>
    <row r="137" spans="2:20" x14ac:dyDescent="0.25">
      <c r="B137" s="63"/>
      <c r="C137" s="64"/>
      <c r="D137" s="65"/>
      <c r="E137" s="65"/>
      <c r="F137" s="66"/>
      <c r="G137" s="67"/>
      <c r="H137" s="67"/>
      <c r="I137" s="68"/>
      <c r="J137" s="68"/>
      <c r="K137" s="66"/>
      <c r="L137" s="69"/>
      <c r="M137" s="69"/>
      <c r="N137" s="66"/>
      <c r="O137" s="65"/>
      <c r="P137" s="65"/>
      <c r="Q137" s="66"/>
    </row>
    <row r="138" spans="2:20" ht="23.5" x14ac:dyDescent="0.25">
      <c r="B138" s="506" t="s">
        <v>249</v>
      </c>
      <c r="C138" s="506"/>
      <c r="D138" s="506"/>
      <c r="E138" s="506"/>
      <c r="F138" s="506"/>
      <c r="G138" s="506"/>
      <c r="H138" s="506"/>
      <c r="I138" s="506"/>
      <c r="J138" s="506"/>
      <c r="K138" s="506"/>
      <c r="L138" s="506"/>
      <c r="M138" s="506"/>
      <c r="N138" s="506"/>
      <c r="O138" s="506"/>
      <c r="P138" s="506"/>
      <c r="Q138" s="506"/>
    </row>
    <row r="139" spans="2:20" x14ac:dyDescent="0.25">
      <c r="B139" s="500" t="s">
        <v>256</v>
      </c>
      <c r="C139" s="500"/>
      <c r="D139" s="500"/>
      <c r="E139" s="500"/>
      <c r="F139" s="500"/>
      <c r="G139" s="500"/>
      <c r="H139" s="500"/>
      <c r="I139" s="500"/>
      <c r="J139" s="500"/>
      <c r="K139" s="500"/>
      <c r="L139" s="500"/>
      <c r="M139" s="500"/>
      <c r="N139" s="500"/>
      <c r="O139" s="500"/>
      <c r="P139" s="500"/>
      <c r="Q139" s="500"/>
    </row>
    <row r="140" spans="2:20" ht="15" thickBot="1" x14ac:dyDescent="0.3">
      <c r="B140" s="500" t="str">
        <f>'HOME PAGE'!H7</f>
        <v>YTD ENDING 01-26-2025</v>
      </c>
      <c r="C140" s="500"/>
      <c r="D140" s="500"/>
      <c r="E140" s="500"/>
      <c r="F140" s="500"/>
      <c r="G140" s="500"/>
      <c r="H140" s="500"/>
      <c r="I140" s="500"/>
      <c r="J140" s="500"/>
      <c r="K140" s="500"/>
      <c r="L140" s="500"/>
      <c r="M140" s="500"/>
      <c r="N140" s="500"/>
      <c r="O140" s="500"/>
      <c r="P140" s="500"/>
      <c r="Q140" s="500"/>
    </row>
    <row r="141" spans="2:20" x14ac:dyDescent="0.25">
      <c r="D141" s="501" t="s">
        <v>266</v>
      </c>
      <c r="E141" s="502"/>
      <c r="F141" s="503"/>
      <c r="G141" s="504" t="s">
        <v>267</v>
      </c>
      <c r="H141" s="505"/>
      <c r="I141" s="501" t="s">
        <v>268</v>
      </c>
      <c r="J141" s="502"/>
      <c r="K141" s="503"/>
      <c r="L141" s="504" t="s">
        <v>269</v>
      </c>
      <c r="M141" s="502"/>
      <c r="N141" s="505"/>
      <c r="O141" s="501" t="s">
        <v>270</v>
      </c>
      <c r="P141" s="502"/>
      <c r="Q141" s="503"/>
    </row>
    <row r="142" spans="2:20" s="34" customFormat="1" ht="29.5" thickBot="1" x14ac:dyDescent="0.3">
      <c r="C142" s="35"/>
      <c r="D142" s="36" t="s">
        <v>271</v>
      </c>
      <c r="E142" s="37" t="s">
        <v>272</v>
      </c>
      <c r="F142" s="38" t="s">
        <v>273</v>
      </c>
      <c r="G142" s="39" t="s">
        <v>271</v>
      </c>
      <c r="H142" s="40" t="s">
        <v>272</v>
      </c>
      <c r="I142" s="41" t="s">
        <v>271</v>
      </c>
      <c r="J142" s="42" t="s">
        <v>272</v>
      </c>
      <c r="K142" s="38" t="s">
        <v>273</v>
      </c>
      <c r="L142" s="39" t="s">
        <v>271</v>
      </c>
      <c r="M142" s="42" t="s">
        <v>272</v>
      </c>
      <c r="N142" s="40" t="s">
        <v>273</v>
      </c>
      <c r="O142" s="41" t="s">
        <v>271</v>
      </c>
      <c r="P142" s="42" t="s">
        <v>272</v>
      </c>
      <c r="Q142" s="38" t="s">
        <v>273</v>
      </c>
    </row>
    <row r="143" spans="2:20" ht="15" thickBot="1" x14ac:dyDescent="0.3">
      <c r="C143" s="254" t="s">
        <v>281</v>
      </c>
      <c r="D143" s="259">
        <f>SubSegments!D213</f>
        <v>1865094108.4155936</v>
      </c>
      <c r="E143" s="260">
        <f>SubSegments!E213</f>
        <v>106694636.56255507</v>
      </c>
      <c r="F143" s="273">
        <f>SubSegments!F213</f>
        <v>6.0677131829502892E-2</v>
      </c>
      <c r="G143" s="335">
        <f>SubSegments!G213</f>
        <v>99.999999999999915</v>
      </c>
      <c r="H143" s="370">
        <f>SubSegments!H213</f>
        <v>-8.5265128291212022E-14</v>
      </c>
      <c r="I143" s="326">
        <f>SubSegments!I213</f>
        <v>2.0455190150066755</v>
      </c>
      <c r="J143" s="335">
        <f>SubSegments!J213</f>
        <v>8.2379433385368905E-2</v>
      </c>
      <c r="K143" s="314">
        <f>SubSegments!K213</f>
        <v>4.1963105505383291E-2</v>
      </c>
      <c r="L143" s="315">
        <f>SubSegments!L213</f>
        <v>3815085463.5410185</v>
      </c>
      <c r="M143" s="272">
        <f>SubSegments!M213</f>
        <v>363101860.04431772</v>
      </c>
      <c r="N143" s="274">
        <f>SubSegments!N213</f>
        <v>0.10518643821961153</v>
      </c>
      <c r="O143" s="302">
        <f>SubSegments!O213</f>
        <v>843514226.65390325</v>
      </c>
      <c r="P143" s="260">
        <f>SubSegments!P213</f>
        <v>46773503.543203831</v>
      </c>
      <c r="Q143" s="274">
        <f>SubSegments!Q213</f>
        <v>5.8706053533434242E-2</v>
      </c>
    </row>
    <row r="144" spans="2:20" x14ac:dyDescent="0.25">
      <c r="B144" s="494" t="s">
        <v>278</v>
      </c>
      <c r="C144" s="48" t="s">
        <v>28</v>
      </c>
      <c r="D144" s="386">
        <f>SubSegments!D214</f>
        <v>4697870.3883635905</v>
      </c>
      <c r="E144" s="387">
        <f>SubSegments!E214</f>
        <v>298575.03870094381</v>
      </c>
      <c r="F144" s="390">
        <f>SubSegments!F214</f>
        <v>6.7868832385586386E-2</v>
      </c>
      <c r="G144" s="391">
        <f>SubSegments!G214</f>
        <v>0.25188382544162613</v>
      </c>
      <c r="H144" s="392">
        <f>SubSegments!H214</f>
        <v>1.6963441506668842E-3</v>
      </c>
      <c r="I144" s="393">
        <f>SubSegments!I214</f>
        <v>4.056288047148918</v>
      </c>
      <c r="J144" s="391">
        <f>SubSegments!J214</f>
        <v>0.11043907728546953</v>
      </c>
      <c r="K144" s="394">
        <f>SubSegments!K214</f>
        <v>2.79886731927531E-2</v>
      </c>
      <c r="L144" s="395">
        <f>SubSegments!L214</f>
        <v>19055915.503374077</v>
      </c>
      <c r="M144" s="396">
        <f>SubSegments!M214</f>
        <v>1696960.4797826633</v>
      </c>
      <c r="N144" s="397">
        <f>SubSegments!N214</f>
        <v>9.7757064147953376E-2</v>
      </c>
      <c r="O144" s="398">
        <f>SubSegments!O214</f>
        <v>4879016.2121160086</v>
      </c>
      <c r="P144" s="387">
        <f>SubSegments!P214</f>
        <v>365319.71600309666</v>
      </c>
      <c r="Q144" s="397">
        <f>SubSegments!Q214</f>
        <v>8.0935817531750595E-2</v>
      </c>
    </row>
    <row r="145" spans="2:17" x14ac:dyDescent="0.25">
      <c r="B145" s="495"/>
      <c r="C145" s="48" t="s">
        <v>134</v>
      </c>
      <c r="D145" s="281">
        <f>SubSegments!D215</f>
        <v>70001122.162506163</v>
      </c>
      <c r="E145" s="282">
        <f>SubSegments!E215</f>
        <v>617840.58100576699</v>
      </c>
      <c r="F145" s="319">
        <f>SubSegments!F215</f>
        <v>8.9047471800541254E-3</v>
      </c>
      <c r="G145" s="337">
        <f>SubSegments!G215</f>
        <v>3.7532219873865986</v>
      </c>
      <c r="H145" s="372">
        <f>SubSegments!H215</f>
        <v>-0.19259821400272648</v>
      </c>
      <c r="I145" s="328">
        <f>SubSegments!I215</f>
        <v>2.5285254012509455</v>
      </c>
      <c r="J145" s="337">
        <f>SubSegments!J215</f>
        <v>-8.1818385681640571E-2</v>
      </c>
      <c r="K145" s="344">
        <f>SubSegments!K215</f>
        <v>-3.1343911898204534E-2</v>
      </c>
      <c r="L145" s="350">
        <f>SubSegments!L215</f>
        <v>176999615.50396734</v>
      </c>
      <c r="M145" s="362">
        <f>SubSegments!M215</f>
        <v>-4114602.4892963469</v>
      </c>
      <c r="N145" s="356">
        <f>SubSegments!N215</f>
        <v>-2.2718274329237832E-2</v>
      </c>
      <c r="O145" s="285">
        <f>SubSegments!O215</f>
        <v>36969496.707904242</v>
      </c>
      <c r="P145" s="282">
        <f>SubSegments!P215</f>
        <v>282443.74964972585</v>
      </c>
      <c r="Q145" s="356">
        <f>SubSegments!Q215</f>
        <v>7.6987309384352323E-3</v>
      </c>
    </row>
    <row r="146" spans="2:17" x14ac:dyDescent="0.25">
      <c r="B146" s="495"/>
      <c r="C146" s="48" t="s">
        <v>135</v>
      </c>
      <c r="D146" s="281">
        <f>SubSegments!D216</f>
        <v>1035753.7734266883</v>
      </c>
      <c r="E146" s="282">
        <f>SubSegments!E216</f>
        <v>-60793.764717625687</v>
      </c>
      <c r="F146" s="319">
        <f>SubSegments!F216</f>
        <v>-5.5441066258291823E-2</v>
      </c>
      <c r="G146" s="337">
        <f>SubSegments!G216</f>
        <v>5.553359311753793E-2</v>
      </c>
      <c r="H146" s="372">
        <f>SubSegments!H216</f>
        <v>-6.8269543972283853E-3</v>
      </c>
      <c r="I146" s="328">
        <f>SubSegments!I216</f>
        <v>2.4920518073761837</v>
      </c>
      <c r="J146" s="337">
        <f>SubSegments!J216</f>
        <v>4.0247830629400738E-3</v>
      </c>
      <c r="K146" s="344">
        <f>SubSegments!K216</f>
        <v>1.6176605091542415E-3</v>
      </c>
      <c r="L146" s="350">
        <f>SubSegments!L216</f>
        <v>2581152.0630646809</v>
      </c>
      <c r="M146" s="362">
        <f>SubSegments!M216</f>
        <v>-147087.84528252948</v>
      </c>
      <c r="N146" s="356">
        <f>SubSegments!N216</f>
        <v>-5.3913090572608943E-2</v>
      </c>
      <c r="O146" s="285">
        <f>SubSegments!O216</f>
        <v>520035.22123099305</v>
      </c>
      <c r="P146" s="282">
        <f>SubSegments!P216</f>
        <v>-25157.684438146418</v>
      </c>
      <c r="Q146" s="356">
        <f>SubSegments!Q216</f>
        <v>-4.6144555764659617E-2</v>
      </c>
    </row>
    <row r="147" spans="2:17" x14ac:dyDescent="0.25">
      <c r="B147" s="495"/>
      <c r="C147" s="48" t="s">
        <v>136</v>
      </c>
      <c r="D147" s="281">
        <f>SubSegments!D217</f>
        <v>960487984.4800874</v>
      </c>
      <c r="E147" s="282">
        <f>SubSegments!E217</f>
        <v>31169858.05787158</v>
      </c>
      <c r="F147" s="319">
        <f>SubSegments!F217</f>
        <v>3.3540568263606879E-2</v>
      </c>
      <c r="G147" s="337">
        <f>SubSegments!G217</f>
        <v>51.49809761052893</v>
      </c>
      <c r="H147" s="372">
        <f>SubSegments!H217</f>
        <v>-1.3521301845738947</v>
      </c>
      <c r="I147" s="328">
        <f>SubSegments!I217</f>
        <v>1.8143699343850035</v>
      </c>
      <c r="J147" s="337">
        <f>SubSegments!J217</f>
        <v>4.8427229362602464E-2</v>
      </c>
      <c r="K147" s="344">
        <f>SubSegments!K217</f>
        <v>2.7422876871867802E-2</v>
      </c>
      <c r="L147" s="350">
        <f>SubSegments!L217</f>
        <v>1742680521.3787205</v>
      </c>
      <c r="M147" s="362">
        <f>SubSegments!M217</f>
        <v>101557955.37832308</v>
      </c>
      <c r="N147" s="356">
        <f>SubSegments!N217</f>
        <v>6.1883224009180116E-2</v>
      </c>
      <c r="O147" s="285">
        <f>SubSegments!O217</f>
        <v>379547909.17022014</v>
      </c>
      <c r="P147" s="282">
        <f>SubSegments!P217</f>
        <v>16641568.258721888</v>
      </c>
      <c r="Q147" s="356">
        <f>SubSegments!Q217</f>
        <v>4.5856372244485688E-2</v>
      </c>
    </row>
    <row r="148" spans="2:17" x14ac:dyDescent="0.25">
      <c r="B148" s="495"/>
      <c r="C148" s="48" t="s">
        <v>137</v>
      </c>
      <c r="D148" s="281">
        <f>SubSegments!D218</f>
        <v>125832042.87760706</v>
      </c>
      <c r="E148" s="282">
        <f>SubSegments!E218</f>
        <v>23787077.552933872</v>
      </c>
      <c r="F148" s="319">
        <f>SubSegments!F218</f>
        <v>0.23310388197253329</v>
      </c>
      <c r="G148" s="337">
        <f>SubSegments!G218</f>
        <v>6.7466859881135912</v>
      </c>
      <c r="H148" s="372">
        <f>SubSegments!H218</f>
        <v>0.9433991378772193</v>
      </c>
      <c r="I148" s="328">
        <f>SubSegments!I218</f>
        <v>2.6557720365696444</v>
      </c>
      <c r="J148" s="337">
        <f>SubSegments!J218</f>
        <v>-8.3641836611301201E-3</v>
      </c>
      <c r="K148" s="344">
        <f>SubSegments!K218</f>
        <v>-3.1395480447338358E-3</v>
      </c>
      <c r="L148" s="350">
        <f>SubSegments!L218</f>
        <v>334181220.77878135</v>
      </c>
      <c r="M148" s="362">
        <f>SubSegments!M218</f>
        <v>62319532.565126061</v>
      </c>
      <c r="N148" s="356">
        <f>SubSegments!N218</f>
        <v>0.2292324930909328</v>
      </c>
      <c r="O148" s="285">
        <f>SubSegments!O218</f>
        <v>59955720.487430744</v>
      </c>
      <c r="P148" s="282">
        <f>SubSegments!P218</f>
        <v>10638422.505291536</v>
      </c>
      <c r="Q148" s="356">
        <f>SubSegments!Q218</f>
        <v>0.21571381524479213</v>
      </c>
    </row>
    <row r="149" spans="2:17" x14ac:dyDescent="0.25">
      <c r="B149" s="495"/>
      <c r="C149" s="48" t="s">
        <v>138</v>
      </c>
      <c r="D149" s="281">
        <f>SubSegments!D219</f>
        <v>352186457.13705617</v>
      </c>
      <c r="E149" s="282">
        <f>SubSegments!E219</f>
        <v>15640776.896502316</v>
      </c>
      <c r="F149" s="319">
        <f>SubSegments!F219</f>
        <v>4.6474454479174143E-2</v>
      </c>
      <c r="G149" s="337">
        <f>SubSegments!G219</f>
        <v>18.88303949639517</v>
      </c>
      <c r="H149" s="372">
        <f>SubSegments!H219</f>
        <v>-0.25627927773383519</v>
      </c>
      <c r="I149" s="328">
        <f>SubSegments!I219</f>
        <v>1.4766353695789496</v>
      </c>
      <c r="J149" s="337">
        <f>SubSegments!J219</f>
        <v>9.8132802075185266E-2</v>
      </c>
      <c r="K149" s="344">
        <f>SubSegments!K219</f>
        <v>7.1187971925860988E-2</v>
      </c>
      <c r="L149" s="350">
        <f>SubSegments!L219</f>
        <v>520050979.29527783</v>
      </c>
      <c r="M149" s="362">
        <f>SubSegments!M219</f>
        <v>56121895.00137347</v>
      </c>
      <c r="N149" s="356">
        <f>SubSegments!N219</f>
        <v>0.12097084856576831</v>
      </c>
      <c r="O149" s="285">
        <f>SubSegments!O219</f>
        <v>145731953.17774814</v>
      </c>
      <c r="P149" s="282">
        <f>SubSegments!P219</f>
        <v>4250127.2671504915</v>
      </c>
      <c r="Q149" s="356">
        <f>SubSegments!Q219</f>
        <v>3.0040093416918059E-2</v>
      </c>
    </row>
    <row r="150" spans="2:17" x14ac:dyDescent="0.25">
      <c r="B150" s="495"/>
      <c r="C150" s="48" t="s">
        <v>139</v>
      </c>
      <c r="D150" s="281">
        <f>SubSegments!D220</f>
        <v>3839111.9791457718</v>
      </c>
      <c r="E150" s="282">
        <f>SubSegments!E220</f>
        <v>312733.84417937323</v>
      </c>
      <c r="F150" s="319">
        <f>SubSegments!F220</f>
        <v>8.868414906456229E-2</v>
      </c>
      <c r="G150" s="337">
        <f>SubSegments!G220</f>
        <v>0.2058401215157509</v>
      </c>
      <c r="H150" s="372">
        <f>SubSegments!H220</f>
        <v>5.2953538782682386E-3</v>
      </c>
      <c r="I150" s="328">
        <f>SubSegments!I220</f>
        <v>2.2437889428503768</v>
      </c>
      <c r="J150" s="337">
        <f>SubSegments!J220</f>
        <v>8.1191225064256578E-3</v>
      </c>
      <c r="K150" s="344">
        <f>SubSegments!K220</f>
        <v>3.6316286208920401E-3</v>
      </c>
      <c r="L150" s="350">
        <f>SubSegments!L220</f>
        <v>8614157.0091717094</v>
      </c>
      <c r="M150" s="362">
        <f>SubSegments!M220</f>
        <v>730339.83770654351</v>
      </c>
      <c r="N150" s="356">
        <f>SubSegments!N220</f>
        <v>9.2637845579416664E-2</v>
      </c>
      <c r="O150" s="285">
        <f>SubSegments!O220</f>
        <v>1845771.8369845175</v>
      </c>
      <c r="P150" s="282">
        <f>SubSegments!P220</f>
        <v>72064.014803933445</v>
      </c>
      <c r="Q150" s="356">
        <f>SubSegments!Q220</f>
        <v>4.0629022380551071E-2</v>
      </c>
    </row>
    <row r="151" spans="2:17" x14ac:dyDescent="0.25">
      <c r="B151" s="495"/>
      <c r="C151" s="48" t="s">
        <v>140</v>
      </c>
      <c r="D151" s="281">
        <f>SubSegments!D221</f>
        <v>505396.09668347175</v>
      </c>
      <c r="E151" s="282">
        <f>SubSegments!E221</f>
        <v>-37736.043716097658</v>
      </c>
      <c r="F151" s="319">
        <f>SubSegments!F221</f>
        <v>-6.9478568674533142E-2</v>
      </c>
      <c r="G151" s="337">
        <f>SubSegments!G221</f>
        <v>2.7097619063994993E-2</v>
      </c>
      <c r="H151" s="372">
        <f>SubSegments!H221</f>
        <v>-3.7902507911526141E-3</v>
      </c>
      <c r="I151" s="328">
        <f>SubSegments!I221</f>
        <v>7.3914473449199614</v>
      </c>
      <c r="J151" s="337">
        <f>SubSegments!J221</f>
        <v>-0.47782494907156448</v>
      </c>
      <c r="K151" s="344">
        <f>SubSegments!K221</f>
        <v>-6.072034760271304E-2</v>
      </c>
      <c r="L151" s="350">
        <f>SubSegments!L221</f>
        <v>3735608.6369639593</v>
      </c>
      <c r="M151" s="362">
        <f>SubSegments!M221</f>
        <v>-538446.06745868782</v>
      </c>
      <c r="N151" s="356">
        <f>SubSegments!N221</f>
        <v>-0.12598015343638957</v>
      </c>
      <c r="O151" s="285">
        <f>SubSegments!O221</f>
        <v>965285.99076440837</v>
      </c>
      <c r="P151" s="282">
        <f>SubSegments!P221</f>
        <v>-106651.67242630757</v>
      </c>
      <c r="Q151" s="356">
        <f>SubSegments!Q221</f>
        <v>-9.9494285991267042E-2</v>
      </c>
    </row>
    <row r="152" spans="2:17" x14ac:dyDescent="0.25">
      <c r="B152" s="495"/>
      <c r="C152" s="48" t="s">
        <v>141</v>
      </c>
      <c r="D152" s="281">
        <f>SubSegments!D222</f>
        <v>1082902.7871406064</v>
      </c>
      <c r="E152" s="282">
        <f>SubSegments!E222</f>
        <v>429366.13064720237</v>
      </c>
      <c r="F152" s="319">
        <f>SubSegments!F222</f>
        <v>0.6569885964025276</v>
      </c>
      <c r="G152" s="337">
        <f>SubSegments!G222</f>
        <v>5.8061562805564633E-2</v>
      </c>
      <c r="H152" s="372">
        <f>SubSegments!H222</f>
        <v>2.0894999293992751E-2</v>
      </c>
      <c r="I152" s="328">
        <f>SubSegments!I222</f>
        <v>2.9947366417289607</v>
      </c>
      <c r="J152" s="337">
        <f>SubSegments!J222</f>
        <v>0.13371178573581366</v>
      </c>
      <c r="K152" s="344">
        <f>SubSegments!K222</f>
        <v>4.6735625332202262E-2</v>
      </c>
      <c r="L152" s="350">
        <f>SubSegments!L222</f>
        <v>3243008.6560803913</v>
      </c>
      <c r="M152" s="362">
        <f>SubSegments!M222</f>
        <v>1373224.0375501071</v>
      </c>
      <c r="N152" s="356">
        <f>SubSegments!N222</f>
        <v>0.7344289946237279</v>
      </c>
      <c r="O152" s="285">
        <f>SubSegments!O222</f>
        <v>863533.23695087386</v>
      </c>
      <c r="P152" s="282">
        <f>SubSegments!P222</f>
        <v>392741.63861661544</v>
      </c>
      <c r="Q152" s="356">
        <f>SubSegments!Q222</f>
        <v>0.83421547879402025</v>
      </c>
    </row>
    <row r="153" spans="2:17" x14ac:dyDescent="0.25">
      <c r="B153" s="495"/>
      <c r="C153" s="48" t="s">
        <v>142</v>
      </c>
      <c r="D153" s="281">
        <f>SubSegments!D223</f>
        <v>46788608.335172318</v>
      </c>
      <c r="E153" s="282">
        <f>SubSegments!E223</f>
        <v>390930.31820839643</v>
      </c>
      <c r="F153" s="319">
        <f>SubSegments!F223</f>
        <v>8.4256440174757131E-3</v>
      </c>
      <c r="G153" s="337">
        <f>SubSegments!G223</f>
        <v>2.5086459779190138</v>
      </c>
      <c r="H153" s="372">
        <f>SubSegments!H223</f>
        <v>-0.12998527508455249</v>
      </c>
      <c r="I153" s="328">
        <f>SubSegments!I223</f>
        <v>5.0378558899974673</v>
      </c>
      <c r="J153" s="337">
        <f>SubSegments!J223</f>
        <v>3.1447808993987358E-2</v>
      </c>
      <c r="K153" s="344">
        <f>SubSegments!K223</f>
        <v>6.2815113121349846E-3</v>
      </c>
      <c r="L153" s="350">
        <f>SubSegments!L223</f>
        <v>235714266.08613244</v>
      </c>
      <c r="M153" s="362">
        <f>SubSegments!M223</f>
        <v>3428555.9222067297</v>
      </c>
      <c r="N153" s="356">
        <f>SubSegments!N223</f>
        <v>1.4760081107818354E-2</v>
      </c>
      <c r="O153" s="285">
        <f>SubSegments!O223</f>
        <v>63862827.158649877</v>
      </c>
      <c r="P153" s="282">
        <f>SubSegments!P223</f>
        <v>2526082.7128819525</v>
      </c>
      <c r="Q153" s="356">
        <f>SubSegments!Q223</f>
        <v>4.1183840709306599E-2</v>
      </c>
    </row>
    <row r="154" spans="2:17" ht="15" thickBot="1" x14ac:dyDescent="0.3">
      <c r="B154" s="495"/>
      <c r="C154" s="384" t="s">
        <v>143</v>
      </c>
      <c r="D154" s="388">
        <f>SubSegments!D224</f>
        <v>298564965.93399441</v>
      </c>
      <c r="E154" s="389">
        <f>SubSegments!E224</f>
        <v>34074863.475470126</v>
      </c>
      <c r="F154" s="399">
        <f>SubSegments!F224</f>
        <v>0.12883228203525512</v>
      </c>
      <c r="G154" s="400">
        <f>SubSegments!G224</f>
        <v>16.008037588388852</v>
      </c>
      <c r="H154" s="401">
        <f>SubSegments!H224</f>
        <v>0.96651223011522802</v>
      </c>
      <c r="I154" s="402">
        <f>SubSegments!I224</f>
        <v>2.572311705932858</v>
      </c>
      <c r="J154" s="400">
        <f>SubSegments!J224</f>
        <v>0.19962442201602304</v>
      </c>
      <c r="K154" s="403">
        <f>SubSegments!K224</f>
        <v>8.4134316127190106E-2</v>
      </c>
      <c r="L154" s="404">
        <f>SubSegments!L224</f>
        <v>768002156.85345876</v>
      </c>
      <c r="M154" s="405">
        <f>SubSegments!M224</f>
        <v>140449854.02825737</v>
      </c>
      <c r="N154" s="406">
        <f>SubSegments!N224</f>
        <v>0.22380581410658662</v>
      </c>
      <c r="O154" s="407">
        <f>SubSegments!O224</f>
        <v>148327420.27217942</v>
      </c>
      <c r="P154" s="389">
        <f>SubSegments!P224</f>
        <v>11691570.803356081</v>
      </c>
      <c r="Q154" s="406">
        <f>SubSegments!Q224</f>
        <v>8.5567373780801106E-2</v>
      </c>
    </row>
    <row r="155" spans="2:17" s="256" customFormat="1" x14ac:dyDescent="0.25">
      <c r="B155" s="495"/>
      <c r="C155" s="385" t="s">
        <v>282</v>
      </c>
      <c r="D155" s="408">
        <f>'RFG vs SS'!E61</f>
        <v>910319340.63099265</v>
      </c>
      <c r="E155" s="408">
        <f>'RFG vs SS'!F61</f>
        <v>28805605.191159964</v>
      </c>
      <c r="F155" s="413">
        <f>'RFG vs SS'!G61</f>
        <v>3.2677432050207775E-2</v>
      </c>
      <c r="G155" s="414">
        <f>'RFG vs SS'!H61</f>
        <v>48.808225629124621</v>
      </c>
      <c r="H155" s="415">
        <f>'RFG vs SS'!I61</f>
        <v>-1.323371289002047</v>
      </c>
      <c r="I155" s="416">
        <f>'RFG vs SS'!J61</f>
        <v>1.7257887212365248</v>
      </c>
      <c r="J155" s="414">
        <f>'RFG vs SS'!K61</f>
        <v>4.4654019512897714E-2</v>
      </c>
      <c r="K155" s="417">
        <f>'RFG vs SS'!L61</f>
        <v>2.6561833187498312E-2</v>
      </c>
      <c r="L155" s="418">
        <f>'RFG vs SS'!M61</f>
        <v>1571018850.7844372</v>
      </c>
      <c r="M155" s="419">
        <f>'RFG vs SS'!N61</f>
        <v>89075520.090513706</v>
      </c>
      <c r="N155" s="420">
        <f>'RFG vs SS'!O61</f>
        <v>6.0107237736819454E-2</v>
      </c>
      <c r="O155" s="421">
        <f>'RFG vs SS'!P61</f>
        <v>356168410.7129932</v>
      </c>
      <c r="P155" s="422">
        <f>'RFG vs SS'!Q61</f>
        <v>16285726.010352969</v>
      </c>
      <c r="Q155" s="420">
        <f>'RFG vs SS'!R61</f>
        <v>4.7915727229826899E-2</v>
      </c>
    </row>
    <row r="156" spans="2:17" s="256" customFormat="1" ht="15" thickBot="1" x14ac:dyDescent="0.3">
      <c r="B156" s="496"/>
      <c r="C156" s="257" t="s">
        <v>283</v>
      </c>
      <c r="D156" s="409">
        <f>'RFG vs SS'!E62</f>
        <v>50168643.849183254</v>
      </c>
      <c r="E156" s="409">
        <f>'RFG vs SS'!F62</f>
        <v>2364252.8667182177</v>
      </c>
      <c r="F156" s="423">
        <f>'RFG vs SS'!G62</f>
        <v>4.9456813864346499E-2</v>
      </c>
      <c r="G156" s="424">
        <f>'RFG vs SS'!H62</f>
        <v>2.6898719814091194</v>
      </c>
      <c r="H156" s="425">
        <f>'RFG vs SS'!I62</f>
        <v>-2.875889557174105E-2</v>
      </c>
      <c r="I156" s="426">
        <f>'RFG vs SS'!J62</f>
        <v>3.4216924641282747</v>
      </c>
      <c r="J156" s="424">
        <f>'RFG vs SS'!K62</f>
        <v>9.1888819838298996E-2</v>
      </c>
      <c r="K156" s="427">
        <f>'RFG vs SS'!L62</f>
        <v>2.7595867400731593E-2</v>
      </c>
      <c r="L156" s="428">
        <f>'RFG vs SS'!M62</f>
        <v>171661670.59428567</v>
      </c>
      <c r="M156" s="429">
        <f>'RFG vs SS'!N62</f>
        <v>12482435.287810743</v>
      </c>
      <c r="N156" s="430">
        <f>'RFG vs SS'!O62</f>
        <v>7.8417484942541346E-2</v>
      </c>
      <c r="O156" s="431">
        <f>'RFG vs SS'!P62</f>
        <v>23379498.457227163</v>
      </c>
      <c r="P156" s="432">
        <f>'RFG vs SS'!Q62</f>
        <v>355842.24836943671</v>
      </c>
      <c r="Q156" s="430">
        <f>'RFG vs SS'!R62</f>
        <v>1.5455505639131985E-2</v>
      </c>
    </row>
    <row r="157" spans="2:17" x14ac:dyDescent="0.25">
      <c r="B157" s="497" t="s">
        <v>274</v>
      </c>
      <c r="C157" s="43" t="s">
        <v>33</v>
      </c>
      <c r="D157" s="258">
        <f>'Fat Content'!D77</f>
        <v>5880094.2137709819</v>
      </c>
      <c r="E157" s="62">
        <f>'Fat Content'!E77</f>
        <v>-280460.05919609591</v>
      </c>
      <c r="F157" s="323">
        <f>'Fat Content'!F77</f>
        <v>-4.5525134065740373E-2</v>
      </c>
      <c r="G157" s="341">
        <f>'Fat Content'!G77</f>
        <v>0.31527064437333674</v>
      </c>
      <c r="H157" s="376">
        <f>'Fat Content'!H77</f>
        <v>-3.5079453632263391E-2</v>
      </c>
      <c r="I157" s="332">
        <f>'Fat Content'!I77</f>
        <v>2.6150973798603276</v>
      </c>
      <c r="J157" s="341">
        <f>'Fat Content'!J77</f>
        <v>5.7778180495492659E-2</v>
      </c>
      <c r="K157" s="309">
        <f>'Fat Content'!K77</f>
        <v>2.2593261142309928E-2</v>
      </c>
      <c r="L157" s="310">
        <f>'Fat Content'!L77</f>
        <v>15377018.971764369</v>
      </c>
      <c r="M157" s="311">
        <f>'Fat Content'!M77</f>
        <v>-377484.74922341108</v>
      </c>
      <c r="N157" s="312">
        <f>'Fat Content'!N77</f>
        <v>-2.3960434165916301E-2</v>
      </c>
      <c r="O157" s="61">
        <f>'Fat Content'!O77</f>
        <v>3096629.7106342297</v>
      </c>
      <c r="P157" s="62">
        <f>'Fat Content'!P77</f>
        <v>-133266.87435810268</v>
      </c>
      <c r="Q157" s="312">
        <f>'Fat Content'!Q77</f>
        <v>-4.12604152644779E-2</v>
      </c>
    </row>
    <row r="158" spans="2:17" x14ac:dyDescent="0.25">
      <c r="B158" s="498"/>
      <c r="C158" s="48" t="s">
        <v>162</v>
      </c>
      <c r="D158" s="57">
        <f>'Fat Content'!D78</f>
        <v>135099120.35907528</v>
      </c>
      <c r="E158" s="277">
        <f>'Fat Content'!E78</f>
        <v>-1537151.0237905085</v>
      </c>
      <c r="F158" s="279">
        <f>'Fat Content'!F78</f>
        <v>-1.1249948554899365E-2</v>
      </c>
      <c r="G158" s="333">
        <f>'Fat Content'!G78</f>
        <v>7.2435551508895513</v>
      </c>
      <c r="H158" s="368">
        <f>'Fat Content'!H78</f>
        <v>-0.52693577395561864</v>
      </c>
      <c r="I158" s="324">
        <f>'Fat Content'!I78</f>
        <v>1.3806107607706257</v>
      </c>
      <c r="J158" s="333">
        <f>'Fat Content'!J78</f>
        <v>2.0979490365477416E-2</v>
      </c>
      <c r="K158" s="290">
        <f>'Fat Content'!K78</f>
        <v>1.5430279386870725E-2</v>
      </c>
      <c r="L158" s="294">
        <f>'Fat Content'!L78</f>
        <v>186519299.33838525</v>
      </c>
      <c r="M158" s="280">
        <f>'Fat Content'!M78</f>
        <v>744352.09467682242</v>
      </c>
      <c r="N158" s="269">
        <f>'Fat Content'!N78</f>
        <v>4.0067409826812974E-3</v>
      </c>
      <c r="O158" s="284">
        <f>'Fat Content'!O78</f>
        <v>57238409.659493163</v>
      </c>
      <c r="P158" s="277">
        <f>'Fat Content'!P78</f>
        <v>-1027423.8140754178</v>
      </c>
      <c r="Q158" s="269">
        <f>'Fat Content'!Q78</f>
        <v>-1.7633383971783278E-2</v>
      </c>
    </row>
    <row r="159" spans="2:17" x14ac:dyDescent="0.25">
      <c r="B159" s="498"/>
      <c r="C159" s="48" t="s">
        <v>163</v>
      </c>
      <c r="D159" s="57">
        <f>'Fat Content'!D79</f>
        <v>1605351.6537715197</v>
      </c>
      <c r="E159" s="277">
        <f>'Fat Content'!E79</f>
        <v>136639.10413324833</v>
      </c>
      <c r="F159" s="279">
        <f>'Fat Content'!F79</f>
        <v>9.3033251582756021E-2</v>
      </c>
      <c r="G159" s="333">
        <f>'Fat Content'!G79</f>
        <v>8.607349337108107E-2</v>
      </c>
      <c r="H159" s="368">
        <f>'Fat Content'!H79</f>
        <v>2.5479593187698185E-3</v>
      </c>
      <c r="I159" s="324">
        <f>'Fat Content'!I79</f>
        <v>1.9277434128703954</v>
      </c>
      <c r="J159" s="333">
        <f>'Fat Content'!J79</f>
        <v>3.366302865025772E-2</v>
      </c>
      <c r="K159" s="290">
        <f>'Fat Content'!K79</f>
        <v>1.7772756072397648E-2</v>
      </c>
      <c r="L159" s="294">
        <f>'Fat Content'!L79</f>
        <v>3094706.0758986427</v>
      </c>
      <c r="M159" s="280">
        <f>'Fat Content'!M79</f>
        <v>312846.44557084749</v>
      </c>
      <c r="N159" s="269">
        <f>'Fat Content'!N79</f>
        <v>0.11245946494215592</v>
      </c>
      <c r="O159" s="284">
        <f>'Fat Content'!O79</f>
        <v>802719.39229083061</v>
      </c>
      <c r="P159" s="277">
        <f>'Fat Content'!P79</f>
        <v>68363.117471695296</v>
      </c>
      <c r="Q159" s="269">
        <f>'Fat Content'!Q79</f>
        <v>9.3092576200199909E-2</v>
      </c>
    </row>
    <row r="160" spans="2:17" ht="15" thickBot="1" x14ac:dyDescent="0.3">
      <c r="B160" s="499"/>
      <c r="C160" s="51" t="s">
        <v>164</v>
      </c>
      <c r="D160" s="296">
        <f>'Fat Content'!D80</f>
        <v>1722509542.1889627</v>
      </c>
      <c r="E160" s="297">
        <f>'Fat Content'!E80</f>
        <v>108375608.54139376</v>
      </c>
      <c r="F160" s="317">
        <f>'Fat Content'!F80</f>
        <v>6.7141645610838491E-2</v>
      </c>
      <c r="G160" s="334">
        <f>'Fat Content'!G80</f>
        <v>92.355100711365324</v>
      </c>
      <c r="H160" s="369">
        <f>'Fat Content'!H80</f>
        <v>0.55946726826834947</v>
      </c>
      <c r="I160" s="325">
        <f>'Fat Content'!I80</f>
        <v>2.0958342178861202</v>
      </c>
      <c r="J160" s="334">
        <f>'Fat Content'!J80</f>
        <v>8.3812646935879975E-2</v>
      </c>
      <c r="K160" s="342">
        <f>'Fat Content'!K80</f>
        <v>4.1655938557506031E-2</v>
      </c>
      <c r="L160" s="348">
        <f>'Fat Content'!L80</f>
        <v>3610094439.1549835</v>
      </c>
      <c r="M160" s="360">
        <f>'Fat Content'!M80</f>
        <v>362422146.25331068</v>
      </c>
      <c r="N160" s="354">
        <f>'Fat Content'!N80</f>
        <v>0.1115944324325593</v>
      </c>
      <c r="O160" s="298">
        <f>'Fat Content'!O80</f>
        <v>782376467.89148474</v>
      </c>
      <c r="P160" s="297">
        <f>'Fat Content'!P80</f>
        <v>47865831.114163756</v>
      </c>
      <c r="Q160" s="354">
        <f>'Fat Content'!Q80</f>
        <v>6.5166967934155426E-2</v>
      </c>
    </row>
    <row r="161" spans="2:17" ht="15" thickBot="1" x14ac:dyDescent="0.3">
      <c r="B161" s="497" t="s">
        <v>284</v>
      </c>
      <c r="C161" s="254" t="s">
        <v>284</v>
      </c>
      <c r="D161" s="259">
        <f>Flavors!D332</f>
        <v>1080215648.3463593</v>
      </c>
      <c r="E161" s="260">
        <f>Flavors!E332</f>
        <v>58478862.523651958</v>
      </c>
      <c r="F161" s="273">
        <f>Flavors!F332</f>
        <v>5.7234762744266372E-2</v>
      </c>
      <c r="G161" s="335">
        <f>Flavors!G332</f>
        <v>57.91748756656618</v>
      </c>
      <c r="H161" s="370">
        <f>Flavors!H332</f>
        <v>-0.18858003512502108</v>
      </c>
      <c r="I161" s="326">
        <f>Flavors!I332</f>
        <v>1.9396603109778976</v>
      </c>
      <c r="J161" s="335">
        <f>Flavors!J332</f>
        <v>4.804602888267584E-2</v>
      </c>
      <c r="K161" s="314">
        <f>Flavors!K332</f>
        <v>2.5399485157966924E-2</v>
      </c>
      <c r="L161" s="315">
        <f>Flavors!L332</f>
        <v>2095251420.3946905</v>
      </c>
      <c r="M161" s="272">
        <f>Flavors!M332</f>
        <v>162519523.79039073</v>
      </c>
      <c r="N161" s="274">
        <f>Flavors!N332</f>
        <v>8.4087981409076085E-2</v>
      </c>
      <c r="O161" s="302">
        <f>Flavors!O332</f>
        <v>445307963.41960806</v>
      </c>
      <c r="P161" s="260">
        <f>Flavors!P332</f>
        <v>29661895.931423843</v>
      </c>
      <c r="Q161" s="274">
        <f>Flavors!Q332</f>
        <v>7.1363350339569989E-2</v>
      </c>
    </row>
    <row r="162" spans="2:17" x14ac:dyDescent="0.25">
      <c r="B162" s="498"/>
      <c r="C162" s="378" t="s">
        <v>33</v>
      </c>
      <c r="D162" s="299">
        <f>Flavors!D333</f>
        <v>74266655.293213278</v>
      </c>
      <c r="E162" s="300">
        <f>Flavors!E333</f>
        <v>18436966.276431121</v>
      </c>
      <c r="F162" s="318">
        <f>Flavors!F333</f>
        <v>0.33023587630747953</v>
      </c>
      <c r="G162" s="336">
        <f>Flavors!G333</f>
        <v>3.9819253601258331</v>
      </c>
      <c r="H162" s="371">
        <f>Flavors!H333</f>
        <v>0.80689659615858345</v>
      </c>
      <c r="I162" s="327">
        <f>Flavors!I333</f>
        <v>2.4553428363687266</v>
      </c>
      <c r="J162" s="336">
        <f>Flavors!J333</f>
        <v>-8.1235919249187383E-3</v>
      </c>
      <c r="K162" s="343">
        <f>Flavors!K333</f>
        <v>-3.2976263981586542E-3</v>
      </c>
      <c r="L162" s="349">
        <f>Flavors!L333</f>
        <v>182350100.05525678</v>
      </c>
      <c r="M162" s="361">
        <f>Flavors!M333</f>
        <v>44815535.460339487</v>
      </c>
      <c r="N162" s="355">
        <f>Flavors!N333</f>
        <v>0.32584925536599024</v>
      </c>
      <c r="O162" s="301">
        <f>Flavors!O333</f>
        <v>40570800.077155456</v>
      </c>
      <c r="P162" s="300">
        <f>Flavors!P333</f>
        <v>8952654.795773074</v>
      </c>
      <c r="Q162" s="355">
        <f>Flavors!Q333</f>
        <v>0.28314927128393702</v>
      </c>
    </row>
    <row r="163" spans="2:17" x14ac:dyDescent="0.25">
      <c r="B163" s="498"/>
      <c r="C163" s="48" t="s">
        <v>145</v>
      </c>
      <c r="D163" s="281">
        <f>Flavors!D334</f>
        <v>15052151.161299357</v>
      </c>
      <c r="E163" s="282">
        <f>Flavors!E334</f>
        <v>1923861.503667688</v>
      </c>
      <c r="F163" s="319">
        <f>Flavors!F334</f>
        <v>0.14654319441750882</v>
      </c>
      <c r="G163" s="337">
        <f>Flavors!G334</f>
        <v>0.807045129432436</v>
      </c>
      <c r="H163" s="372">
        <f>Flavors!H334</f>
        <v>6.0440625292270234E-2</v>
      </c>
      <c r="I163" s="328">
        <f>Flavors!I334</f>
        <v>2.0256203284204339</v>
      </c>
      <c r="J163" s="337">
        <f>Flavors!J334</f>
        <v>2.5109465537882514E-2</v>
      </c>
      <c r="K163" s="344">
        <f>Flavors!K334</f>
        <v>1.2551526714382392E-2</v>
      </c>
      <c r="L163" s="350">
        <f>Flavors!L334</f>
        <v>30489943.378785219</v>
      </c>
      <c r="M163" s="362">
        <f>Flavors!M334</f>
        <v>4226657.3076244146</v>
      </c>
      <c r="N163" s="356">
        <f>Flavors!N334</f>
        <v>0.16093406195143353</v>
      </c>
      <c r="O163" s="285">
        <f>Flavors!O334</f>
        <v>7599581.3913827408</v>
      </c>
      <c r="P163" s="282">
        <f>Flavors!P334</f>
        <v>970406.17294106632</v>
      </c>
      <c r="Q163" s="356">
        <f>Flavors!Q334</f>
        <v>0.14638414900265384</v>
      </c>
    </row>
    <row r="164" spans="2:17" x14ac:dyDescent="0.25">
      <c r="B164" s="498"/>
      <c r="C164" s="48" t="s">
        <v>146</v>
      </c>
      <c r="D164" s="281">
        <f>Flavors!D335</f>
        <v>133900477.84058194</v>
      </c>
      <c r="E164" s="282">
        <f>Flavors!E335</f>
        <v>13164406.293350756</v>
      </c>
      <c r="F164" s="319">
        <f>Flavors!F335</f>
        <v>0.10903457537295243</v>
      </c>
      <c r="G164" s="337">
        <f>Flavors!G335</f>
        <v>7.1792880175001512</v>
      </c>
      <c r="H164" s="372">
        <f>Flavors!H335</f>
        <v>0.31303984807838781</v>
      </c>
      <c r="I164" s="328">
        <f>Flavors!I335</f>
        <v>2.2118499901167259</v>
      </c>
      <c r="J164" s="337">
        <f>Flavors!J335</f>
        <v>6.0755439607681261E-2</v>
      </c>
      <c r="K164" s="344">
        <f>Flavors!K335</f>
        <v>2.8243965191257551E-2</v>
      </c>
      <c r="L164" s="350">
        <f>Flavors!L335</f>
        <v>296167770.58831602</v>
      </c>
      <c r="M164" s="362">
        <f>Flavors!M335</f>
        <v>36453065.033196926</v>
      </c>
      <c r="N164" s="356">
        <f>Flavors!N335</f>
        <v>0.14035810931568724</v>
      </c>
      <c r="O164" s="285">
        <f>Flavors!O335</f>
        <v>58232266.551321402</v>
      </c>
      <c r="P164" s="282">
        <f>Flavors!P335</f>
        <v>6974201.0064175203</v>
      </c>
      <c r="Q164" s="356">
        <f>Flavors!Q335</f>
        <v>0.136060558124416</v>
      </c>
    </row>
    <row r="165" spans="2:17" x14ac:dyDescent="0.25">
      <c r="B165" s="498"/>
      <c r="C165" s="48" t="s">
        <v>147</v>
      </c>
      <c r="D165" s="281">
        <f>Flavors!D336</f>
        <v>23848123.780694555</v>
      </c>
      <c r="E165" s="282">
        <f>Flavors!E336</f>
        <v>-518708.56183704361</v>
      </c>
      <c r="F165" s="319">
        <f>Flavors!F336</f>
        <v>-2.1287484337127106E-2</v>
      </c>
      <c r="G165" s="337">
        <f>Flavors!G336</f>
        <v>1.2786552524662502</v>
      </c>
      <c r="H165" s="372">
        <f>Flavors!H336</f>
        <v>-0.10708403673254163</v>
      </c>
      <c r="I165" s="328">
        <f>Flavors!I336</f>
        <v>2.1232445959892274</v>
      </c>
      <c r="J165" s="337">
        <f>Flavors!J336</f>
        <v>3.296870957711473E-3</v>
      </c>
      <c r="K165" s="344">
        <f>Flavors!K336</f>
        <v>1.5551661575345969E-3</v>
      </c>
      <c r="L165" s="350">
        <f>Flavors!L336</f>
        <v>50635399.9418419</v>
      </c>
      <c r="M165" s="362">
        <f>Flavors!M336</f>
        <v>-1021010.8489323258</v>
      </c>
      <c r="N165" s="356">
        <f>Flavors!N336</f>
        <v>-1.9765423754812581E-2</v>
      </c>
      <c r="O165" s="285">
        <f>Flavors!O336</f>
        <v>12896598.498439843</v>
      </c>
      <c r="P165" s="282">
        <f>Flavors!P336</f>
        <v>80209.422137884423</v>
      </c>
      <c r="Q165" s="356">
        <f>Flavors!Q336</f>
        <v>6.2583479371888778E-3</v>
      </c>
    </row>
    <row r="166" spans="2:17" x14ac:dyDescent="0.25">
      <c r="B166" s="498"/>
      <c r="C166" s="48" t="s">
        <v>148</v>
      </c>
      <c r="D166" s="281">
        <f>Flavors!D337</f>
        <v>8723450.3676020671</v>
      </c>
      <c r="E166" s="282">
        <f>Flavors!E337</f>
        <v>-7166798.1020680871</v>
      </c>
      <c r="F166" s="319">
        <f>Flavors!F337</f>
        <v>-0.4510186304353524</v>
      </c>
      <c r="G166" s="337">
        <f>Flavors!G337</f>
        <v>0.46772172665392658</v>
      </c>
      <c r="H166" s="372">
        <f>Flavors!H337</f>
        <v>-0.43595509559424434</v>
      </c>
      <c r="I166" s="328">
        <f>Flavors!I337</f>
        <v>2.0821273328969956</v>
      </c>
      <c r="J166" s="337">
        <f>Flavors!J337</f>
        <v>-9.1147190912580278E-2</v>
      </c>
      <c r="K166" s="344">
        <f>Flavors!K337</f>
        <v>-4.1940026404398541E-2</v>
      </c>
      <c r="L166" s="350">
        <f>Flavors!L337</f>
        <v>18163334.447554607</v>
      </c>
      <c r="M166" s="362">
        <f>Flavors!M337</f>
        <v>-16370537.728583638</v>
      </c>
      <c r="N166" s="356">
        <f>Flavors!N337</f>
        <v>-0.47404292357041661</v>
      </c>
      <c r="O166" s="285">
        <f>Flavors!O337</f>
        <v>4714981.6409159834</v>
      </c>
      <c r="P166" s="282">
        <f>Flavors!P337</f>
        <v>-3633031.0705614062</v>
      </c>
      <c r="Q166" s="356">
        <f>Flavors!Q337</f>
        <v>-0.43519711770041741</v>
      </c>
    </row>
    <row r="167" spans="2:17" x14ac:dyDescent="0.25">
      <c r="B167" s="498"/>
      <c r="C167" s="48" t="s">
        <v>149</v>
      </c>
      <c r="D167" s="281">
        <f>Flavors!D338</f>
        <v>11730070.113119802</v>
      </c>
      <c r="E167" s="282">
        <f>Flavors!E338</f>
        <v>1125377.2907940615</v>
      </c>
      <c r="F167" s="319">
        <f>Flavors!F338</f>
        <v>0.10612068728901215</v>
      </c>
      <c r="G167" s="337">
        <f>Flavors!G338</f>
        <v>0.62892644720670743</v>
      </c>
      <c r="H167" s="372">
        <f>Flavors!H338</f>
        <v>2.5838639681930786E-2</v>
      </c>
      <c r="I167" s="328">
        <f>Flavors!I338</f>
        <v>2.0145443668994361</v>
      </c>
      <c r="J167" s="337">
        <f>Flavors!J338</f>
        <v>-9.3261772734068771E-2</v>
      </c>
      <c r="K167" s="344">
        <f>Flavors!K338</f>
        <v>-4.4245896707694701E-2</v>
      </c>
      <c r="L167" s="350">
        <f>Flavors!L338</f>
        <v>23630746.669720929</v>
      </c>
      <c r="M167" s="362">
        <f>Flavors!M338</f>
        <v>1278110.0298953727</v>
      </c>
      <c r="N167" s="356">
        <f>Flavors!N338</f>
        <v>5.7179385612978285E-2</v>
      </c>
      <c r="O167" s="285">
        <f>Flavors!O338</f>
        <v>5895481.3207314014</v>
      </c>
      <c r="P167" s="282">
        <f>Flavors!P338</f>
        <v>530304.40399247594</v>
      </c>
      <c r="Q167" s="356">
        <f>Flavors!Q338</f>
        <v>9.8841923057181647E-2</v>
      </c>
    </row>
    <row r="168" spans="2:17" x14ac:dyDescent="0.25">
      <c r="B168" s="498"/>
      <c r="C168" s="48" t="s">
        <v>150</v>
      </c>
      <c r="D168" s="281">
        <f>Flavors!D339</f>
        <v>135297514.71007606</v>
      </c>
      <c r="E168" s="282">
        <f>Flavors!E339</f>
        <v>-3295375.7652125657</v>
      </c>
      <c r="F168" s="319">
        <f>Flavors!F339</f>
        <v>-2.3777379589324153E-2</v>
      </c>
      <c r="G168" s="337">
        <f>Flavors!G339</f>
        <v>7.2541923809416788</v>
      </c>
      <c r="H168" s="372">
        <f>Flavors!H339</f>
        <v>-0.62757127366386634</v>
      </c>
      <c r="I168" s="328">
        <f>Flavors!I339</f>
        <v>1.7970928670825983</v>
      </c>
      <c r="J168" s="337">
        <f>Flavors!J339</f>
        <v>2.2638060173307828E-3</v>
      </c>
      <c r="K168" s="344">
        <f>Flavors!K339</f>
        <v>1.261293382438976E-3</v>
      </c>
      <c r="L168" s="350">
        <f>Flavors!L339</f>
        <v>243142198.61948061</v>
      </c>
      <c r="M168" s="362">
        <f>Flavors!M339</f>
        <v>-5608348.862603128</v>
      </c>
      <c r="N168" s="356">
        <f>Flavors!N339</f>
        <v>-2.25460764584129E-2</v>
      </c>
      <c r="O168" s="285">
        <f>Flavors!O339</f>
        <v>51821927.946059301</v>
      </c>
      <c r="P168" s="282">
        <f>Flavors!P339</f>
        <v>-2135145.6495157108</v>
      </c>
      <c r="Q168" s="356">
        <f>Flavors!Q339</f>
        <v>-3.9571190712070284E-2</v>
      </c>
    </row>
    <row r="169" spans="2:17" x14ac:dyDescent="0.25">
      <c r="B169" s="498"/>
      <c r="C169" s="48" t="s">
        <v>151</v>
      </c>
      <c r="D169" s="281">
        <f>Flavors!D340</f>
        <v>3502514.9524085466</v>
      </c>
      <c r="E169" s="282">
        <f>Flavors!E340</f>
        <v>-190411.53068456799</v>
      </c>
      <c r="F169" s="319">
        <f>Flavors!F340</f>
        <v>-5.1561148470273217E-2</v>
      </c>
      <c r="G169" s="337">
        <f>Flavors!G340</f>
        <v>0.18779293423343404</v>
      </c>
      <c r="H169" s="372">
        <f>Flavors!H340</f>
        <v>-2.2223421105971947E-2</v>
      </c>
      <c r="I169" s="328">
        <f>Flavors!I340</f>
        <v>2.0349554621584982</v>
      </c>
      <c r="J169" s="337">
        <f>Flavors!J340</f>
        <v>0.11935750239276088</v>
      </c>
      <c r="K169" s="344">
        <f>Flavors!K340</f>
        <v>6.2308221714413067E-2</v>
      </c>
      <c r="L169" s="350">
        <f>Flavors!L340</f>
        <v>7127461.9336955836</v>
      </c>
      <c r="M169" s="362">
        <f>Flavors!M340</f>
        <v>53299.497117553838</v>
      </c>
      <c r="N169" s="356">
        <f>Flavors!N340</f>
        <v>7.5343897734042268E-3</v>
      </c>
      <c r="O169" s="285">
        <f>Flavors!O340</f>
        <v>1724519.6669985186</v>
      </c>
      <c r="P169" s="282">
        <f>Flavors!P340</f>
        <v>-109937.5119251553</v>
      </c>
      <c r="Q169" s="356">
        <f>Flavors!Q340</f>
        <v>-5.9929178608387382E-2</v>
      </c>
    </row>
    <row r="170" spans="2:17" x14ac:dyDescent="0.25">
      <c r="B170" s="498"/>
      <c r="C170" s="48" t="s">
        <v>152</v>
      </c>
      <c r="D170" s="281">
        <f>Flavors!D341</f>
        <v>2251727.7468744628</v>
      </c>
      <c r="E170" s="282">
        <f>Flavors!E341</f>
        <v>-683096.31345249992</v>
      </c>
      <c r="F170" s="319">
        <f>Flavors!F341</f>
        <v>-0.23275545634459516</v>
      </c>
      <c r="G170" s="337">
        <f>Flavors!G341</f>
        <v>0.12072998015029481</v>
      </c>
      <c r="H170" s="372">
        <f>Flavors!H341</f>
        <v>-4.6173167132511392E-2</v>
      </c>
      <c r="I170" s="328">
        <f>Flavors!I341</f>
        <v>1.9954411587498631</v>
      </c>
      <c r="J170" s="337">
        <f>Flavors!J341</f>
        <v>-9.6470508494555851E-2</v>
      </c>
      <c r="K170" s="344">
        <f>Flavors!K341</f>
        <v>-4.6115957000054456E-2</v>
      </c>
      <c r="L170" s="350">
        <f>Flavors!L341</f>
        <v>4493190.2244123966</v>
      </c>
      <c r="M170" s="362">
        <f>Flavors!M341</f>
        <v>-1646202.4686952149</v>
      </c>
      <c r="N170" s="356">
        <f>Flavors!N341</f>
        <v>-0.26813767272833416</v>
      </c>
      <c r="O170" s="285">
        <f>Flavors!O341</f>
        <v>1125863.8734372314</v>
      </c>
      <c r="P170" s="282">
        <f>Flavors!P341</f>
        <v>-341548.15672624996</v>
      </c>
      <c r="Q170" s="356">
        <f>Flavors!Q341</f>
        <v>-0.23275545634459516</v>
      </c>
    </row>
    <row r="171" spans="2:17" x14ac:dyDescent="0.25">
      <c r="B171" s="498"/>
      <c r="C171" s="48" t="s">
        <v>153</v>
      </c>
      <c r="D171" s="281">
        <f>Flavors!D342</f>
        <v>145326.68488777889</v>
      </c>
      <c r="E171" s="282">
        <f>Flavors!E342</f>
        <v>88864.622364271083</v>
      </c>
      <c r="F171" s="319">
        <f>Flavors!F342</f>
        <v>1.5738819730021831</v>
      </c>
      <c r="G171" s="337">
        <f>Flavors!G342</f>
        <v>7.7919223610241669E-3</v>
      </c>
      <c r="H171" s="372">
        <f>Flavors!H342</f>
        <v>4.5809305797307551E-3</v>
      </c>
      <c r="I171" s="328">
        <f>Flavors!I342</f>
        <v>2.8161675464760219</v>
      </c>
      <c r="J171" s="337">
        <f>Flavors!J342</f>
        <v>0.23324302191916368</v>
      </c>
      <c r="K171" s="344">
        <f>Flavors!K342</f>
        <v>9.0301911535405871E-2</v>
      </c>
      <c r="L171" s="350">
        <f>Flavors!L342</f>
        <v>409264.29361791024</v>
      </c>
      <c r="M171" s="362">
        <f>Flavors!M342</f>
        <v>263427.04761887924</v>
      </c>
      <c r="N171" s="356">
        <f>Flavors!N342</f>
        <v>1.8063084352308021</v>
      </c>
      <c r="O171" s="285">
        <f>Flavors!O342</f>
        <v>91544.368433246331</v>
      </c>
      <c r="P171" s="282">
        <f>Flavors!P342</f>
        <v>55977.343702426122</v>
      </c>
      <c r="Q171" s="356">
        <f>Flavors!Q342</f>
        <v>1.5738551123147384</v>
      </c>
    </row>
    <row r="172" spans="2:17" x14ac:dyDescent="0.25">
      <c r="B172" s="498"/>
      <c r="C172" s="48" t="s">
        <v>154</v>
      </c>
      <c r="D172" s="281">
        <f>Flavors!D343</f>
        <v>21459395.704612326</v>
      </c>
      <c r="E172" s="282">
        <f>Flavors!E343</f>
        <v>1096471.7773353197</v>
      </c>
      <c r="F172" s="319">
        <f>Flavors!F343</f>
        <v>5.3846480065986441E-2</v>
      </c>
      <c r="G172" s="337">
        <f>Flavors!G343</f>
        <v>1.1505797808155749</v>
      </c>
      <c r="H172" s="372">
        <f>Flavors!H343</f>
        <v>-7.4576420356804451E-3</v>
      </c>
      <c r="I172" s="328">
        <f>Flavors!I343</f>
        <v>2.117546283698589</v>
      </c>
      <c r="J172" s="337">
        <f>Flavors!J343</f>
        <v>6.6749634190208518E-3</v>
      </c>
      <c r="K172" s="344">
        <f>Flavors!K343</f>
        <v>3.1621839545087978E-3</v>
      </c>
      <c r="L172" s="350">
        <f>Flavors!L343</f>
        <v>45441263.624719292</v>
      </c>
      <c r="M172" s="362">
        <f>Flavors!M343</f>
        <v>2457751.5095956698</v>
      </c>
      <c r="N172" s="356">
        <f>Flavors!N343</f>
        <v>5.7178936495766643E-2</v>
      </c>
      <c r="O172" s="285">
        <f>Flavors!O343</f>
        <v>11076276.234045554</v>
      </c>
      <c r="P172" s="282">
        <f>Flavors!P343</f>
        <v>378799.06595469266</v>
      </c>
      <c r="Q172" s="356">
        <f>Flavors!Q343</f>
        <v>3.5410130818937333E-2</v>
      </c>
    </row>
    <row r="173" spans="2:17" x14ac:dyDescent="0.25">
      <c r="B173" s="498"/>
      <c r="C173" s="48" t="s">
        <v>155</v>
      </c>
      <c r="D173" s="281">
        <f>Flavors!D344</f>
        <v>761030336.28849268</v>
      </c>
      <c r="E173" s="282">
        <f>Flavors!E344</f>
        <v>48734482.600720763</v>
      </c>
      <c r="F173" s="319">
        <f>Flavors!F344</f>
        <v>6.8418877280286769E-2</v>
      </c>
      <c r="G173" s="337">
        <f>Flavors!G344</f>
        <v>40.803857180965096</v>
      </c>
      <c r="H173" s="372">
        <f>Flavors!H344</f>
        <v>0.29566407185663479</v>
      </c>
      <c r="I173" s="328">
        <f>Flavors!I344</f>
        <v>2.193340480150908</v>
      </c>
      <c r="J173" s="337">
        <f>Flavors!J344</f>
        <v>0.13296726794780023</v>
      </c>
      <c r="K173" s="344">
        <f>Flavors!K344</f>
        <v>6.4535525486482864E-2</v>
      </c>
      <c r="L173" s="350">
        <f>Flavors!L344</f>
        <v>1669198643.2044094</v>
      </c>
      <c r="M173" s="362">
        <f>Flavors!M344</f>
        <v>201603347.10277987</v>
      </c>
      <c r="N173" s="356">
        <f>Flavors!N344</f>
        <v>0.13736985096524801</v>
      </c>
      <c r="O173" s="285">
        <f>Flavors!O344</f>
        <v>385309664.73585457</v>
      </c>
      <c r="P173" s="282">
        <f>Flavors!P344</f>
        <v>17031398.189640164</v>
      </c>
      <c r="Q173" s="356">
        <f>Flavors!Q344</f>
        <v>4.6246004004971419E-2</v>
      </c>
    </row>
    <row r="174" spans="2:17" x14ac:dyDescent="0.25">
      <c r="B174" s="498"/>
      <c r="C174" s="48" t="s">
        <v>156</v>
      </c>
      <c r="D174" s="281">
        <f>Flavors!D345</f>
        <v>25301159.253154352</v>
      </c>
      <c r="E174" s="282">
        <f>Flavors!E345</f>
        <v>160059.61685360968</v>
      </c>
      <c r="F174" s="319">
        <f>Flavors!F345</f>
        <v>6.3664525088036614E-3</v>
      </c>
      <c r="G174" s="337">
        <f>Flavors!G345</f>
        <v>1.3565620704602313</v>
      </c>
      <c r="H174" s="372">
        <f>Flavors!H345</f>
        <v>-7.320972137308468E-2</v>
      </c>
      <c r="I174" s="328">
        <f>Flavors!I345</f>
        <v>2.3178730234869276</v>
      </c>
      <c r="J174" s="337">
        <f>Flavors!J345</f>
        <v>0.11275343163431639</v>
      </c>
      <c r="K174" s="344">
        <f>Flavors!K345</f>
        <v>5.1132569884605496E-2</v>
      </c>
      <c r="L174" s="350">
        <f>Flavors!L345</f>
        <v>58644874.495833136</v>
      </c>
      <c r="M174" s="362">
        <f>Flavors!M345</f>
        <v>3205743.127107814</v>
      </c>
      <c r="N174" s="356">
        <f>Flavors!N345</f>
        <v>5.7824555471232698E-2</v>
      </c>
      <c r="O174" s="285">
        <f>Flavors!O345</f>
        <v>13597429.593686637</v>
      </c>
      <c r="P174" s="282">
        <f>Flavors!P345</f>
        <v>972763.39567422867</v>
      </c>
      <c r="Q174" s="356">
        <f>Flavors!Q345</f>
        <v>7.7052603246442891E-2</v>
      </c>
    </row>
    <row r="175" spans="2:17" x14ac:dyDescent="0.25">
      <c r="B175" s="498"/>
      <c r="C175" s="48" t="s">
        <v>157</v>
      </c>
      <c r="D175" s="281">
        <f>Flavors!D346</f>
        <v>860.07483315467834</v>
      </c>
      <c r="E175" s="282">
        <f>Flavors!E346</f>
        <v>-1326334.0251668445</v>
      </c>
      <c r="F175" s="319">
        <f>Flavors!F346</f>
        <v>-0.999351960023666</v>
      </c>
      <c r="G175" s="337">
        <f>Flavors!G346</f>
        <v>4.6114286098159221E-5</v>
      </c>
      <c r="H175" s="372">
        <f>Flavors!H346</f>
        <v>-7.5431279858099026E-2</v>
      </c>
      <c r="I175" s="328">
        <f>Flavors!I346</f>
        <v>1.9919783569867104</v>
      </c>
      <c r="J175" s="337">
        <f>Flavors!J346</f>
        <v>-8.9747111955589265E-2</v>
      </c>
      <c r="K175" s="344">
        <f>Flavors!K346</f>
        <v>-4.3111886410838178E-2</v>
      </c>
      <c r="L175" s="350">
        <f>Flavors!L346</f>
        <v>1713.2504530330752</v>
      </c>
      <c r="M175" s="362">
        <f>Flavors!M346</f>
        <v>-2761140.5097469189</v>
      </c>
      <c r="N175" s="356">
        <f>Flavors!N346</f>
        <v>-0.99937989824951534</v>
      </c>
      <c r="O175" s="285">
        <f>Flavors!O346</f>
        <v>430.03741657733917</v>
      </c>
      <c r="P175" s="282">
        <f>Flavors!P346</f>
        <v>-663167.01258342224</v>
      </c>
      <c r="Q175" s="356">
        <f>Flavors!Q346</f>
        <v>-0.999351960023666</v>
      </c>
    </row>
    <row r="176" spans="2:17" x14ac:dyDescent="0.25">
      <c r="B176" s="498"/>
      <c r="C176" s="48" t="s">
        <v>158</v>
      </c>
      <c r="D176" s="281">
        <f>Flavors!D347</f>
        <v>160549951.85431057</v>
      </c>
      <c r="E176" s="282">
        <f>Flavors!E347</f>
        <v>16233122.56258148</v>
      </c>
      <c r="F176" s="319">
        <f>Flavors!F347</f>
        <v>0.1124825333417425</v>
      </c>
      <c r="G176" s="337">
        <f>Flavors!G347</f>
        <v>8.6081421377014919</v>
      </c>
      <c r="H176" s="372">
        <f>Flavors!H347</f>
        <v>0.40085866191399155</v>
      </c>
      <c r="I176" s="328">
        <f>Flavors!I347</f>
        <v>2.0225557104636831</v>
      </c>
      <c r="J176" s="337">
        <f>Flavors!J347</f>
        <v>7.508666469130687E-2</v>
      </c>
      <c r="K176" s="344">
        <f>Flavors!K347</f>
        <v>3.8556024730820364E-2</v>
      </c>
      <c r="L176" s="350">
        <f>Flavors!L347</f>
        <v>324721221.93760526</v>
      </c>
      <c r="M176" s="362">
        <f>Flavors!M347</f>
        <v>43668664.107946694</v>
      </c>
      <c r="N176" s="356">
        <f>Flavors!N347</f>
        <v>0.15537543740987253</v>
      </c>
      <c r="O176" s="285">
        <f>Flavors!O347</f>
        <v>71556820.276622057</v>
      </c>
      <c r="P176" s="282">
        <f>Flavors!P347</f>
        <v>8749230.1865159422</v>
      </c>
      <c r="Q176" s="356">
        <f>Flavors!Q347</f>
        <v>0.13930211577874538</v>
      </c>
    </row>
    <row r="177" spans="2:17" x14ac:dyDescent="0.25">
      <c r="B177" s="498"/>
      <c r="C177" s="48" t="s">
        <v>159</v>
      </c>
      <c r="D177" s="281">
        <f>Flavors!D348</f>
        <v>31135.442513465881</v>
      </c>
      <c r="E177" s="282">
        <f>Flavors!E348</f>
        <v>-2383294.6479832791</v>
      </c>
      <c r="F177" s="319">
        <f>Flavors!F348</f>
        <v>-0.98710443402937376</v>
      </c>
      <c r="G177" s="337">
        <f>Flavors!G348</f>
        <v>1.6693764873835564E-3</v>
      </c>
      <c r="H177" s="372">
        <f>Flavors!H348</f>
        <v>-0.13563901839926687</v>
      </c>
      <c r="I177" s="328">
        <f>Flavors!I348</f>
        <v>1.6521066890093061</v>
      </c>
      <c r="J177" s="337">
        <f>Flavors!J348</f>
        <v>-0.43212404879617661</v>
      </c>
      <c r="K177" s="344">
        <f>Flavors!K348</f>
        <v>-0.20733023506368897</v>
      </c>
      <c r="L177" s="350">
        <f>Flavors!L348</f>
        <v>51439.072841761707</v>
      </c>
      <c r="M177" s="362">
        <f>Flavors!M348</f>
        <v>-4980790.3360540271</v>
      </c>
      <c r="N177" s="356">
        <f>Flavors!N348</f>
        <v>-0.98977807475334301</v>
      </c>
      <c r="O177" s="285">
        <f>Flavors!O348</f>
        <v>15567.721256732941</v>
      </c>
      <c r="P177" s="282">
        <f>Flavors!P348</f>
        <v>-1191647.3239916395</v>
      </c>
      <c r="Q177" s="356">
        <f>Flavors!Q348</f>
        <v>-0.98710443402937376</v>
      </c>
    </row>
    <row r="178" spans="2:17" x14ac:dyDescent="0.25">
      <c r="B178" s="498"/>
      <c r="C178" s="48" t="s">
        <v>160</v>
      </c>
      <c r="D178" s="281">
        <f>Flavors!D349</f>
        <v>472047738.99984139</v>
      </c>
      <c r="E178" s="282">
        <f>Flavors!E349</f>
        <v>16142901.83609736</v>
      </c>
      <c r="F178" s="319">
        <f>Flavors!F349</f>
        <v>3.5408489930760331E-2</v>
      </c>
      <c r="G178" s="337">
        <f>Flavors!G349</f>
        <v>25.309593594762273</v>
      </c>
      <c r="H178" s="372">
        <f>Flavors!H349</f>
        <v>-0.61766835347421178</v>
      </c>
      <c r="I178" s="328">
        <f>Flavors!I349</f>
        <v>1.7539705030710744</v>
      </c>
      <c r="J178" s="337">
        <f>Flavors!J349</f>
        <v>3.7554796889964992E-2</v>
      </c>
      <c r="K178" s="344">
        <f>Flavors!K349</f>
        <v>2.1879779330102656E-2</v>
      </c>
      <c r="L178" s="350">
        <f>Flavors!L349</f>
        <v>827957810.24711502</v>
      </c>
      <c r="M178" s="362">
        <f>Flavors!M349</f>
        <v>45435587.215323567</v>
      </c>
      <c r="N178" s="356">
        <f>Flavors!N349</f>
        <v>5.8062999206960106E-2</v>
      </c>
      <c r="O178" s="285">
        <f>Flavors!O349</f>
        <v>169794915.37087503</v>
      </c>
      <c r="P178" s="282">
        <f>Flavors!P349</f>
        <v>8057933.8391456008</v>
      </c>
      <c r="Q178" s="356">
        <f>Flavors!Q349</f>
        <v>4.9821220619013479E-2</v>
      </c>
    </row>
    <row r="179" spans="2:17" ht="15" thickBot="1" x14ac:dyDescent="0.3">
      <c r="B179" s="498"/>
      <c r="C179" s="51" t="s">
        <v>161</v>
      </c>
      <c r="D179" s="303">
        <f>Flavors!D350</f>
        <v>15955518.147040393</v>
      </c>
      <c r="E179" s="304">
        <f>Flavors!E350</f>
        <v>5152141.1287419461</v>
      </c>
      <c r="F179" s="320">
        <f>Flavors!F350</f>
        <v>0.47690098383268481</v>
      </c>
      <c r="G179" s="338">
        <f>Flavors!G350</f>
        <v>0.85548059344816063</v>
      </c>
      <c r="H179" s="373">
        <f>Flavors!H350</f>
        <v>0.24109363580686749</v>
      </c>
      <c r="I179" s="329">
        <f>Flavors!I350</f>
        <v>2.0343486971810343</v>
      </c>
      <c r="J179" s="338">
        <f>Flavors!J350</f>
        <v>0.14323778247613439</v>
      </c>
      <c r="K179" s="345">
        <f>Flavors!K350</f>
        <v>7.5742666050069338E-2</v>
      </c>
      <c r="L179" s="351">
        <f>Flavors!L350</f>
        <v>32459087.555279978</v>
      </c>
      <c r="M179" s="363">
        <f>Flavors!M350</f>
        <v>12028703.360303707</v>
      </c>
      <c r="N179" s="357">
        <f>Flavors!N350</f>
        <v>0.58876540184014281</v>
      </c>
      <c r="O179" s="305">
        <f>Flavors!O350</f>
        <v>7489557.349270436</v>
      </c>
      <c r="P179" s="304">
        <f>Flavors!P350</f>
        <v>2094102.4466106798</v>
      </c>
      <c r="Q179" s="357">
        <f>Flavors!Q350</f>
        <v>0.38812342691964047</v>
      </c>
    </row>
    <row r="180" spans="2:17" x14ac:dyDescent="0.25">
      <c r="B180" s="497" t="s">
        <v>275</v>
      </c>
      <c r="C180" s="54" t="s">
        <v>276</v>
      </c>
      <c r="D180" s="306">
        <f>'NB vs PL'!D43</f>
        <v>1221595180.4149654</v>
      </c>
      <c r="E180" s="53">
        <f>'NB vs PL'!E43</f>
        <v>68591700.623779535</v>
      </c>
      <c r="F180" s="321">
        <f>'NB vs PL'!F43</f>
        <v>5.9489586827788064E-2</v>
      </c>
      <c r="G180" s="339">
        <f>'NB vs PL'!G43</f>
        <v>65.497777023847732</v>
      </c>
      <c r="H180" s="374">
        <f>'NB vs PL'!H43</f>
        <v>-7.3414178577223765E-2</v>
      </c>
      <c r="I180" s="330">
        <f>'NB vs PL'!I43</f>
        <v>2.0747804942490284</v>
      </c>
      <c r="J180" s="339">
        <f>'NB vs PL'!J43</f>
        <v>3.9610870443774093E-2</v>
      </c>
      <c r="K180" s="346">
        <f>'NB vs PL'!K43</f>
        <v>1.9463178882216093E-2</v>
      </c>
      <c r="L180" s="352">
        <f>'NB vs PL'!L43</f>
        <v>2534541852.193593</v>
      </c>
      <c r="M180" s="364">
        <f>'NB vs PL'!M43</f>
        <v>187984193.98081636</v>
      </c>
      <c r="N180" s="358">
        <f>'NB vs PL'!N43</f>
        <v>8.0110622180062666E-2</v>
      </c>
      <c r="O180" s="52">
        <f>'NB vs PL'!O43</f>
        <v>514867883.59108883</v>
      </c>
      <c r="P180" s="53">
        <f>'NB vs PL'!P43</f>
        <v>30655325.635195613</v>
      </c>
      <c r="Q180" s="358">
        <f>'NB vs PL'!Q43</f>
        <v>6.330964600465401E-2</v>
      </c>
    </row>
    <row r="181" spans="2:17" ht="15" thickBot="1" x14ac:dyDescent="0.3">
      <c r="B181" s="499"/>
      <c r="C181" s="55" t="s">
        <v>144</v>
      </c>
      <c r="D181" s="307">
        <f>'NB vs PL'!D44</f>
        <v>643406230.84994555</v>
      </c>
      <c r="E181" s="47">
        <f>'NB vs PL'!E44</f>
        <v>38133033.399650693</v>
      </c>
      <c r="F181" s="322">
        <f>'NB vs PL'!F44</f>
        <v>6.3001357998810417E-2</v>
      </c>
      <c r="G181" s="340">
        <f>'NB vs PL'!G44</f>
        <v>34.49725287034029</v>
      </c>
      <c r="H181" s="375">
        <f>'NB vs PL'!H44</f>
        <v>7.5427389896674413E-2</v>
      </c>
      <c r="I181" s="331">
        <f>'NB vs PL'!I44</f>
        <v>1.9897396376401784</v>
      </c>
      <c r="J181" s="340">
        <f>'NB vs PL'!J44</f>
        <v>0.16405620887825267</v>
      </c>
      <c r="K181" s="347">
        <f>'NB vs PL'!K44</f>
        <v>8.9860162114472508E-2</v>
      </c>
      <c r="L181" s="353">
        <f>'NB vs PL'!L44</f>
        <v>1280210880.6268036</v>
      </c>
      <c r="M181" s="365">
        <f>'NB vs PL'!M44</f>
        <v>175173634.1680553</v>
      </c>
      <c r="N181" s="359">
        <f>'NB vs PL'!N44</f>
        <v>0.15852283235648801</v>
      </c>
      <c r="O181" s="46">
        <f>'NB vs PL'!O44</f>
        <v>328556425.48605639</v>
      </c>
      <c r="P181" s="47">
        <f>'NB vs PL'!P44</f>
        <v>16118435.317815244</v>
      </c>
      <c r="Q181" s="359">
        <f>'NB vs PL'!Q44</f>
        <v>5.1589229943310715E-2</v>
      </c>
    </row>
    <row r="182" spans="2:17" x14ac:dyDescent="0.25">
      <c r="B182" s="498" t="s">
        <v>457</v>
      </c>
      <c r="C182" s="43" t="s">
        <v>39</v>
      </c>
      <c r="D182" s="258">
        <f>Size!D128</f>
        <v>27335877.015251532</v>
      </c>
      <c r="E182" s="62">
        <f>Size!E128</f>
        <v>6942928.7830372341</v>
      </c>
      <c r="F182" s="323">
        <f>Size!F128</f>
        <v>0.34045733377921494</v>
      </c>
      <c r="G182" s="341">
        <f>Size!G128</f>
        <v>1.4656567136161023</v>
      </c>
      <c r="H182" s="376">
        <f>Size!H128</f>
        <v>0.30591181158176628</v>
      </c>
      <c r="I182" s="332">
        <f>Size!I128</f>
        <v>3.2761989853380218</v>
      </c>
      <c r="J182" s="341">
        <f>Size!J128</f>
        <v>1.2482739195404324E-2</v>
      </c>
      <c r="K182" s="309">
        <f>Size!K128</f>
        <v>3.8247011241120178E-3</v>
      </c>
      <c r="L182" s="310">
        <f>Size!L128</f>
        <v>89557772.540692016</v>
      </c>
      <c r="M182" s="311">
        <f>Size!M128</f>
        <v>23000976.088468842</v>
      </c>
      <c r="N182" s="312">
        <f>Size!N128</f>
        <v>0.34558418245054445</v>
      </c>
      <c r="O182" s="61">
        <f>Size!O128</f>
        <v>18418362.767278023</v>
      </c>
      <c r="P182" s="62">
        <f>Size!P128</f>
        <v>4557906.0960571021</v>
      </c>
      <c r="Q182" s="312">
        <f>Size!Q128</f>
        <v>0.32884241870045189</v>
      </c>
    </row>
    <row r="183" spans="2:17" x14ac:dyDescent="0.25">
      <c r="B183" s="498"/>
      <c r="C183" s="48" t="s">
        <v>173</v>
      </c>
      <c r="D183" s="57">
        <f>Size!D129</f>
        <v>913556159.25707448</v>
      </c>
      <c r="E183" s="277">
        <f>Size!E129</f>
        <v>16414441.104528904</v>
      </c>
      <c r="F183" s="279">
        <f>Size!F129</f>
        <v>1.8296374778257577E-2</v>
      </c>
      <c r="G183" s="333">
        <f>Size!G129</f>
        <v>48.981772830387889</v>
      </c>
      <c r="H183" s="368">
        <f>Size!H129</f>
        <v>-2.0385858829321819</v>
      </c>
      <c r="I183" s="324">
        <f>Size!I129</f>
        <v>2.002111805224092</v>
      </c>
      <c r="J183" s="333">
        <f>Size!J129</f>
        <v>5.1989154745706756E-2</v>
      </c>
      <c r="K183" s="290">
        <f>Size!K129</f>
        <v>2.6659428181582977E-2</v>
      </c>
      <c r="L183" s="294">
        <f>Size!L129</f>
        <v>1829041571.1837695</v>
      </c>
      <c r="M183" s="280">
        <f>Size!M129</f>
        <v>79505185.925394773</v>
      </c>
      <c r="N183" s="269">
        <f>Size!N129</f>
        <v>4.544357384922481E-2</v>
      </c>
      <c r="O183" s="284">
        <f>Size!O129</f>
        <v>459398557.59220439</v>
      </c>
      <c r="P183" s="277">
        <f>Size!P129</f>
        <v>8152414.8104545474</v>
      </c>
      <c r="Q183" s="269">
        <f>Size!Q129</f>
        <v>1.8066447638085525E-2</v>
      </c>
    </row>
    <row r="184" spans="2:17" x14ac:dyDescent="0.25">
      <c r="B184" s="498"/>
      <c r="C184" s="48" t="s">
        <v>174</v>
      </c>
      <c r="D184" s="57">
        <f>Size!D130</f>
        <v>52124352.424145035</v>
      </c>
      <c r="E184" s="277">
        <f>Size!E130</f>
        <v>7148718.7149900645</v>
      </c>
      <c r="F184" s="279">
        <f>Size!F130</f>
        <v>0.15894648113729443</v>
      </c>
      <c r="G184" s="333">
        <f>Size!G130</f>
        <v>2.7947304207842314</v>
      </c>
      <c r="H184" s="368">
        <f>Size!H130</f>
        <v>0.23697068364334672</v>
      </c>
      <c r="I184" s="324">
        <f>Size!I130</f>
        <v>3.07914076194468</v>
      </c>
      <c r="J184" s="333">
        <f>Size!J130</f>
        <v>1.5779914337556988E-3</v>
      </c>
      <c r="K184" s="290">
        <f>Size!K130</f>
        <v>5.127406169830054E-4</v>
      </c>
      <c r="L184" s="294">
        <f>Size!L130</f>
        <v>160498218.23915496</v>
      </c>
      <c r="M184" s="280">
        <f>Size!M130</f>
        <v>22082882.35572347</v>
      </c>
      <c r="N184" s="269">
        <f>Size!N130</f>
        <v>0.15954072007108297</v>
      </c>
      <c r="O184" s="284">
        <f>Size!O130</f>
        <v>17607443.040466174</v>
      </c>
      <c r="P184" s="277">
        <f>Size!P130</f>
        <v>2295988.0950682405</v>
      </c>
      <c r="Q184" s="269">
        <f>Size!Q130</f>
        <v>0.14995231369297998</v>
      </c>
    </row>
    <row r="185" spans="2:17" x14ac:dyDescent="0.25">
      <c r="B185" s="498"/>
      <c r="C185" s="48" t="s">
        <v>175</v>
      </c>
      <c r="D185" s="57">
        <f>Size!D131</f>
        <v>50085767.010394111</v>
      </c>
      <c r="E185" s="277">
        <f>Size!E131</f>
        <v>10220852.474976383</v>
      </c>
      <c r="F185" s="279">
        <f>Size!F131</f>
        <v>0.25638716636143122</v>
      </c>
      <c r="G185" s="333">
        <f>Size!G131</f>
        <v>2.6854284073066004</v>
      </c>
      <c r="H185" s="368">
        <f>Size!H131</f>
        <v>0.41831475232993842</v>
      </c>
      <c r="I185" s="324">
        <f>Size!I131</f>
        <v>1.8563225534611112</v>
      </c>
      <c r="J185" s="333">
        <f>Size!J131</f>
        <v>3.0452007485858745E-2</v>
      </c>
      <c r="K185" s="290">
        <f>Size!K131</f>
        <v>1.6678075865227023E-2</v>
      </c>
      <c r="L185" s="294">
        <f>Size!L131</f>
        <v>92975338.908793077</v>
      </c>
      <c r="M185" s="280">
        <f>Size!M131</f>
        <v>20187165.640753135</v>
      </c>
      <c r="N185" s="269">
        <f>Size!N131</f>
        <v>0.27734128683810477</v>
      </c>
      <c r="O185" s="284">
        <f>Size!O131</f>
        <v>14013481.636833608</v>
      </c>
      <c r="P185" s="277">
        <f>Size!P131</f>
        <v>2851206.6530500203</v>
      </c>
      <c r="Q185" s="269">
        <f>Size!Q131</f>
        <v>0.25543239681805163</v>
      </c>
    </row>
    <row r="186" spans="2:17" x14ac:dyDescent="0.25">
      <c r="B186" s="498"/>
      <c r="C186" s="48" t="s">
        <v>176</v>
      </c>
      <c r="D186" s="57">
        <f>Size!D132</f>
        <v>602128168.60242867</v>
      </c>
      <c r="E186" s="277">
        <f>Size!E132</f>
        <v>47573130.089879155</v>
      </c>
      <c r="F186" s="279">
        <f>Size!F132</f>
        <v>8.578612903325479E-2</v>
      </c>
      <c r="G186" s="333">
        <f>Size!G132</f>
        <v>32.284063623681675</v>
      </c>
      <c r="H186" s="368">
        <f>Size!H132</f>
        <v>0.74657470893878042</v>
      </c>
      <c r="I186" s="324">
        <f>Size!I132</f>
        <v>1.5398495172162028</v>
      </c>
      <c r="J186" s="333">
        <f>Size!J132</f>
        <v>7.9387386100907342E-2</v>
      </c>
      <c r="K186" s="290">
        <f>Size!K132</f>
        <v>5.4357716238956792E-2</v>
      </c>
      <c r="L186" s="294">
        <f>Size!L132</f>
        <v>927186769.72472608</v>
      </c>
      <c r="M186" s="280">
        <f>Size!M132</f>
        <v>117280136.35796332</v>
      </c>
      <c r="N186" s="269">
        <f>Size!N132</f>
        <v>0.14480698333143979</v>
      </c>
      <c r="O186" s="284">
        <f>Size!O132</f>
        <v>149753162.79096267</v>
      </c>
      <c r="P186" s="277">
        <f>Size!P132</f>
        <v>11852376.335663021</v>
      </c>
      <c r="Q186" s="269">
        <f>Size!Q132</f>
        <v>8.594857680166279E-2</v>
      </c>
    </row>
    <row r="187" spans="2:17" x14ac:dyDescent="0.25">
      <c r="B187" s="498"/>
      <c r="C187" s="48" t="s">
        <v>177</v>
      </c>
      <c r="D187" s="57">
        <f>Size!D133</f>
        <v>145957349.77322486</v>
      </c>
      <c r="E187" s="277">
        <f>Size!E133</f>
        <v>14947329.592971444</v>
      </c>
      <c r="F187" s="279">
        <f>Size!F133</f>
        <v>0.11409302565105926</v>
      </c>
      <c r="G187" s="333">
        <f>Size!G133</f>
        <v>7.8257364663071254</v>
      </c>
      <c r="H187" s="368">
        <f>Size!H133</f>
        <v>0.37520987793228233</v>
      </c>
      <c r="I187" s="324">
        <f>Size!I133</f>
        <v>3.9900510683252537</v>
      </c>
      <c r="J187" s="333">
        <f>Size!J133</f>
        <v>0.20704188681382574</v>
      </c>
      <c r="K187" s="290">
        <f>Size!K133</f>
        <v>5.4729416948204754E-2</v>
      </c>
      <c r="L187" s="294">
        <f>Size!L133</f>
        <v>582377279.3925786</v>
      </c>
      <c r="M187" s="280">
        <f>Size!M133</f>
        <v>86765170.18068248</v>
      </c>
      <c r="N187" s="269">
        <f>Size!N133</f>
        <v>0.17506668737100314</v>
      </c>
      <c r="O187" s="284">
        <f>Size!O133</f>
        <v>172564381.8565726</v>
      </c>
      <c r="P187" s="277">
        <f>Size!P133</f>
        <v>16393100.456011355</v>
      </c>
      <c r="Q187" s="269">
        <f>Size!Q133</f>
        <v>0.10496872606151544</v>
      </c>
    </row>
    <row r="188" spans="2:17" ht="15" thickBot="1" x14ac:dyDescent="0.3">
      <c r="B188" s="498"/>
      <c r="C188" s="51" t="s">
        <v>178</v>
      </c>
      <c r="D188" s="296">
        <f>Size!D134</f>
        <v>73906434.332990825</v>
      </c>
      <c r="E188" s="297">
        <f>Size!E134</f>
        <v>3447235.8021514416</v>
      </c>
      <c r="F188" s="317">
        <f>Size!F134</f>
        <v>4.8925276955039676E-2</v>
      </c>
      <c r="G188" s="334">
        <f>Size!G134</f>
        <v>3.9626115379118696</v>
      </c>
      <c r="H188" s="369">
        <f>Size!H134</f>
        <v>-4.4395951494847097E-2</v>
      </c>
      <c r="I188" s="325">
        <f>Size!I134</f>
        <v>1.8056413457854374</v>
      </c>
      <c r="J188" s="334">
        <f>Size!J134</f>
        <v>0.11433385803689156</v>
      </c>
      <c r="K188" s="342">
        <f>Size!K134</f>
        <v>6.7600870252807671E-2</v>
      </c>
      <c r="L188" s="348">
        <f>Size!L134</f>
        <v>133448513.55122462</v>
      </c>
      <c r="M188" s="360">
        <f>Size!M134</f>
        <v>14280343.495254621</v>
      </c>
      <c r="N188" s="354">
        <f>Size!N134</f>
        <v>0.11983353850736768</v>
      </c>
      <c r="O188" s="298">
        <f>Size!O134</f>
        <v>11758836.969584525</v>
      </c>
      <c r="P188" s="297">
        <f>Size!P134</f>
        <v>670511.09689793736</v>
      </c>
      <c r="Q188" s="354">
        <f>Size!Q134</f>
        <v>6.0470002829694926E-2</v>
      </c>
    </row>
    <row r="189" spans="2:17" x14ac:dyDescent="0.25">
      <c r="B189" s="497" t="s">
        <v>24</v>
      </c>
      <c r="C189" s="54" t="s">
        <v>453</v>
      </c>
      <c r="D189" s="306">
        <f>Organic!D43</f>
        <v>95392212.008328378</v>
      </c>
      <c r="E189" s="53">
        <f>Organic!E43</f>
        <v>9217612.356404081</v>
      </c>
      <c r="F189" s="321">
        <f>Organic!F43</f>
        <v>0.10696437690033701</v>
      </c>
      <c r="G189" s="339">
        <f>Organic!G43</f>
        <v>5.1146058302315112</v>
      </c>
      <c r="H189" s="374">
        <f>Organic!H43</f>
        <v>0.21386506959470353</v>
      </c>
      <c r="I189" s="330">
        <f>Organic!I43</f>
        <v>1.5201220060438985</v>
      </c>
      <c r="J189" s="339">
        <f>Organic!J43</f>
        <v>3.4747980214539176E-2</v>
      </c>
      <c r="K189" s="346">
        <f>Organic!K43</f>
        <v>2.3393421192441834E-2</v>
      </c>
      <c r="L189" s="352">
        <f>Organic!L43</f>
        <v>145007800.67906499</v>
      </c>
      <c r="M189" s="364">
        <f>Organic!M43</f>
        <v>17006288.669852898</v>
      </c>
      <c r="N189" s="358">
        <f>Organic!N43</f>
        <v>0.13286006081419552</v>
      </c>
      <c r="O189" s="52">
        <f>Organic!O43</f>
        <v>31883563.986641124</v>
      </c>
      <c r="P189" s="53">
        <f>Organic!P43</f>
        <v>2509572.7903011329</v>
      </c>
      <c r="Q189" s="358">
        <f>Organic!Q43</f>
        <v>8.5435199238904469E-2</v>
      </c>
    </row>
    <row r="190" spans="2:17" ht="15" thickBot="1" x14ac:dyDescent="0.3">
      <c r="B190" s="499"/>
      <c r="C190" s="55" t="s">
        <v>454</v>
      </c>
      <c r="D190" s="307">
        <f>Organic!D44</f>
        <v>1769701896.4072549</v>
      </c>
      <c r="E190" s="47">
        <f>Organic!E44</f>
        <v>97477024.206133842</v>
      </c>
      <c r="F190" s="322">
        <f>Organic!F44</f>
        <v>5.82918157878052E-2</v>
      </c>
      <c r="G190" s="340">
        <f>Organic!G44</f>
        <v>94.885394169767935</v>
      </c>
      <c r="H190" s="375">
        <f>Organic!H44</f>
        <v>-0.21386506959554197</v>
      </c>
      <c r="I190" s="331">
        <f>Organic!I44</f>
        <v>2.0738394812780254</v>
      </c>
      <c r="J190" s="340">
        <f>Organic!J44</f>
        <v>8.6079254322313448E-2</v>
      </c>
      <c r="K190" s="347">
        <f>Organic!K44</f>
        <v>4.3304646684748926E-2</v>
      </c>
      <c r="L190" s="353">
        <f>Organic!L44</f>
        <v>3670077662.8619595</v>
      </c>
      <c r="M190" s="365">
        <f>Organic!M44</f>
        <v>346095571.37447262</v>
      </c>
      <c r="N190" s="359">
        <f>Organic!N44</f>
        <v>0.10412076895985753</v>
      </c>
      <c r="O190" s="46">
        <f>Organic!O44</f>
        <v>811630662.66726112</v>
      </c>
      <c r="P190" s="47">
        <f>Organic!P44</f>
        <v>44263930.752901077</v>
      </c>
      <c r="Q190" s="359">
        <f>Organic!Q44</f>
        <v>5.7682889955986569E-2</v>
      </c>
    </row>
    <row r="191" spans="2:17" x14ac:dyDescent="0.25">
      <c r="B191" s="497" t="s">
        <v>277</v>
      </c>
      <c r="C191" s="43" t="s">
        <v>459</v>
      </c>
      <c r="D191" s="56">
        <f>Form!D43</f>
        <v>321135205.36707264</v>
      </c>
      <c r="E191" s="45">
        <f>Form!E43</f>
        <v>40147119.19471997</v>
      </c>
      <c r="F191" s="267">
        <f>Form!F43</f>
        <v>0.14287836805327933</v>
      </c>
      <c r="G191" s="379">
        <f>Form!G43</f>
        <v>17.218177030213162</v>
      </c>
      <c r="H191" s="380">
        <f>Form!H43</f>
        <v>1.23841300786383</v>
      </c>
      <c r="I191" s="381">
        <f>Form!I43</f>
        <v>2.3132093551397834</v>
      </c>
      <c r="J191" s="379">
        <f>Form!J43</f>
        <v>5.8568751590575285E-2</v>
      </c>
      <c r="K191" s="382">
        <f>Form!K43</f>
        <v>2.597697899096538E-2</v>
      </c>
      <c r="L191" s="383">
        <f>Form!L43</f>
        <v>742852961.31984806</v>
      </c>
      <c r="M191" s="266">
        <f>Form!M43</f>
        <v>109325813.12207794</v>
      </c>
      <c r="N191" s="268">
        <f>Form!N43</f>
        <v>0.17256689540942824</v>
      </c>
      <c r="O191" s="44">
        <f>Form!O43</f>
        <v>155397146.94291267</v>
      </c>
      <c r="P191" s="45">
        <f>Form!P43</f>
        <v>22759892.61682944</v>
      </c>
      <c r="Q191" s="268">
        <f>Form!Q43</f>
        <v>0.17159502232212362</v>
      </c>
    </row>
    <row r="192" spans="2:17" ht="15" thickBot="1" x14ac:dyDescent="0.3">
      <c r="B192" s="499"/>
      <c r="C192" s="51" t="s">
        <v>165</v>
      </c>
      <c r="D192" s="60">
        <f>Form!D44</f>
        <v>1543958903.0485585</v>
      </c>
      <c r="E192" s="50">
        <f>Form!E44</f>
        <v>66547517.367854595</v>
      </c>
      <c r="F192" s="263">
        <f>Form!F44</f>
        <v>4.5043322403525023E-2</v>
      </c>
      <c r="G192" s="367">
        <f>Form!G44</f>
        <v>82.781822969788863</v>
      </c>
      <c r="H192" s="377">
        <f>Form!H44</f>
        <v>-1.2384130078627607</v>
      </c>
      <c r="I192" s="366">
        <f>Form!I44</f>
        <v>1.9898408540246755</v>
      </c>
      <c r="J192" s="367">
        <f>Form!J44</f>
        <v>8.2141696825916544E-2</v>
      </c>
      <c r="K192" s="291">
        <f>Form!K44</f>
        <v>4.3057992931407676E-2</v>
      </c>
      <c r="L192" s="295">
        <f>Form!L44</f>
        <v>3072232502.2211447</v>
      </c>
      <c r="M192" s="264">
        <f>Form!M44</f>
        <v>253776046.92221546</v>
      </c>
      <c r="N192" s="270">
        <f>Form!N44</f>
        <v>9.0040790392590844E-2</v>
      </c>
      <c r="O192" s="49">
        <f>Form!O44</f>
        <v>688117079.71099007</v>
      </c>
      <c r="P192" s="50">
        <f>Form!P44</f>
        <v>24013610.926373124</v>
      </c>
      <c r="Q192" s="270">
        <f>Form!Q44</f>
        <v>3.6159442097660921E-2</v>
      </c>
    </row>
    <row r="193" spans="1:20" x14ac:dyDescent="0.25">
      <c r="B193" s="498" t="s">
        <v>279</v>
      </c>
      <c r="C193" s="43" t="s">
        <v>37</v>
      </c>
      <c r="D193" s="258">
        <f>'Package Type'!D145</f>
        <v>70526191.101901263</v>
      </c>
      <c r="E193" s="62">
        <f>'Package Type'!E145</f>
        <v>11157184.090533212</v>
      </c>
      <c r="F193" s="323">
        <f>'Package Type'!F145</f>
        <v>0.18792943746552507</v>
      </c>
      <c r="G193" s="341">
        <f>'Package Type'!G145</f>
        <v>3.7813743973387801</v>
      </c>
      <c r="H193" s="376">
        <f>'Package Type'!H145</f>
        <v>0.40506497722710755</v>
      </c>
      <c r="I193" s="332">
        <f>'Package Type'!I145</f>
        <v>4.7565781670684393</v>
      </c>
      <c r="J193" s="341">
        <f>'Package Type'!J145</f>
        <v>5.2969083044547283E-2</v>
      </c>
      <c r="K193" s="309">
        <f>'Package Type'!K145</f>
        <v>1.1261370173057143E-2</v>
      </c>
      <c r="L193" s="310">
        <f>'Package Type'!L145</f>
        <v>335463340.80179995</v>
      </c>
      <c r="M193" s="311">
        <f>'Package Type'!M145</f>
        <v>56214740.113651037</v>
      </c>
      <c r="N193" s="312">
        <f>'Package Type'!N145</f>
        <v>0.20130715060029572</v>
      </c>
      <c r="O193" s="61">
        <f>'Package Type'!O145</f>
        <v>76909143.825401291</v>
      </c>
      <c r="P193" s="62">
        <f>'Package Type'!P145</f>
        <v>10521242.148755483</v>
      </c>
      <c r="Q193" s="312">
        <f>'Package Type'!Q145</f>
        <v>0.15848131787627634</v>
      </c>
    </row>
    <row r="194" spans="1:20" x14ac:dyDescent="0.25">
      <c r="B194" s="498"/>
      <c r="C194" s="48" t="s">
        <v>166</v>
      </c>
      <c r="D194" s="57">
        <f>'Package Type'!D146</f>
        <v>19327237.108851291</v>
      </c>
      <c r="E194" s="277">
        <f>'Package Type'!E146</f>
        <v>1323220.6540047936</v>
      </c>
      <c r="F194" s="279">
        <f>'Package Type'!F146</f>
        <v>7.3495858955882926E-2</v>
      </c>
      <c r="G194" s="333">
        <f>'Package Type'!G146</f>
        <v>1.036260691706858</v>
      </c>
      <c r="H194" s="368">
        <f>'Package Type'!H146</f>
        <v>1.2374098072166051E-2</v>
      </c>
      <c r="I194" s="324">
        <f>'Package Type'!I146</f>
        <v>3.4489073047302861</v>
      </c>
      <c r="J194" s="333">
        <f>'Package Type'!J146</f>
        <v>-2.2309840580033491E-2</v>
      </c>
      <c r="K194" s="290">
        <f>'Package Type'!K146</f>
        <v>-6.4270944876423271E-3</v>
      </c>
      <c r="L194" s="294">
        <f>'Package Type'!L146</f>
        <v>66657849.244971476</v>
      </c>
      <c r="M194" s="280">
        <f>'Package Type'!M146</f>
        <v>4161998.6424591988</v>
      </c>
      <c r="N194" s="269">
        <f>'Package Type'!N146</f>
        <v>6.659639963828079E-2</v>
      </c>
      <c r="O194" s="284">
        <f>'Package Type'!O146</f>
        <v>9817120.8067028038</v>
      </c>
      <c r="P194" s="277">
        <f>'Package Type'!P146</f>
        <v>1156095.8519205227</v>
      </c>
      <c r="Q194" s="269">
        <f>'Package Type'!Q146</f>
        <v>0.13348256793581592</v>
      </c>
    </row>
    <row r="195" spans="1:20" x14ac:dyDescent="0.25">
      <c r="B195" s="498"/>
      <c r="C195" s="48" t="s">
        <v>167</v>
      </c>
      <c r="D195" s="57">
        <f>'Package Type'!D147</f>
        <v>738053612.82861114</v>
      </c>
      <c r="E195" s="277">
        <f>'Package Type'!E147</f>
        <v>49271903.351018071</v>
      </c>
      <c r="F195" s="279">
        <f>'Package Type'!F147</f>
        <v>7.1534860280172627E-2</v>
      </c>
      <c r="G195" s="333">
        <f>'Package Type'!G147</f>
        <v>39.571923448709569</v>
      </c>
      <c r="H195" s="368">
        <f>'Package Type'!H147</f>
        <v>0.40097734101197346</v>
      </c>
      <c r="I195" s="324">
        <f>'Package Type'!I147</f>
        <v>1.8814127286168483</v>
      </c>
      <c r="J195" s="333">
        <f>'Package Type'!J147</f>
        <v>0.1414404557825184</v>
      </c>
      <c r="K195" s="290">
        <f>'Package Type'!K147</f>
        <v>8.1288913617065181E-2</v>
      </c>
      <c r="L195" s="294">
        <f>'Package Type'!L147</f>
        <v>1388583461.5774002</v>
      </c>
      <c r="M195" s="280">
        <f>'Package Type'!M147</f>
        <v>190122385.05095744</v>
      </c>
      <c r="N195" s="269">
        <f>'Package Type'!N147</f>
        <v>0.15863876497516155</v>
      </c>
      <c r="O195" s="284">
        <f>'Package Type'!O147</f>
        <v>323014134.46119404</v>
      </c>
      <c r="P195" s="277">
        <f>'Package Type'!P147</f>
        <v>16826328.21489501</v>
      </c>
      <c r="Q195" s="269">
        <f>'Package Type'!Q147</f>
        <v>5.4954272742526608E-2</v>
      </c>
    </row>
    <row r="196" spans="1:20" ht="15" customHeight="1" x14ac:dyDescent="0.25">
      <c r="B196" s="498"/>
      <c r="C196" s="48" t="s">
        <v>168</v>
      </c>
      <c r="D196" s="57">
        <f>'Package Type'!D148</f>
        <v>8641069.1457286477</v>
      </c>
      <c r="E196" s="277">
        <f>'Package Type'!E148</f>
        <v>5520854.1988986451</v>
      </c>
      <c r="F196" s="279">
        <f>'Package Type'!F148</f>
        <v>1.7693826524700114</v>
      </c>
      <c r="G196" s="333">
        <f>'Package Type'!G148</f>
        <v>0.46330472584406346</v>
      </c>
      <c r="H196" s="368">
        <f>'Package Type'!H148</f>
        <v>0.28585841760889019</v>
      </c>
      <c r="I196" s="324">
        <f>'Package Type'!I148</f>
        <v>2.5805703900472614</v>
      </c>
      <c r="J196" s="333">
        <f>'Package Type'!J148</f>
        <v>-0.327313728876093</v>
      </c>
      <c r="K196" s="290">
        <f>'Package Type'!K148</f>
        <v>-0.11256078835675236</v>
      </c>
      <c r="L196" s="294">
        <f>'Package Type'!L148</f>
        <v>22298887.175818332</v>
      </c>
      <c r="M196" s="280">
        <f>'Package Type'!M148</f>
        <v>13225663.684304088</v>
      </c>
      <c r="N196" s="269">
        <f>'Package Type'!N148</f>
        <v>1.4576587578464728</v>
      </c>
      <c r="O196" s="284">
        <f>'Package Type'!O148</f>
        <v>5304216.7028174018</v>
      </c>
      <c r="P196" s="277">
        <f>'Package Type'!P148</f>
        <v>2904698.6389062135</v>
      </c>
      <c r="Q196" s="269">
        <f>'Package Type'!Q148</f>
        <v>1.2105341829232101</v>
      </c>
    </row>
    <row r="197" spans="1:20" x14ac:dyDescent="0.25">
      <c r="B197" s="498"/>
      <c r="C197" s="48" t="s">
        <v>169</v>
      </c>
      <c r="D197" s="57">
        <f>'Package Type'!D149</f>
        <v>22193.611263692379</v>
      </c>
      <c r="E197" s="277">
        <f>'Package Type'!E149</f>
        <v>13573.611263692379</v>
      </c>
      <c r="F197" s="279">
        <f>'Package Type'!F149</f>
        <v>1.5746648797786982</v>
      </c>
      <c r="G197" s="333">
        <f>'Package Type'!G149</f>
        <v>1.1899459208814913E-3</v>
      </c>
      <c r="H197" s="368">
        <f>'Package Type'!H149</f>
        <v>6.9972739329537568E-4</v>
      </c>
      <c r="I197" s="324">
        <f>'Package Type'!I149</f>
        <v>4.7723430985900279</v>
      </c>
      <c r="J197" s="333">
        <f>'Package Type'!J149</f>
        <v>-6.5151100945889162E-2</v>
      </c>
      <c r="K197" s="290">
        <f>'Package Type'!K149</f>
        <v>-1.3467943993015931E-2</v>
      </c>
      <c r="L197" s="294">
        <f>'Package Type'!L149</f>
        <v>105915.52754707223</v>
      </c>
      <c r="M197" s="280">
        <f>'Package Type'!M149</f>
        <v>64216.327547072622</v>
      </c>
      <c r="N197" s="269">
        <f>'Package Type'!N149</f>
        <v>1.5399894373770535</v>
      </c>
      <c r="O197" s="284">
        <f>'Package Type'!O149</f>
        <v>22202.374453425407</v>
      </c>
      <c r="P197" s="277">
        <f>'Package Type'!P149</f>
        <v>13582.374453425407</v>
      </c>
      <c r="Q197" s="269">
        <f>'Package Type'!Q149</f>
        <v>1.5756814911166366</v>
      </c>
    </row>
    <row r="198" spans="1:20" x14ac:dyDescent="0.25">
      <c r="B198" s="498"/>
      <c r="C198" s="48" t="s">
        <v>170</v>
      </c>
      <c r="D198" s="57">
        <f>'Package Type'!D150</f>
        <v>983316615.17643201</v>
      </c>
      <c r="E198" s="277">
        <f>'Package Type'!E150</f>
        <v>33161199.484003305</v>
      </c>
      <c r="F198" s="279">
        <f>'Package Type'!F150</f>
        <v>3.4900816157361979E-2</v>
      </c>
      <c r="G198" s="333">
        <f>'Package Type'!G150</f>
        <v>52.722091112698003</v>
      </c>
      <c r="H198" s="368">
        <f>'Package Type'!H150</f>
        <v>-1.3131512142992108</v>
      </c>
      <c r="I198" s="324">
        <f>'Package Type'!I150</f>
        <v>1.8783293221353794</v>
      </c>
      <c r="J198" s="333">
        <f>'Package Type'!J150</f>
        <v>1.5345526747846172E-2</v>
      </c>
      <c r="K198" s="290">
        <f>'Package Type'!K150</f>
        <v>8.2370693646608099E-3</v>
      </c>
      <c r="L198" s="294">
        <f>'Package Type'!L150</f>
        <v>1846992431.2288032</v>
      </c>
      <c r="M198" s="280">
        <f>'Package Type'!M150</f>
        <v>76868288.694103003</v>
      </c>
      <c r="N198" s="269">
        <f>'Package Type'!N150</f>
        <v>4.3425365965594209E-2</v>
      </c>
      <c r="O198" s="284">
        <f>'Package Type'!O150</f>
        <v>407732834.90371895</v>
      </c>
      <c r="P198" s="277">
        <f>'Package Type'!P150</f>
        <v>14847099.366887867</v>
      </c>
      <c r="Q198" s="269">
        <f>'Package Type'!Q150</f>
        <v>3.7789866172160951E-2</v>
      </c>
    </row>
    <row r="199" spans="1:20" x14ac:dyDescent="0.25">
      <c r="B199" s="498"/>
      <c r="C199" s="48" t="s">
        <v>171</v>
      </c>
      <c r="D199" s="57">
        <f>'Package Type'!D151</f>
        <v>44318731.175049633</v>
      </c>
      <c r="E199" s="277">
        <f>'Package Type'!E151</f>
        <v>5472925.294698216</v>
      </c>
      <c r="F199" s="279">
        <f>'Package Type'!F151</f>
        <v>0.14088844781738649</v>
      </c>
      <c r="G199" s="333">
        <f>'Package Type'!G151</f>
        <v>2.3762195684966585</v>
      </c>
      <c r="H199" s="368">
        <f>'Package Type'!H151</f>
        <v>0.16706251959156138</v>
      </c>
      <c r="I199" s="324">
        <f>'Package Type'!I151</f>
        <v>3.4522554388597162</v>
      </c>
      <c r="J199" s="333">
        <f>'Package Type'!J151</f>
        <v>5.1008663297889889E-2</v>
      </c>
      <c r="K199" s="290">
        <f>'Package Type'!K151</f>
        <v>1.4997048630634616E-2</v>
      </c>
      <c r="L199" s="294">
        <f>'Package Type'!L151</f>
        <v>152999580.74242675</v>
      </c>
      <c r="M199" s="280">
        <f>'Package Type'!M151</f>
        <v>20875408.747780859</v>
      </c>
      <c r="N199" s="269">
        <f>'Package Type'!N151</f>
        <v>0.157998407351433</v>
      </c>
      <c r="O199" s="284">
        <f>'Package Type'!O151</f>
        <v>20405379.78738321</v>
      </c>
      <c r="P199" s="277">
        <f>'Package Type'!P151</f>
        <v>275820.42766841501</v>
      </c>
      <c r="Q199" s="269">
        <f>'Package Type'!Q151</f>
        <v>1.3702258590936338E-2</v>
      </c>
      <c r="T199" s="59"/>
    </row>
    <row r="200" spans="1:20" ht="15" thickBot="1" x14ac:dyDescent="0.3">
      <c r="B200" s="498"/>
      <c r="C200" s="51" t="s">
        <v>172</v>
      </c>
      <c r="D200" s="296">
        <f>'Package Type'!D152</f>
        <v>163212.5</v>
      </c>
      <c r="E200" s="297">
        <f>'Package Type'!E152</f>
        <v>71613.866413975833</v>
      </c>
      <c r="F200" s="317">
        <f>'Package Type'!F152</f>
        <v>0.78182243129991902</v>
      </c>
      <c r="G200" s="334">
        <f>'Package Type'!G152</f>
        <v>8.750898909795482E-3</v>
      </c>
      <c r="H200" s="369">
        <f>'Package Type'!H152</f>
        <v>3.5416938882826196E-3</v>
      </c>
      <c r="I200" s="325">
        <f>'Package Type'!I152</f>
        <v>2.9896668453702993</v>
      </c>
      <c r="J200" s="334">
        <f>'Package Type'!J152</f>
        <v>-5.1801581799499008E-2</v>
      </c>
      <c r="K200" s="342">
        <f>'Package Type'!K152</f>
        <v>-1.7031767069074048E-2</v>
      </c>
      <c r="L200" s="348">
        <f>'Package Type'!L152</f>
        <v>487950.99999999994</v>
      </c>
      <c r="M200" s="360">
        <f>'Package Type'!M152</f>
        <v>209356.64797621238</v>
      </c>
      <c r="N200" s="354">
        <f>'Package Type'!N152</f>
        <v>0.75147484669156761</v>
      </c>
      <c r="O200" s="298">
        <f>'Package Type'!O152</f>
        <v>81607</v>
      </c>
      <c r="P200" s="297">
        <f>'Package Type'!P152</f>
        <v>35801.062791466713</v>
      </c>
      <c r="Q200" s="354">
        <f>'Package Type'!Q152</f>
        <v>0.78158127468238447</v>
      </c>
    </row>
    <row r="201" spans="1:20" ht="15.5" customHeight="1" thickBot="1" x14ac:dyDescent="0.3">
      <c r="B201" s="497" t="s">
        <v>280</v>
      </c>
      <c r="C201" s="254" t="s">
        <v>44</v>
      </c>
      <c r="D201" s="259">
        <f>'Sugar Content'!D77</f>
        <v>1865094108.4155936</v>
      </c>
      <c r="E201" s="260">
        <f>'Sugar Content'!E77</f>
        <v>106694636.5625546</v>
      </c>
      <c r="F201" s="271">
        <f>'Sugar Content'!F77</f>
        <v>6.0677131829502601E-2</v>
      </c>
      <c r="G201" s="335">
        <f>'Sugar Content'!G77</f>
        <v>100.00000000000004</v>
      </c>
      <c r="H201" s="370">
        <f>'Sugar Content'!H77</f>
        <v>-2.8421709430404007E-14</v>
      </c>
      <c r="I201" s="326">
        <f>'Sugar Content'!I77</f>
        <v>2.0455190150066667</v>
      </c>
      <c r="J201" s="335">
        <f>'Sugar Content'!J77</f>
        <v>8.2379433385366907E-2</v>
      </c>
      <c r="K201" s="314">
        <f>'Sugar Content'!K77</f>
        <v>4.1963105505382424E-2</v>
      </c>
      <c r="L201" s="315">
        <f>'Sugar Content'!L77</f>
        <v>3815085463.5410023</v>
      </c>
      <c r="M201" s="272">
        <f>'Sugar Content'!M77</f>
        <v>363101860.04431295</v>
      </c>
      <c r="N201" s="274">
        <f>'Sugar Content'!N77</f>
        <v>0.1051864382196105</v>
      </c>
      <c r="O201" s="302">
        <f>'Sugar Content'!O77</f>
        <v>843514226.65390205</v>
      </c>
      <c r="P201" s="260">
        <f>'Sugar Content'!P77</f>
        <v>46773503.5432024</v>
      </c>
      <c r="Q201" s="316">
        <f>'Sugar Content'!Q77</f>
        <v>5.8706053533432431E-2</v>
      </c>
    </row>
    <row r="202" spans="1:20" ht="15.5" customHeight="1" x14ac:dyDescent="0.25">
      <c r="B202" s="511"/>
      <c r="C202" s="43" t="s">
        <v>33</v>
      </c>
      <c r="D202" s="258">
        <f>'Sugar Content'!D78</f>
        <v>1731310218.5386534</v>
      </c>
      <c r="E202" s="62">
        <f>'Sugar Content'!E78</f>
        <v>101560576.09511495</v>
      </c>
      <c r="F202" s="308">
        <f>'Sugar Content'!F78</f>
        <v>6.2316673340600807E-2</v>
      </c>
      <c r="G202" s="341">
        <f>'Sugar Content'!G78</f>
        <v>92.826963032412905</v>
      </c>
      <c r="H202" s="376">
        <f>'Sugar Content'!H78</f>
        <v>0.14326581052539211</v>
      </c>
      <c r="I202" s="332">
        <f>'Sugar Content'!I78</f>
        <v>2.0496654209000509</v>
      </c>
      <c r="J202" s="341">
        <f>'Sugar Content'!J78</f>
        <v>9.0874022457645198E-2</v>
      </c>
      <c r="K202" s="309">
        <f>'Sugar Content'!K78</f>
        <v>4.6392904588975895E-2</v>
      </c>
      <c r="L202" s="310">
        <f>'Sugar Content'!L78</f>
        <v>3548606687.789588</v>
      </c>
      <c r="M202" s="311">
        <f>'Sugar Content'!M78</f>
        <v>356267106.55659866</v>
      </c>
      <c r="N202" s="312">
        <f>'Sugar Content'!N78</f>
        <v>0.11160062941016954</v>
      </c>
      <c r="O202" s="61">
        <f>'Sugar Content'!O78</f>
        <v>778396081.98370039</v>
      </c>
      <c r="P202" s="62">
        <f>'Sugar Content'!P78</f>
        <v>43797071.975483775</v>
      </c>
      <c r="Q202" s="313">
        <f>'Sugar Content'!Q78</f>
        <v>5.9620379797399807E-2</v>
      </c>
    </row>
    <row r="203" spans="1:20" ht="15.5" customHeight="1" x14ac:dyDescent="0.25">
      <c r="B203" s="511"/>
      <c r="C203" s="48" t="s">
        <v>455</v>
      </c>
      <c r="D203" s="57">
        <f>'Sugar Content'!D79</f>
        <v>133060175.9616975</v>
      </c>
      <c r="E203" s="277">
        <f>'Sugar Content'!E79</f>
        <v>5647979.8362521678</v>
      </c>
      <c r="F203" s="278">
        <f>'Sugar Content'!F79</f>
        <v>4.4328408174452751E-2</v>
      </c>
      <c r="G203" s="333">
        <f>'Sugar Content'!G79</f>
        <v>7.1342338899313145</v>
      </c>
      <c r="H203" s="368">
        <f>'Sugar Content'!H79</f>
        <v>-0.11168480857555707</v>
      </c>
      <c r="I203" s="324">
        <f>'Sugar Content'!I79</f>
        <v>1.9820418174045844</v>
      </c>
      <c r="J203" s="333">
        <f>'Sugar Content'!J79</f>
        <v>-1.8195283710360721E-2</v>
      </c>
      <c r="K203" s="290">
        <f>'Sugar Content'!K79</f>
        <v>-9.0965634525119812E-3</v>
      </c>
      <c r="L203" s="294">
        <f>'Sugar Content'!L79</f>
        <v>263730832.9872967</v>
      </c>
      <c r="M203" s="280">
        <f>'Sugar Content'!M79</f>
        <v>8876231.1626470685</v>
      </c>
      <c r="N203" s="269">
        <f>'Sugar Content'!N79</f>
        <v>3.4828608544232913E-2</v>
      </c>
      <c r="O203" s="284">
        <f>'Sugar Content'!O79</f>
        <v>64409207.594920926</v>
      </c>
      <c r="P203" s="277">
        <f>'Sugar Content'!P79</f>
        <v>3475608.0633524284</v>
      </c>
      <c r="Q203" s="261">
        <f>'Sugar Content'!Q79</f>
        <v>5.7039270452942541E-2</v>
      </c>
    </row>
    <row r="204" spans="1:20" ht="15.5" customHeight="1" thickBot="1" x14ac:dyDescent="0.3">
      <c r="B204" s="512"/>
      <c r="C204" s="51" t="s">
        <v>456</v>
      </c>
      <c r="D204" s="60">
        <f>'Sugar Content'!D80</f>
        <v>723713.91524247138</v>
      </c>
      <c r="E204" s="50">
        <f>'Sugar Content'!E80</f>
        <v>-513919.36882073071</v>
      </c>
      <c r="F204" s="262">
        <f>'Sugar Content'!F80</f>
        <v>-0.41524365532050966</v>
      </c>
      <c r="G204" s="367">
        <f>'Sugar Content'!G80</f>
        <v>3.8803077655811709E-2</v>
      </c>
      <c r="H204" s="377">
        <f>'Sugar Content'!H80</f>
        <v>-3.1581001950340505E-2</v>
      </c>
      <c r="I204" s="366">
        <f>'Sugar Content'!I80</f>
        <v>3.7970014203721649</v>
      </c>
      <c r="J204" s="367">
        <f>'Sugar Content'!J80</f>
        <v>-7.2820521817443584E-2</v>
      </c>
      <c r="K204" s="291">
        <f>'Sugar Content'!K80</f>
        <v>-1.8817538094851087E-2</v>
      </c>
      <c r="L204" s="295">
        <f>'Sugar Content'!L80</f>
        <v>2747942.7641187645</v>
      </c>
      <c r="M204" s="264">
        <f>'Sugar Content'!M80</f>
        <v>-2041477.6749331998</v>
      </c>
      <c r="N204" s="270">
        <f>'Sugar Content'!N80</f>
        <v>-0.42624733011272181</v>
      </c>
      <c r="O204" s="49">
        <f>'Sugar Content'!O80</f>
        <v>708937.07528043725</v>
      </c>
      <c r="P204" s="50">
        <f>'Sugar Content'!P80</f>
        <v>-499176.49563425453</v>
      </c>
      <c r="Q204" s="265">
        <f>'Sugar Content'!Q80</f>
        <v>-0.41318672983394766</v>
      </c>
    </row>
    <row r="205" spans="1:20" x14ac:dyDescent="0.25">
      <c r="A205" s="70"/>
      <c r="B205" s="71"/>
      <c r="C205" s="76"/>
      <c r="D205" s="72"/>
      <c r="E205" s="72"/>
      <c r="F205" s="73"/>
      <c r="G205" s="74"/>
      <c r="H205" s="74"/>
      <c r="I205" s="75"/>
      <c r="J205" s="75"/>
      <c r="K205" s="73"/>
      <c r="L205" s="72"/>
      <c r="M205" s="72"/>
      <c r="N205" s="73"/>
      <c r="O205" s="72"/>
      <c r="P205" s="72"/>
      <c r="Q205" s="73"/>
    </row>
    <row r="206" spans="1:20" x14ac:dyDescent="0.25">
      <c r="A206" s="70"/>
      <c r="B206" s="71"/>
      <c r="C206" s="76"/>
      <c r="D206" s="72"/>
      <c r="E206" s="72"/>
      <c r="F206" s="73"/>
      <c r="G206" s="74"/>
      <c r="H206" s="74"/>
      <c r="I206" s="75"/>
      <c r="J206" s="75"/>
      <c r="K206" s="73"/>
      <c r="L206" s="72"/>
      <c r="M206" s="72"/>
      <c r="N206" s="73"/>
      <c r="O206" s="72"/>
      <c r="P206" s="72"/>
      <c r="Q206" s="73"/>
    </row>
    <row r="207" spans="1:20" x14ac:dyDescent="0.25">
      <c r="A207" s="70"/>
      <c r="B207" s="71"/>
      <c r="C207" s="76"/>
      <c r="D207" s="72"/>
      <c r="E207" s="72"/>
      <c r="F207" s="73"/>
      <c r="G207" s="74"/>
      <c r="H207" s="74"/>
      <c r="I207" s="75"/>
      <c r="J207" s="75"/>
      <c r="K207" s="73"/>
      <c r="L207" s="72"/>
      <c r="M207" s="72"/>
      <c r="N207" s="73"/>
      <c r="O207" s="72"/>
      <c r="P207" s="72"/>
      <c r="Q207" s="73"/>
    </row>
    <row r="208" spans="1:20" x14ac:dyDescent="0.25">
      <c r="A208" s="70"/>
      <c r="B208" s="71"/>
      <c r="C208" s="76"/>
      <c r="D208" s="72"/>
      <c r="E208" s="72"/>
      <c r="F208" s="73"/>
      <c r="G208" s="74"/>
      <c r="H208" s="74"/>
      <c r="I208" s="75"/>
      <c r="J208" s="75"/>
      <c r="K208" s="73"/>
      <c r="L208" s="72"/>
      <c r="M208" s="72"/>
      <c r="N208" s="73"/>
      <c r="O208" s="72"/>
      <c r="P208" s="72"/>
      <c r="Q208" s="73"/>
    </row>
    <row r="209" spans="1:17" x14ac:dyDescent="0.25">
      <c r="A209" s="70"/>
      <c r="B209" s="71"/>
      <c r="C209" s="76"/>
      <c r="D209" s="72"/>
      <c r="E209" s="72"/>
      <c r="F209" s="73"/>
      <c r="G209" s="74"/>
      <c r="H209" s="74"/>
      <c r="I209" s="75"/>
      <c r="J209" s="75"/>
      <c r="K209" s="73"/>
      <c r="L209" s="72"/>
      <c r="M209" s="72"/>
      <c r="N209" s="73"/>
      <c r="O209" s="72"/>
      <c r="P209" s="72"/>
      <c r="Q209" s="73"/>
    </row>
    <row r="210" spans="1:17" x14ac:dyDescent="0.25">
      <c r="A210" s="70"/>
      <c r="B210" s="71"/>
      <c r="C210" s="76"/>
      <c r="D210" s="72"/>
      <c r="E210" s="72"/>
      <c r="F210" s="73"/>
      <c r="G210" s="74"/>
      <c r="H210" s="74"/>
      <c r="I210" s="75"/>
      <c r="J210" s="75"/>
      <c r="K210" s="73"/>
      <c r="L210" s="72"/>
      <c r="M210" s="72"/>
      <c r="N210" s="73"/>
      <c r="O210" s="72"/>
      <c r="P210" s="72"/>
      <c r="Q210" s="73"/>
    </row>
    <row r="211" spans="1:17" x14ac:dyDescent="0.25">
      <c r="A211" s="70"/>
      <c r="B211" s="71"/>
      <c r="C211" s="76"/>
      <c r="D211" s="72"/>
      <c r="E211" s="72"/>
      <c r="F211" s="73"/>
      <c r="G211" s="74"/>
      <c r="H211" s="74"/>
      <c r="I211" s="75"/>
      <c r="J211" s="75"/>
      <c r="K211" s="73"/>
      <c r="L211" s="72"/>
      <c r="M211" s="72"/>
      <c r="N211" s="73"/>
      <c r="O211" s="72"/>
      <c r="P211" s="72"/>
      <c r="Q211" s="73"/>
    </row>
    <row r="212" spans="1:17" x14ac:dyDescent="0.25">
      <c r="A212" s="70"/>
      <c r="B212" s="71"/>
      <c r="C212" s="76"/>
      <c r="D212" s="72"/>
      <c r="E212" s="72"/>
      <c r="F212" s="73"/>
      <c r="G212" s="74"/>
      <c r="H212" s="74"/>
      <c r="I212" s="75"/>
      <c r="J212" s="75"/>
      <c r="K212" s="73"/>
      <c r="L212" s="72"/>
      <c r="M212" s="72"/>
      <c r="N212" s="73"/>
      <c r="O212" s="72"/>
      <c r="P212" s="72"/>
      <c r="Q212" s="73"/>
    </row>
    <row r="213" spans="1:17" x14ac:dyDescent="0.25">
      <c r="A213" s="70"/>
      <c r="B213" s="71"/>
      <c r="C213" s="76"/>
      <c r="D213" s="72"/>
      <c r="E213" s="72"/>
      <c r="F213" s="73"/>
      <c r="G213" s="74"/>
      <c r="H213" s="74"/>
      <c r="I213" s="75"/>
      <c r="J213" s="75"/>
      <c r="K213" s="73"/>
      <c r="L213" s="72"/>
      <c r="M213" s="72"/>
      <c r="N213" s="73"/>
      <c r="O213" s="72"/>
      <c r="P213" s="72"/>
      <c r="Q213" s="73"/>
    </row>
    <row r="214" spans="1:17" x14ac:dyDescent="0.25">
      <c r="A214" s="70"/>
      <c r="B214" s="71"/>
      <c r="C214" s="76"/>
      <c r="D214" s="72"/>
      <c r="E214" s="72"/>
      <c r="F214" s="73"/>
      <c r="G214" s="74"/>
      <c r="H214" s="74"/>
      <c r="I214" s="75"/>
      <c r="J214" s="75"/>
      <c r="K214" s="73"/>
      <c r="L214" s="72"/>
      <c r="M214" s="72"/>
      <c r="N214" s="73"/>
      <c r="O214" s="72"/>
      <c r="P214" s="72"/>
      <c r="Q214" s="73"/>
    </row>
    <row r="215" spans="1:17" x14ac:dyDescent="0.25">
      <c r="A215" s="70"/>
      <c r="B215" s="71"/>
      <c r="C215" s="76"/>
      <c r="D215" s="72"/>
      <c r="E215" s="72"/>
      <c r="F215" s="73"/>
      <c r="G215" s="74"/>
      <c r="H215" s="74"/>
      <c r="I215" s="75"/>
      <c r="J215" s="75"/>
      <c r="K215" s="73"/>
      <c r="L215" s="72"/>
      <c r="M215" s="72"/>
      <c r="N215" s="73"/>
      <c r="O215" s="72"/>
      <c r="P215" s="72"/>
      <c r="Q215" s="73"/>
    </row>
    <row r="216" spans="1:17" x14ac:dyDescent="0.25">
      <c r="A216" s="70"/>
      <c r="B216" s="71"/>
      <c r="C216" s="76"/>
      <c r="D216" s="72"/>
      <c r="E216" s="72"/>
      <c r="F216" s="73"/>
      <c r="G216" s="74"/>
      <c r="H216" s="74"/>
      <c r="I216" s="75"/>
      <c r="J216" s="75"/>
      <c r="K216" s="73"/>
      <c r="L216" s="72"/>
      <c r="M216" s="72"/>
      <c r="N216" s="73"/>
      <c r="O216" s="72"/>
      <c r="P216" s="72"/>
      <c r="Q216" s="73"/>
    </row>
    <row r="217" spans="1:17" x14ac:dyDescent="0.25">
      <c r="A217" s="70"/>
      <c r="B217" s="71"/>
      <c r="C217" s="76"/>
      <c r="D217" s="72"/>
      <c r="E217" s="72"/>
      <c r="F217" s="73"/>
      <c r="G217" s="74"/>
      <c r="H217" s="74"/>
      <c r="I217" s="75"/>
      <c r="J217" s="75"/>
      <c r="K217" s="73"/>
      <c r="L217" s="72"/>
      <c r="M217" s="72"/>
      <c r="N217" s="73"/>
      <c r="O217" s="72"/>
      <c r="P217" s="72"/>
      <c r="Q217" s="73"/>
    </row>
    <row r="218" spans="1:17" x14ac:dyDescent="0.25">
      <c r="A218" s="70"/>
      <c r="B218" s="513"/>
      <c r="C218" s="76"/>
      <c r="D218" s="72"/>
      <c r="E218" s="72"/>
      <c r="F218" s="73"/>
      <c r="G218" s="74"/>
      <c r="H218" s="74"/>
      <c r="I218" s="75"/>
      <c r="J218" s="75"/>
      <c r="K218" s="73"/>
      <c r="L218" s="72"/>
      <c r="M218" s="72"/>
      <c r="N218" s="73"/>
      <c r="O218" s="72"/>
      <c r="P218" s="72"/>
      <c r="Q218" s="73"/>
    </row>
    <row r="219" spans="1:17" x14ac:dyDescent="0.25">
      <c r="A219" s="70"/>
      <c r="B219" s="513"/>
      <c r="C219" s="76"/>
      <c r="D219" s="72"/>
      <c r="E219" s="72"/>
      <c r="F219" s="73"/>
      <c r="G219" s="74"/>
      <c r="H219" s="74"/>
      <c r="I219" s="75"/>
      <c r="J219" s="75"/>
      <c r="K219" s="73"/>
      <c r="L219" s="72"/>
      <c r="M219" s="72"/>
      <c r="N219" s="73"/>
      <c r="O219" s="72"/>
      <c r="P219" s="72"/>
      <c r="Q219" s="73"/>
    </row>
    <row r="220" spans="1:17" x14ac:dyDescent="0.25">
      <c r="A220" s="70"/>
      <c r="B220" s="513"/>
      <c r="C220" s="76"/>
      <c r="D220" s="72"/>
      <c r="E220" s="72"/>
      <c r="F220" s="73"/>
      <c r="G220" s="74"/>
      <c r="H220" s="74"/>
      <c r="I220" s="75"/>
      <c r="J220" s="75"/>
      <c r="K220" s="73"/>
      <c r="L220" s="72"/>
      <c r="M220" s="72"/>
      <c r="N220" s="73"/>
      <c r="O220" s="72"/>
      <c r="P220" s="72"/>
      <c r="Q220" s="73"/>
    </row>
    <row r="221" spans="1:17" x14ac:dyDescent="0.25">
      <c r="A221" s="70"/>
      <c r="B221" s="513"/>
      <c r="C221" s="76"/>
      <c r="D221" s="72"/>
      <c r="E221" s="72"/>
      <c r="F221" s="73"/>
      <c r="G221" s="74"/>
      <c r="H221" s="74"/>
      <c r="I221" s="75"/>
      <c r="J221" s="75"/>
      <c r="K221" s="73"/>
      <c r="L221" s="72"/>
      <c r="M221" s="72"/>
      <c r="N221" s="73"/>
      <c r="O221" s="72"/>
      <c r="P221" s="72"/>
      <c r="Q221" s="73"/>
    </row>
    <row r="222" spans="1:17" x14ac:dyDescent="0.25">
      <c r="A222" s="70"/>
      <c r="B222" s="513"/>
      <c r="C222" s="76"/>
      <c r="D222" s="72"/>
      <c r="E222" s="72"/>
      <c r="F222" s="73"/>
      <c r="G222" s="74"/>
      <c r="H222" s="74"/>
      <c r="I222" s="75"/>
      <c r="J222" s="75"/>
      <c r="K222" s="73"/>
      <c r="L222" s="72"/>
      <c r="M222" s="72"/>
      <c r="N222" s="73"/>
      <c r="O222" s="72"/>
      <c r="P222" s="72"/>
      <c r="Q222" s="73"/>
    </row>
    <row r="223" spans="1:17" x14ac:dyDescent="0.25">
      <c r="A223" s="70"/>
      <c r="B223" s="513"/>
      <c r="C223" s="76"/>
      <c r="D223" s="72"/>
      <c r="E223" s="72"/>
      <c r="F223" s="73"/>
      <c r="G223" s="74"/>
      <c r="H223" s="74"/>
      <c r="I223" s="75"/>
      <c r="J223" s="75"/>
      <c r="K223" s="73"/>
      <c r="L223" s="72"/>
      <c r="M223" s="72"/>
      <c r="N223" s="73"/>
      <c r="O223" s="72"/>
      <c r="P223" s="72"/>
      <c r="Q223" s="73"/>
    </row>
    <row r="224" spans="1:17" x14ac:dyDescent="0.25">
      <c r="A224" s="70"/>
      <c r="B224" s="513"/>
      <c r="C224" s="76"/>
      <c r="D224" s="72"/>
      <c r="E224" s="72"/>
      <c r="F224" s="73"/>
      <c r="G224" s="74"/>
      <c r="H224" s="74"/>
      <c r="I224" s="75"/>
      <c r="J224" s="75"/>
      <c r="K224" s="73"/>
      <c r="L224" s="72"/>
      <c r="M224" s="72"/>
      <c r="N224" s="73"/>
      <c r="O224" s="72"/>
      <c r="P224" s="72"/>
      <c r="Q224" s="73"/>
    </row>
    <row r="225" spans="1:17" x14ac:dyDescent="0.25">
      <c r="A225" s="70"/>
      <c r="B225" s="513"/>
      <c r="C225" s="76"/>
      <c r="D225" s="72"/>
      <c r="E225" s="72"/>
      <c r="F225" s="73"/>
      <c r="G225" s="74"/>
      <c r="H225" s="74"/>
      <c r="I225" s="75"/>
      <c r="J225" s="75"/>
      <c r="K225" s="73"/>
      <c r="L225" s="72"/>
      <c r="M225" s="72"/>
      <c r="N225" s="73"/>
      <c r="O225" s="72"/>
      <c r="P225" s="72"/>
      <c r="Q225" s="73"/>
    </row>
    <row r="226" spans="1:17" x14ac:dyDescent="0.25">
      <c r="A226" s="70"/>
      <c r="B226" s="513"/>
      <c r="C226" s="76"/>
      <c r="D226" s="72"/>
      <c r="E226" s="72"/>
      <c r="F226" s="73"/>
      <c r="G226" s="74"/>
      <c r="H226" s="74"/>
      <c r="I226" s="75"/>
      <c r="J226" s="75"/>
      <c r="K226" s="73"/>
      <c r="L226" s="72"/>
      <c r="M226" s="72"/>
      <c r="N226" s="73"/>
      <c r="O226" s="72"/>
      <c r="P226" s="72"/>
      <c r="Q226" s="73"/>
    </row>
    <row r="227" spans="1:17" x14ac:dyDescent="0.25">
      <c r="A227" s="70"/>
      <c r="B227" s="513"/>
      <c r="C227" s="76"/>
      <c r="D227" s="72"/>
      <c r="E227" s="72"/>
      <c r="F227" s="73"/>
      <c r="G227" s="74"/>
      <c r="H227" s="74"/>
      <c r="I227" s="75"/>
      <c r="J227" s="75"/>
      <c r="K227" s="73"/>
      <c r="L227" s="72"/>
      <c r="M227" s="72"/>
      <c r="N227" s="73"/>
      <c r="O227" s="72"/>
      <c r="P227" s="72"/>
      <c r="Q227" s="73"/>
    </row>
    <row r="228" spans="1:17" x14ac:dyDescent="0.25">
      <c r="A228" s="70"/>
      <c r="B228" s="513"/>
      <c r="C228" s="76"/>
      <c r="D228" s="72"/>
      <c r="E228" s="72"/>
      <c r="F228" s="73"/>
      <c r="G228" s="74"/>
      <c r="H228" s="74"/>
      <c r="I228" s="75"/>
      <c r="J228" s="75"/>
      <c r="K228" s="73"/>
      <c r="L228" s="72"/>
      <c r="M228" s="72"/>
      <c r="N228" s="73"/>
      <c r="O228" s="72"/>
      <c r="P228" s="72"/>
      <c r="Q228" s="73"/>
    </row>
    <row r="229" spans="1:17" x14ac:dyDescent="0.25">
      <c r="A229" s="70"/>
      <c r="B229" s="513"/>
      <c r="C229" s="76"/>
      <c r="D229" s="72"/>
      <c r="E229" s="72"/>
      <c r="F229" s="73"/>
      <c r="G229" s="74"/>
      <c r="H229" s="74"/>
      <c r="I229" s="75"/>
      <c r="J229" s="75"/>
      <c r="K229" s="73"/>
      <c r="L229" s="72"/>
      <c r="M229" s="72"/>
      <c r="N229" s="73"/>
      <c r="O229" s="72"/>
      <c r="P229" s="72"/>
      <c r="Q229" s="73"/>
    </row>
    <row r="230" spans="1:17" x14ac:dyDescent="0.25">
      <c r="A230" s="70"/>
      <c r="B230" s="513"/>
      <c r="C230" s="77"/>
      <c r="D230" s="72"/>
      <c r="E230" s="72"/>
      <c r="F230" s="73"/>
      <c r="G230" s="74"/>
      <c r="H230" s="74"/>
      <c r="I230" s="75"/>
      <c r="J230" s="75"/>
      <c r="K230" s="73"/>
      <c r="L230" s="72"/>
      <c r="M230" s="72"/>
      <c r="N230" s="73"/>
      <c r="O230" s="72"/>
      <c r="P230" s="72"/>
      <c r="Q230" s="73"/>
    </row>
    <row r="231" spans="1:17" x14ac:dyDescent="0.25">
      <c r="A231" s="70"/>
      <c r="B231" s="514"/>
      <c r="C231" s="76"/>
      <c r="D231" s="72"/>
      <c r="E231" s="72"/>
      <c r="F231" s="73"/>
      <c r="G231" s="74"/>
      <c r="H231" s="74"/>
      <c r="I231" s="75"/>
      <c r="J231" s="75"/>
      <c r="K231" s="73"/>
      <c r="L231" s="72"/>
      <c r="M231" s="72"/>
      <c r="N231" s="73"/>
      <c r="O231" s="72"/>
      <c r="P231" s="72"/>
      <c r="Q231" s="73"/>
    </row>
    <row r="232" spans="1:17" x14ac:dyDescent="0.25">
      <c r="A232" s="70"/>
      <c r="B232" s="514"/>
      <c r="C232" s="76"/>
      <c r="D232" s="72"/>
      <c r="E232" s="72"/>
      <c r="F232" s="73"/>
      <c r="G232" s="74"/>
      <c r="H232" s="74"/>
      <c r="I232" s="75"/>
      <c r="J232" s="75"/>
      <c r="K232" s="73"/>
      <c r="L232" s="72"/>
      <c r="M232" s="72"/>
      <c r="N232" s="73"/>
      <c r="O232" s="72"/>
      <c r="P232" s="72"/>
      <c r="Q232" s="73"/>
    </row>
    <row r="233" spans="1:17" x14ac:dyDescent="0.25">
      <c r="A233" s="70"/>
      <c r="B233" s="514"/>
      <c r="C233" s="76"/>
      <c r="D233" s="72"/>
      <c r="E233" s="72"/>
      <c r="F233" s="73"/>
      <c r="G233" s="74"/>
      <c r="H233" s="74"/>
      <c r="I233" s="75"/>
      <c r="J233" s="75"/>
      <c r="K233" s="73"/>
      <c r="L233" s="72"/>
      <c r="M233" s="72"/>
      <c r="N233" s="73"/>
      <c r="O233" s="72"/>
      <c r="P233" s="72"/>
      <c r="Q233" s="73"/>
    </row>
    <row r="234" spans="1:17" x14ac:dyDescent="0.25">
      <c r="A234" s="70"/>
      <c r="B234" s="514"/>
      <c r="C234" s="76"/>
      <c r="D234" s="72"/>
      <c r="E234" s="72"/>
      <c r="F234" s="73"/>
      <c r="G234" s="74"/>
      <c r="H234" s="74"/>
      <c r="I234" s="75"/>
      <c r="J234" s="75"/>
      <c r="K234" s="73"/>
      <c r="L234" s="72"/>
      <c r="M234" s="72"/>
      <c r="N234" s="73"/>
      <c r="O234" s="72"/>
      <c r="P234" s="72"/>
      <c r="Q234" s="73"/>
    </row>
    <row r="235" spans="1:17" x14ac:dyDescent="0.25">
      <c r="A235" s="70"/>
      <c r="B235" s="514"/>
      <c r="C235" s="76"/>
      <c r="D235" s="72"/>
      <c r="E235" s="72"/>
      <c r="F235" s="73"/>
      <c r="G235" s="74"/>
      <c r="H235" s="74"/>
      <c r="I235" s="75"/>
      <c r="J235" s="75"/>
      <c r="K235" s="73"/>
      <c r="L235" s="72"/>
      <c r="M235" s="72"/>
      <c r="N235" s="73"/>
      <c r="O235" s="72"/>
      <c r="P235" s="72"/>
      <c r="Q235" s="73"/>
    </row>
    <row r="236" spans="1:17" x14ac:dyDescent="0.25">
      <c r="A236" s="70"/>
      <c r="B236" s="514"/>
      <c r="C236" s="76"/>
      <c r="D236" s="72"/>
      <c r="E236" s="72"/>
      <c r="F236" s="73"/>
      <c r="G236" s="74"/>
      <c r="H236" s="74"/>
      <c r="I236" s="75"/>
      <c r="J236" s="75"/>
      <c r="K236" s="73"/>
      <c r="L236" s="72"/>
      <c r="M236" s="72"/>
      <c r="N236" s="73"/>
      <c r="O236" s="72"/>
      <c r="P236" s="72"/>
      <c r="Q236" s="73"/>
    </row>
    <row r="237" spans="1:17" x14ac:dyDescent="0.25">
      <c r="A237" s="70"/>
      <c r="B237" s="514"/>
      <c r="C237" s="76"/>
      <c r="D237" s="72"/>
      <c r="E237" s="72"/>
      <c r="F237" s="73"/>
      <c r="G237" s="74"/>
      <c r="H237" s="74"/>
      <c r="I237" s="75"/>
      <c r="J237" s="75"/>
      <c r="K237" s="73"/>
      <c r="L237" s="72"/>
      <c r="M237" s="72"/>
      <c r="N237" s="73"/>
      <c r="O237" s="72"/>
      <c r="P237" s="72"/>
      <c r="Q237" s="73"/>
    </row>
    <row r="238" spans="1:17" x14ac:dyDescent="0.25">
      <c r="A238" s="70"/>
      <c r="B238" s="514"/>
      <c r="C238" s="76"/>
      <c r="D238" s="72"/>
      <c r="E238" s="72"/>
      <c r="F238" s="73"/>
      <c r="G238" s="74"/>
      <c r="H238" s="74"/>
      <c r="I238" s="75"/>
      <c r="J238" s="75"/>
      <c r="K238" s="73"/>
      <c r="L238" s="72"/>
      <c r="M238" s="72"/>
      <c r="N238" s="73"/>
      <c r="O238" s="72"/>
      <c r="P238" s="72"/>
      <c r="Q238" s="73"/>
    </row>
    <row r="239" spans="1:17" x14ac:dyDescent="0.25">
      <c r="A239" s="70"/>
      <c r="B239" s="514"/>
      <c r="C239" s="76"/>
      <c r="D239" s="72"/>
      <c r="E239" s="72"/>
      <c r="F239" s="73"/>
      <c r="G239" s="74"/>
      <c r="H239" s="74"/>
      <c r="I239" s="75"/>
      <c r="J239" s="75"/>
      <c r="K239" s="73"/>
      <c r="L239" s="72"/>
      <c r="M239" s="72"/>
      <c r="N239" s="73"/>
      <c r="O239" s="72"/>
      <c r="P239" s="72"/>
      <c r="Q239" s="73"/>
    </row>
    <row r="240" spans="1:17" x14ac:dyDescent="0.25">
      <c r="A240" s="70"/>
      <c r="B240" s="514"/>
      <c r="C240" s="76"/>
      <c r="D240" s="72"/>
      <c r="E240" s="72"/>
      <c r="F240" s="73"/>
      <c r="G240" s="74"/>
      <c r="H240" s="74"/>
      <c r="I240" s="75"/>
      <c r="J240" s="75"/>
      <c r="K240" s="73"/>
      <c r="L240" s="72"/>
      <c r="M240" s="72"/>
      <c r="N240" s="73"/>
      <c r="O240" s="72"/>
      <c r="P240" s="72"/>
      <c r="Q240" s="73"/>
    </row>
    <row r="241" spans="1:17" x14ac:dyDescent="0.25">
      <c r="A241" s="70"/>
      <c r="B241" s="514"/>
      <c r="C241" s="76"/>
      <c r="D241" s="72"/>
      <c r="E241" s="72"/>
      <c r="F241" s="73"/>
      <c r="G241" s="74"/>
      <c r="H241" s="74"/>
      <c r="I241" s="75"/>
      <c r="J241" s="75"/>
      <c r="K241" s="73"/>
      <c r="L241" s="72"/>
      <c r="M241" s="72"/>
      <c r="N241" s="73"/>
      <c r="O241" s="72"/>
      <c r="P241" s="72"/>
      <c r="Q241" s="73"/>
    </row>
    <row r="242" spans="1:17" x14ac:dyDescent="0.25">
      <c r="A242" s="70"/>
      <c r="B242" s="514"/>
      <c r="C242" s="76"/>
      <c r="D242" s="72"/>
      <c r="E242" s="72"/>
      <c r="F242" s="73"/>
      <c r="G242" s="74"/>
      <c r="H242" s="74"/>
      <c r="I242" s="75"/>
      <c r="J242" s="75"/>
      <c r="K242" s="73"/>
      <c r="L242" s="72"/>
      <c r="M242" s="72"/>
      <c r="N242" s="73"/>
      <c r="O242" s="72"/>
      <c r="P242" s="72"/>
      <c r="Q242" s="73"/>
    </row>
    <row r="243" spans="1:17" x14ac:dyDescent="0.25">
      <c r="A243" s="70"/>
      <c r="B243" s="514"/>
      <c r="C243" s="76"/>
      <c r="D243" s="72"/>
      <c r="E243" s="72"/>
      <c r="F243" s="73"/>
      <c r="G243" s="74"/>
      <c r="H243" s="74"/>
      <c r="I243" s="75"/>
      <c r="J243" s="75"/>
      <c r="K243" s="73"/>
      <c r="L243" s="72"/>
      <c r="M243" s="72"/>
      <c r="N243" s="73"/>
      <c r="O243" s="72"/>
      <c r="P243" s="72"/>
      <c r="Q243" s="73"/>
    </row>
    <row r="244" spans="1:17" x14ac:dyDescent="0.25">
      <c r="A244" s="70"/>
      <c r="B244" s="514"/>
      <c r="C244" s="76"/>
      <c r="D244" s="72"/>
      <c r="E244" s="72"/>
      <c r="F244" s="73"/>
      <c r="G244" s="74"/>
      <c r="H244" s="74"/>
      <c r="I244" s="75"/>
      <c r="J244" s="75"/>
      <c r="K244" s="73"/>
      <c r="L244" s="72"/>
      <c r="M244" s="72"/>
      <c r="N244" s="73"/>
      <c r="O244" s="72"/>
      <c r="P244" s="72"/>
      <c r="Q244" s="73"/>
    </row>
    <row r="245" spans="1:17" x14ac:dyDescent="0.25">
      <c r="A245" s="70"/>
      <c r="B245" s="514"/>
      <c r="C245" s="78"/>
      <c r="D245" s="72"/>
      <c r="E245" s="72"/>
      <c r="F245" s="73"/>
      <c r="G245" s="74"/>
      <c r="H245" s="74"/>
      <c r="I245" s="75"/>
      <c r="J245" s="75"/>
      <c r="K245" s="73"/>
      <c r="L245" s="72"/>
      <c r="M245" s="72"/>
      <c r="N245" s="73"/>
      <c r="O245" s="72"/>
      <c r="P245" s="72"/>
      <c r="Q245" s="73"/>
    </row>
    <row r="246" spans="1:17" x14ac:dyDescent="0.25">
      <c r="A246" s="70"/>
      <c r="B246" s="514"/>
      <c r="C246" s="78"/>
      <c r="D246" s="72"/>
      <c r="E246" s="72"/>
      <c r="F246" s="73"/>
      <c r="G246" s="74"/>
      <c r="H246" s="74"/>
      <c r="I246" s="75"/>
      <c r="J246" s="75"/>
      <c r="K246" s="73"/>
      <c r="L246" s="72"/>
      <c r="M246" s="72"/>
      <c r="N246" s="73"/>
      <c r="O246" s="72"/>
      <c r="P246" s="72"/>
      <c r="Q246" s="73"/>
    </row>
    <row r="247" spans="1:17" x14ac:dyDescent="0.25">
      <c r="A247" s="70"/>
      <c r="B247" s="514"/>
      <c r="C247" s="78"/>
      <c r="D247" s="72"/>
      <c r="E247" s="72"/>
      <c r="F247" s="73"/>
      <c r="G247" s="74"/>
      <c r="H247" s="74"/>
      <c r="I247" s="75"/>
      <c r="J247" s="75"/>
      <c r="K247" s="73"/>
      <c r="L247" s="72"/>
      <c r="M247" s="72"/>
      <c r="N247" s="73"/>
      <c r="O247" s="72"/>
      <c r="P247" s="72"/>
      <c r="Q247" s="73"/>
    </row>
    <row r="248" spans="1:17" x14ac:dyDescent="0.25">
      <c r="A248" s="70"/>
      <c r="B248" s="514"/>
      <c r="C248" s="78"/>
      <c r="D248" s="72"/>
      <c r="E248" s="72"/>
      <c r="F248" s="73"/>
      <c r="G248" s="74"/>
      <c r="H248" s="74"/>
      <c r="I248" s="75"/>
      <c r="J248" s="75"/>
      <c r="K248" s="73"/>
      <c r="L248" s="72"/>
      <c r="M248" s="72"/>
      <c r="N248" s="73"/>
      <c r="O248" s="72"/>
      <c r="P248" s="72"/>
      <c r="Q248" s="73"/>
    </row>
    <row r="249" spans="1:17" x14ac:dyDescent="0.25">
      <c r="A249" s="70"/>
      <c r="B249" s="513"/>
      <c r="C249" s="76"/>
      <c r="D249" s="72"/>
      <c r="E249" s="72"/>
      <c r="F249" s="73"/>
      <c r="G249" s="74"/>
      <c r="H249" s="74"/>
      <c r="I249" s="75"/>
      <c r="J249" s="75"/>
      <c r="K249" s="73"/>
      <c r="L249" s="72"/>
      <c r="M249" s="72"/>
      <c r="N249" s="73"/>
      <c r="O249" s="72"/>
      <c r="P249" s="72"/>
      <c r="Q249" s="73"/>
    </row>
    <row r="250" spans="1:17" x14ac:dyDescent="0.25">
      <c r="A250" s="70"/>
      <c r="B250" s="513"/>
      <c r="C250" s="76"/>
      <c r="D250" s="72"/>
      <c r="E250" s="72"/>
      <c r="F250" s="73"/>
      <c r="G250" s="74"/>
      <c r="H250" s="74"/>
      <c r="I250" s="75"/>
      <c r="J250" s="75"/>
      <c r="K250" s="73"/>
      <c r="L250" s="72"/>
      <c r="M250" s="72"/>
      <c r="N250" s="73"/>
      <c r="O250" s="72"/>
      <c r="P250" s="72"/>
      <c r="Q250" s="73"/>
    </row>
    <row r="251" spans="1:17" x14ac:dyDescent="0.25">
      <c r="A251" s="70"/>
      <c r="B251" s="513"/>
      <c r="C251" s="76"/>
      <c r="D251" s="72"/>
      <c r="E251" s="72"/>
      <c r="F251" s="73"/>
      <c r="G251" s="74"/>
      <c r="H251" s="74"/>
      <c r="I251" s="75"/>
      <c r="J251" s="75"/>
      <c r="K251" s="73"/>
      <c r="L251" s="72"/>
      <c r="M251" s="72"/>
      <c r="N251" s="73"/>
      <c r="O251" s="72"/>
      <c r="P251" s="72"/>
      <c r="Q251" s="73"/>
    </row>
    <row r="252" spans="1:17" x14ac:dyDescent="0.25">
      <c r="A252" s="70"/>
      <c r="B252" s="513"/>
      <c r="C252" s="76"/>
      <c r="D252" s="72"/>
      <c r="E252" s="72"/>
      <c r="F252" s="73"/>
      <c r="G252" s="74"/>
      <c r="H252" s="74"/>
      <c r="I252" s="75"/>
      <c r="J252" s="75"/>
      <c r="K252" s="73"/>
      <c r="L252" s="72"/>
      <c r="M252" s="72"/>
      <c r="N252" s="73"/>
      <c r="O252" s="72"/>
      <c r="P252" s="72"/>
      <c r="Q252" s="73"/>
    </row>
    <row r="253" spans="1:17" x14ac:dyDescent="0.25">
      <c r="A253" s="70"/>
      <c r="B253" s="513"/>
      <c r="C253" s="76"/>
      <c r="D253" s="72"/>
      <c r="E253" s="72"/>
      <c r="F253" s="73"/>
      <c r="G253" s="74"/>
      <c r="H253" s="74"/>
      <c r="I253" s="75"/>
      <c r="J253" s="75"/>
      <c r="K253" s="73"/>
      <c r="L253" s="72"/>
      <c r="M253" s="72"/>
      <c r="N253" s="73"/>
      <c r="O253" s="72"/>
      <c r="P253" s="72"/>
      <c r="Q253" s="73"/>
    </row>
    <row r="254" spans="1:17" x14ac:dyDescent="0.25">
      <c r="A254" s="70"/>
      <c r="B254" s="513"/>
      <c r="C254" s="77"/>
      <c r="D254" s="79"/>
      <c r="E254" s="79"/>
      <c r="F254" s="80"/>
      <c r="G254" s="81"/>
      <c r="H254" s="81"/>
      <c r="I254" s="82"/>
      <c r="J254" s="82"/>
      <c r="K254" s="80"/>
      <c r="L254" s="83"/>
      <c r="M254" s="83"/>
      <c r="N254" s="80"/>
      <c r="O254" s="79"/>
      <c r="P254" s="79"/>
      <c r="Q254" s="80"/>
    </row>
    <row r="255" spans="1:17" x14ac:dyDescent="0.25">
      <c r="A255" s="70"/>
      <c r="B255" s="513"/>
      <c r="C255" s="77"/>
      <c r="D255" s="79"/>
      <c r="E255" s="79"/>
      <c r="F255" s="80"/>
      <c r="G255" s="81"/>
      <c r="H255" s="81"/>
      <c r="I255" s="82"/>
      <c r="J255" s="82"/>
      <c r="K255" s="80"/>
      <c r="L255" s="83"/>
      <c r="M255" s="83"/>
      <c r="N255" s="80"/>
      <c r="O255" s="79"/>
      <c r="P255" s="79"/>
      <c r="Q255" s="80"/>
    </row>
    <row r="256" spans="1:17" x14ac:dyDescent="0.25">
      <c r="A256" s="70"/>
      <c r="B256" s="513"/>
      <c r="C256" s="77"/>
      <c r="D256" s="79"/>
      <c r="E256" s="79"/>
      <c r="F256" s="80"/>
      <c r="G256" s="81"/>
      <c r="H256" s="81"/>
      <c r="I256" s="82"/>
      <c r="J256" s="82"/>
      <c r="K256" s="80"/>
      <c r="L256" s="83"/>
      <c r="M256" s="83"/>
      <c r="N256" s="80"/>
      <c r="O256" s="79"/>
      <c r="P256" s="79"/>
      <c r="Q256" s="80"/>
    </row>
    <row r="257" spans="1:17" x14ac:dyDescent="0.25">
      <c r="A257" s="70"/>
      <c r="B257" s="513"/>
      <c r="C257" s="77"/>
      <c r="D257" s="79"/>
      <c r="E257" s="79"/>
      <c r="F257" s="80"/>
      <c r="G257" s="81"/>
      <c r="H257" s="81"/>
      <c r="I257" s="82"/>
      <c r="J257" s="82"/>
      <c r="K257" s="80"/>
      <c r="L257" s="83"/>
      <c r="M257" s="83"/>
      <c r="N257" s="80"/>
      <c r="O257" s="79"/>
      <c r="P257" s="79"/>
      <c r="Q257" s="80"/>
    </row>
    <row r="258" spans="1:17" x14ac:dyDescent="0.25">
      <c r="A258" s="70"/>
      <c r="B258" s="513"/>
      <c r="C258" s="77"/>
      <c r="D258" s="79"/>
      <c r="E258" s="79"/>
      <c r="F258" s="80"/>
      <c r="G258" s="81"/>
      <c r="H258" s="81"/>
      <c r="I258" s="82"/>
      <c r="J258" s="82"/>
      <c r="K258" s="80"/>
      <c r="L258" s="83"/>
      <c r="M258" s="83"/>
      <c r="N258" s="80"/>
      <c r="O258" s="79"/>
      <c r="P258" s="79"/>
      <c r="Q258" s="80"/>
    </row>
    <row r="259" spans="1:17" x14ac:dyDescent="0.25">
      <c r="A259" s="70"/>
      <c r="B259" s="513"/>
      <c r="C259" s="77"/>
      <c r="D259" s="79"/>
      <c r="E259" s="79"/>
      <c r="F259" s="80"/>
      <c r="G259" s="81"/>
      <c r="H259" s="81"/>
      <c r="I259" s="82"/>
      <c r="J259" s="82"/>
      <c r="K259" s="80"/>
      <c r="L259" s="83"/>
      <c r="M259" s="83"/>
      <c r="N259" s="80"/>
      <c r="O259" s="79"/>
      <c r="P259" s="79"/>
      <c r="Q259" s="80"/>
    </row>
    <row r="260" spans="1:17" x14ac:dyDescent="0.25">
      <c r="A260" s="70"/>
      <c r="B260" s="513"/>
      <c r="C260" s="77"/>
      <c r="D260" s="79"/>
      <c r="E260" s="79"/>
      <c r="F260" s="80"/>
      <c r="G260" s="81"/>
      <c r="H260" s="81"/>
      <c r="I260" s="82"/>
      <c r="J260" s="82"/>
      <c r="K260" s="80"/>
      <c r="L260" s="83"/>
      <c r="M260" s="83"/>
      <c r="N260" s="80"/>
      <c r="O260" s="79"/>
      <c r="P260" s="79"/>
      <c r="Q260" s="80"/>
    </row>
    <row r="261" spans="1:17" x14ac:dyDescent="0.25">
      <c r="A261" s="70"/>
      <c r="B261" s="513"/>
      <c r="C261" s="77"/>
      <c r="D261" s="79"/>
      <c r="E261" s="79"/>
      <c r="F261" s="80"/>
      <c r="G261" s="81"/>
      <c r="H261" s="81"/>
      <c r="I261" s="82"/>
      <c r="J261" s="82"/>
      <c r="K261" s="80"/>
      <c r="L261" s="83"/>
      <c r="M261" s="83"/>
      <c r="N261" s="80"/>
      <c r="O261" s="79"/>
      <c r="P261" s="79"/>
      <c r="Q261" s="80"/>
    </row>
    <row r="262" spans="1:17" x14ac:dyDescent="0.25">
      <c r="A262" s="70"/>
      <c r="B262" s="513"/>
      <c r="C262" s="77"/>
      <c r="D262" s="79"/>
      <c r="E262" s="79"/>
      <c r="F262" s="80"/>
      <c r="G262" s="81"/>
      <c r="H262" s="81"/>
      <c r="I262" s="82"/>
      <c r="J262" s="82"/>
      <c r="K262" s="80"/>
      <c r="L262" s="83"/>
      <c r="M262" s="83"/>
      <c r="N262" s="80"/>
      <c r="O262" s="79"/>
      <c r="P262" s="79"/>
      <c r="Q262" s="80"/>
    </row>
    <row r="263" spans="1:17" x14ac:dyDescent="0.25">
      <c r="A263" s="70"/>
      <c r="B263" s="513"/>
      <c r="C263" s="77"/>
      <c r="D263" s="79"/>
      <c r="E263" s="79"/>
      <c r="F263" s="80"/>
      <c r="G263" s="81"/>
      <c r="H263" s="81"/>
      <c r="I263" s="82"/>
      <c r="J263" s="82"/>
      <c r="K263" s="80"/>
      <c r="L263" s="83"/>
      <c r="M263" s="83"/>
      <c r="N263" s="80"/>
      <c r="O263" s="79"/>
      <c r="P263" s="79"/>
      <c r="Q263" s="80"/>
    </row>
    <row r="264" spans="1:17" x14ac:dyDescent="0.25">
      <c r="A264" s="70"/>
      <c r="B264" s="513"/>
      <c r="C264" s="77"/>
      <c r="D264" s="79"/>
      <c r="E264" s="79"/>
      <c r="F264" s="80"/>
      <c r="G264" s="81"/>
      <c r="H264" s="81"/>
      <c r="I264" s="82"/>
      <c r="J264" s="82"/>
      <c r="K264" s="80"/>
      <c r="L264" s="83"/>
      <c r="M264" s="83"/>
      <c r="N264" s="80"/>
      <c r="O264" s="79"/>
      <c r="P264" s="79"/>
      <c r="Q264" s="80"/>
    </row>
    <row r="265" spans="1:17" x14ac:dyDescent="0.25">
      <c r="A265" s="70"/>
      <c r="B265" s="513"/>
      <c r="C265" s="77"/>
      <c r="D265" s="79"/>
      <c r="E265" s="79"/>
      <c r="F265" s="80"/>
      <c r="G265" s="81"/>
      <c r="H265" s="81"/>
      <c r="I265" s="82"/>
      <c r="J265" s="82"/>
      <c r="K265" s="80"/>
      <c r="L265" s="83"/>
      <c r="M265" s="83"/>
      <c r="N265" s="80"/>
      <c r="O265" s="79"/>
      <c r="P265" s="79"/>
      <c r="Q265" s="80"/>
    </row>
    <row r="266" spans="1:17" x14ac:dyDescent="0.25">
      <c r="A266" s="70"/>
      <c r="B266" s="513"/>
      <c r="C266" s="77"/>
      <c r="D266" s="79"/>
      <c r="E266" s="79"/>
      <c r="F266" s="80"/>
      <c r="G266" s="81"/>
      <c r="H266" s="81"/>
      <c r="I266" s="82"/>
      <c r="J266" s="82"/>
      <c r="K266" s="80"/>
      <c r="L266" s="83"/>
      <c r="M266" s="83"/>
      <c r="N266" s="80"/>
      <c r="O266" s="79"/>
      <c r="P266" s="79"/>
      <c r="Q266" s="80"/>
    </row>
    <row r="267" spans="1:17" x14ac:dyDescent="0.25">
      <c r="A267" s="70"/>
      <c r="B267" s="513"/>
      <c r="C267" s="77"/>
      <c r="D267" s="79"/>
      <c r="E267" s="79"/>
      <c r="F267" s="80"/>
      <c r="G267" s="81"/>
      <c r="H267" s="81"/>
      <c r="I267" s="82"/>
      <c r="J267" s="82"/>
      <c r="K267" s="80"/>
      <c r="L267" s="83"/>
      <c r="M267" s="83"/>
      <c r="N267" s="80"/>
      <c r="O267" s="79"/>
      <c r="P267" s="79"/>
      <c r="Q267" s="80"/>
    </row>
    <row r="268" spans="1:17" x14ac:dyDescent="0.25">
      <c r="A268" s="70"/>
      <c r="B268" s="513"/>
      <c r="C268" s="77"/>
      <c r="D268" s="79"/>
      <c r="E268" s="79"/>
      <c r="F268" s="80"/>
      <c r="G268" s="81"/>
      <c r="H268" s="81"/>
      <c r="I268" s="82"/>
      <c r="J268" s="82"/>
      <c r="K268" s="80"/>
      <c r="L268" s="83"/>
      <c r="M268" s="83"/>
      <c r="N268" s="80"/>
      <c r="O268" s="79"/>
      <c r="P268" s="79"/>
      <c r="Q268" s="80"/>
    </row>
    <row r="269" spans="1:17" x14ac:dyDescent="0.25">
      <c r="A269" s="70"/>
      <c r="B269" s="513"/>
      <c r="C269" s="77"/>
      <c r="D269" s="79"/>
      <c r="E269" s="79"/>
      <c r="F269" s="80"/>
      <c r="G269" s="81"/>
      <c r="H269" s="81"/>
      <c r="I269" s="82"/>
      <c r="J269" s="82"/>
      <c r="K269" s="80"/>
      <c r="L269" s="83"/>
      <c r="M269" s="83"/>
      <c r="N269" s="80"/>
      <c r="O269" s="79"/>
      <c r="P269" s="79"/>
      <c r="Q269" s="80"/>
    </row>
    <row r="270" spans="1:17" x14ac:dyDescent="0.25">
      <c r="A270" s="70"/>
      <c r="B270" s="513"/>
      <c r="C270" s="77"/>
      <c r="D270" s="79"/>
      <c r="E270" s="79"/>
      <c r="F270" s="80"/>
      <c r="G270" s="81"/>
      <c r="H270" s="81"/>
      <c r="I270" s="82"/>
      <c r="J270" s="82"/>
      <c r="K270" s="80"/>
      <c r="L270" s="83"/>
      <c r="M270" s="83"/>
      <c r="N270" s="80"/>
      <c r="O270" s="79"/>
      <c r="P270" s="79"/>
      <c r="Q270" s="80"/>
    </row>
    <row r="271" spans="1:17" x14ac:dyDescent="0.25">
      <c r="A271" s="70"/>
      <c r="B271" s="513"/>
      <c r="C271" s="77"/>
      <c r="D271" s="79"/>
      <c r="E271" s="79"/>
      <c r="F271" s="80"/>
      <c r="G271" s="81"/>
      <c r="H271" s="81"/>
      <c r="I271" s="82"/>
      <c r="J271" s="82"/>
      <c r="K271" s="80"/>
      <c r="L271" s="83"/>
      <c r="M271" s="83"/>
      <c r="N271" s="80"/>
      <c r="O271" s="79"/>
      <c r="P271" s="79"/>
      <c r="Q271" s="80"/>
    </row>
    <row r="272" spans="1:17" x14ac:dyDescent="0.25">
      <c r="A272" s="70"/>
      <c r="B272" s="513"/>
      <c r="C272" s="77"/>
      <c r="D272" s="79"/>
      <c r="E272" s="79"/>
      <c r="F272" s="80"/>
      <c r="G272" s="81"/>
      <c r="H272" s="81"/>
      <c r="I272" s="82"/>
      <c r="J272" s="82"/>
      <c r="K272" s="80"/>
      <c r="L272" s="83"/>
      <c r="M272" s="83"/>
      <c r="N272" s="80"/>
      <c r="O272" s="79"/>
      <c r="P272" s="79"/>
      <c r="Q272" s="80"/>
    </row>
    <row r="273" spans="1:17" x14ac:dyDescent="0.25">
      <c r="A273" s="70"/>
      <c r="B273" s="513"/>
      <c r="C273" s="77"/>
      <c r="D273" s="79"/>
      <c r="E273" s="79"/>
      <c r="F273" s="80"/>
      <c r="G273" s="81"/>
      <c r="H273" s="81"/>
      <c r="I273" s="82"/>
      <c r="J273" s="82"/>
      <c r="K273" s="80"/>
      <c r="L273" s="83"/>
      <c r="M273" s="83"/>
      <c r="N273" s="80"/>
      <c r="O273" s="79"/>
      <c r="P273" s="79"/>
      <c r="Q273" s="80"/>
    </row>
    <row r="274" spans="1:17" x14ac:dyDescent="0.25">
      <c r="A274" s="70"/>
      <c r="B274" s="513"/>
      <c r="C274" s="77"/>
      <c r="D274" s="79"/>
      <c r="E274" s="79"/>
      <c r="F274" s="80"/>
      <c r="G274" s="81"/>
      <c r="H274" s="81"/>
      <c r="I274" s="82"/>
      <c r="J274" s="82"/>
      <c r="K274" s="80"/>
      <c r="L274" s="83"/>
      <c r="M274" s="83"/>
      <c r="N274" s="80"/>
      <c r="O274" s="79"/>
      <c r="P274" s="79"/>
      <c r="Q274" s="80"/>
    </row>
    <row r="275" spans="1:17" x14ac:dyDescent="0.25">
      <c r="A275" s="70"/>
      <c r="B275" s="513"/>
      <c r="C275" s="77"/>
      <c r="D275" s="79"/>
      <c r="E275" s="79"/>
      <c r="F275" s="80"/>
      <c r="G275" s="81"/>
      <c r="H275" s="81"/>
      <c r="I275" s="82"/>
      <c r="J275" s="82"/>
      <c r="K275" s="80"/>
      <c r="L275" s="83"/>
      <c r="M275" s="83"/>
      <c r="N275" s="80"/>
      <c r="O275" s="79"/>
      <c r="P275" s="79"/>
      <c r="Q275" s="80"/>
    </row>
    <row r="276" spans="1:17" x14ac:dyDescent="0.25">
      <c r="A276" s="70"/>
      <c r="B276" s="513"/>
      <c r="C276" s="77"/>
      <c r="D276" s="79"/>
      <c r="E276" s="79"/>
      <c r="F276" s="80"/>
      <c r="G276" s="81"/>
      <c r="H276" s="81"/>
      <c r="I276" s="82"/>
      <c r="J276" s="82"/>
      <c r="K276" s="80"/>
      <c r="L276" s="83"/>
      <c r="M276" s="83"/>
      <c r="N276" s="80"/>
      <c r="O276" s="79"/>
      <c r="P276" s="79"/>
      <c r="Q276" s="80"/>
    </row>
    <row r="277" spans="1:17" x14ac:dyDescent="0.25">
      <c r="A277" s="70"/>
      <c r="B277" s="513"/>
      <c r="C277" s="77"/>
      <c r="D277" s="79"/>
      <c r="E277" s="79"/>
      <c r="F277" s="80"/>
      <c r="G277" s="81"/>
      <c r="H277" s="81"/>
      <c r="I277" s="82"/>
      <c r="J277" s="82"/>
      <c r="K277" s="80"/>
      <c r="L277" s="83"/>
      <c r="M277" s="83"/>
      <c r="N277" s="80"/>
      <c r="O277" s="79"/>
      <c r="P277" s="79"/>
      <c r="Q277" s="80"/>
    </row>
    <row r="278" spans="1:17" x14ac:dyDescent="0.25">
      <c r="A278" s="70"/>
      <c r="B278" s="513"/>
      <c r="C278" s="77"/>
      <c r="D278" s="79"/>
      <c r="E278" s="79"/>
      <c r="F278" s="80"/>
      <c r="G278" s="81"/>
      <c r="H278" s="81"/>
      <c r="I278" s="82"/>
      <c r="J278" s="82"/>
      <c r="K278" s="80"/>
      <c r="L278" s="83"/>
      <c r="M278" s="83"/>
      <c r="N278" s="80"/>
      <c r="O278" s="79"/>
      <c r="P278" s="79"/>
      <c r="Q278" s="80"/>
    </row>
    <row r="279" spans="1:17" x14ac:dyDescent="0.25">
      <c r="A279" s="70"/>
      <c r="B279" s="513"/>
      <c r="C279" s="77"/>
      <c r="D279" s="79"/>
      <c r="E279" s="79"/>
      <c r="F279" s="80"/>
      <c r="G279" s="81"/>
      <c r="H279" s="81"/>
      <c r="I279" s="82"/>
      <c r="J279" s="82"/>
      <c r="K279" s="80"/>
      <c r="L279" s="83"/>
      <c r="M279" s="83"/>
      <c r="N279" s="80"/>
      <c r="O279" s="79"/>
      <c r="P279" s="79"/>
      <c r="Q279" s="80"/>
    </row>
    <row r="280" spans="1:17" x14ac:dyDescent="0.25">
      <c r="A280" s="70"/>
      <c r="B280" s="513"/>
      <c r="C280" s="77"/>
      <c r="D280" s="79"/>
      <c r="E280" s="79"/>
      <c r="F280" s="80"/>
      <c r="G280" s="81"/>
      <c r="H280" s="81"/>
      <c r="I280" s="82"/>
      <c r="J280" s="82"/>
      <c r="K280" s="80"/>
      <c r="L280" s="83"/>
      <c r="M280" s="83"/>
      <c r="N280" s="80"/>
      <c r="O280" s="79"/>
      <c r="P280" s="79"/>
      <c r="Q280" s="80"/>
    </row>
    <row r="281" spans="1:17" x14ac:dyDescent="0.25">
      <c r="A281" s="70"/>
      <c r="B281" s="513"/>
      <c r="C281" s="77"/>
      <c r="D281" s="79"/>
      <c r="E281" s="79"/>
      <c r="F281" s="80"/>
      <c r="G281" s="81"/>
      <c r="H281" s="81"/>
      <c r="I281" s="82"/>
      <c r="J281" s="82"/>
      <c r="K281" s="80"/>
      <c r="L281" s="83"/>
      <c r="M281" s="83"/>
      <c r="N281" s="80"/>
      <c r="O281" s="79"/>
      <c r="P281" s="79"/>
      <c r="Q281" s="80"/>
    </row>
    <row r="282" spans="1:17" x14ac:dyDescent="0.25">
      <c r="A282" s="70"/>
      <c r="B282" s="513"/>
      <c r="C282" s="77"/>
      <c r="D282" s="79"/>
      <c r="E282" s="79"/>
      <c r="F282" s="80"/>
      <c r="G282" s="81"/>
      <c r="H282" s="81"/>
      <c r="I282" s="82"/>
      <c r="J282" s="82"/>
      <c r="K282" s="80"/>
      <c r="L282" s="83"/>
      <c r="M282" s="83"/>
      <c r="N282" s="80"/>
      <c r="O282" s="79"/>
      <c r="P282" s="79"/>
      <c r="Q282" s="80"/>
    </row>
    <row r="283" spans="1:17" x14ac:dyDescent="0.25">
      <c r="A283" s="70"/>
      <c r="B283" s="513"/>
      <c r="C283" s="77"/>
      <c r="D283" s="79"/>
      <c r="E283" s="79"/>
      <c r="F283" s="80"/>
      <c r="G283" s="81"/>
      <c r="H283" s="81"/>
      <c r="I283" s="82"/>
      <c r="J283" s="82"/>
      <c r="K283" s="80"/>
      <c r="L283" s="83"/>
      <c r="M283" s="83"/>
      <c r="N283" s="80"/>
      <c r="O283" s="79"/>
      <c r="P283" s="79"/>
      <c r="Q283" s="80"/>
    </row>
    <row r="284" spans="1:17" x14ac:dyDescent="0.25">
      <c r="A284" s="70"/>
      <c r="B284" s="513"/>
      <c r="C284" s="77"/>
      <c r="D284" s="79"/>
      <c r="E284" s="79"/>
      <c r="F284" s="80"/>
      <c r="G284" s="81"/>
      <c r="H284" s="81"/>
      <c r="I284" s="82"/>
      <c r="J284" s="82"/>
      <c r="K284" s="80"/>
      <c r="L284" s="83"/>
      <c r="M284" s="83"/>
      <c r="N284" s="80"/>
      <c r="O284" s="79"/>
      <c r="P284" s="79"/>
      <c r="Q284" s="80"/>
    </row>
    <row r="285" spans="1:17" x14ac:dyDescent="0.25">
      <c r="A285" s="70"/>
      <c r="B285" s="513"/>
      <c r="C285" s="77"/>
      <c r="D285" s="79"/>
      <c r="E285" s="79"/>
      <c r="F285" s="80"/>
      <c r="G285" s="81"/>
      <c r="H285" s="81"/>
      <c r="I285" s="82"/>
      <c r="J285" s="82"/>
      <c r="K285" s="80"/>
      <c r="L285" s="83"/>
      <c r="M285" s="83"/>
      <c r="N285" s="80"/>
      <c r="O285" s="79"/>
      <c r="P285" s="79"/>
      <c r="Q285" s="80"/>
    </row>
    <row r="286" spans="1:17" x14ac:dyDescent="0.25">
      <c r="A286" s="70"/>
      <c r="B286" s="513"/>
      <c r="C286" s="77"/>
      <c r="D286" s="79"/>
      <c r="E286" s="79"/>
      <c r="F286" s="80"/>
      <c r="G286" s="81"/>
      <c r="H286" s="81"/>
      <c r="I286" s="82"/>
      <c r="J286" s="82"/>
      <c r="K286" s="80"/>
      <c r="L286" s="83"/>
      <c r="M286" s="83"/>
      <c r="N286" s="80"/>
      <c r="O286" s="79"/>
      <c r="P286" s="79"/>
      <c r="Q286" s="80"/>
    </row>
    <row r="287" spans="1:17" x14ac:dyDescent="0.25">
      <c r="A287" s="70"/>
      <c r="B287" s="513"/>
      <c r="C287" s="77"/>
      <c r="D287" s="79"/>
      <c r="E287" s="79"/>
      <c r="F287" s="80"/>
      <c r="G287" s="81"/>
      <c r="H287" s="81"/>
      <c r="I287" s="82"/>
      <c r="J287" s="82"/>
      <c r="K287" s="80"/>
      <c r="L287" s="83"/>
      <c r="M287" s="83"/>
      <c r="N287" s="80"/>
      <c r="O287" s="79"/>
      <c r="P287" s="79"/>
      <c r="Q287" s="80"/>
    </row>
    <row r="288" spans="1:17" x14ac:dyDescent="0.25">
      <c r="A288" s="70"/>
      <c r="B288" s="513"/>
      <c r="C288" s="77"/>
      <c r="D288" s="79"/>
      <c r="E288" s="79"/>
      <c r="F288" s="80"/>
      <c r="G288" s="81"/>
      <c r="H288" s="81"/>
      <c r="I288" s="82"/>
      <c r="J288" s="82"/>
      <c r="K288" s="80"/>
      <c r="L288" s="83"/>
      <c r="M288" s="83"/>
      <c r="N288" s="80"/>
      <c r="O288" s="79"/>
      <c r="P288" s="79"/>
      <c r="Q288" s="80"/>
    </row>
    <row r="289" spans="1:17" x14ac:dyDescent="0.25">
      <c r="A289" s="70"/>
      <c r="B289" s="513"/>
      <c r="C289" s="77"/>
      <c r="D289" s="79"/>
      <c r="E289" s="79"/>
      <c r="F289" s="80"/>
      <c r="G289" s="81"/>
      <c r="H289" s="81"/>
      <c r="I289" s="82"/>
      <c r="J289" s="82"/>
      <c r="K289" s="80"/>
      <c r="L289" s="83"/>
      <c r="M289" s="83"/>
      <c r="N289" s="80"/>
      <c r="O289" s="79"/>
      <c r="P289" s="79"/>
      <c r="Q289" s="80"/>
    </row>
    <row r="290" spans="1:17" x14ac:dyDescent="0.25">
      <c r="A290" s="70"/>
      <c r="B290" s="513"/>
      <c r="C290" s="77"/>
      <c r="D290" s="79"/>
      <c r="E290" s="79"/>
      <c r="F290" s="80"/>
      <c r="G290" s="81"/>
      <c r="H290" s="81"/>
      <c r="I290" s="82"/>
      <c r="J290" s="82"/>
      <c r="K290" s="80"/>
      <c r="L290" s="83"/>
      <c r="M290" s="83"/>
      <c r="N290" s="80"/>
      <c r="O290" s="79"/>
      <c r="P290" s="79"/>
      <c r="Q290" s="80"/>
    </row>
    <row r="291" spans="1:17" x14ac:dyDescent="0.25">
      <c r="A291" s="70"/>
      <c r="B291" s="513"/>
      <c r="C291" s="77"/>
      <c r="D291" s="79"/>
      <c r="E291" s="79"/>
      <c r="F291" s="80"/>
      <c r="G291" s="81"/>
      <c r="H291" s="81"/>
      <c r="I291" s="82"/>
      <c r="J291" s="82"/>
      <c r="K291" s="80"/>
      <c r="L291" s="83"/>
      <c r="M291" s="83"/>
      <c r="N291" s="80"/>
      <c r="O291" s="79"/>
      <c r="P291" s="79"/>
      <c r="Q291" s="80"/>
    </row>
    <row r="292" spans="1:17" x14ac:dyDescent="0.25">
      <c r="A292" s="70"/>
      <c r="B292" s="513"/>
      <c r="C292" s="77"/>
      <c r="D292" s="79"/>
      <c r="E292" s="79"/>
      <c r="F292" s="80"/>
      <c r="G292" s="81"/>
      <c r="H292" s="81"/>
      <c r="I292" s="82"/>
      <c r="J292" s="82"/>
      <c r="K292" s="80"/>
      <c r="L292" s="83"/>
      <c r="M292" s="83"/>
      <c r="N292" s="80"/>
      <c r="O292" s="79"/>
      <c r="P292" s="79"/>
      <c r="Q292" s="80"/>
    </row>
    <row r="293" spans="1:17" x14ac:dyDescent="0.25">
      <c r="A293" s="70"/>
      <c r="B293" s="513"/>
      <c r="C293" s="77"/>
      <c r="D293" s="79"/>
      <c r="E293" s="79"/>
      <c r="F293" s="80"/>
      <c r="G293" s="81"/>
      <c r="H293" s="81"/>
      <c r="I293" s="82"/>
      <c r="J293" s="82"/>
      <c r="K293" s="80"/>
      <c r="L293" s="83"/>
      <c r="M293" s="83"/>
      <c r="N293" s="80"/>
      <c r="O293" s="79"/>
      <c r="P293" s="79"/>
      <c r="Q293" s="80"/>
    </row>
    <row r="294" spans="1:17" x14ac:dyDescent="0.25">
      <c r="A294" s="70"/>
      <c r="B294" s="513"/>
      <c r="C294" s="77"/>
      <c r="D294" s="79"/>
      <c r="E294" s="79"/>
      <c r="F294" s="80"/>
      <c r="G294" s="81"/>
      <c r="H294" s="81"/>
      <c r="I294" s="82"/>
      <c r="J294" s="82"/>
      <c r="K294" s="80"/>
      <c r="L294" s="83"/>
      <c r="M294" s="83"/>
      <c r="N294" s="80"/>
      <c r="O294" s="79"/>
      <c r="P294" s="79"/>
      <c r="Q294" s="80"/>
    </row>
    <row r="295" spans="1:17" x14ac:dyDescent="0.25">
      <c r="A295" s="70"/>
      <c r="B295" s="513"/>
      <c r="C295" s="77"/>
      <c r="D295" s="79"/>
      <c r="E295" s="79"/>
      <c r="F295" s="80"/>
      <c r="G295" s="81"/>
      <c r="H295" s="81"/>
      <c r="I295" s="82"/>
      <c r="J295" s="82"/>
      <c r="K295" s="80"/>
      <c r="L295" s="83"/>
      <c r="M295" s="83"/>
      <c r="N295" s="80"/>
      <c r="O295" s="79"/>
      <c r="P295" s="79"/>
      <c r="Q295" s="80"/>
    </row>
    <row r="296" spans="1:17" x14ac:dyDescent="0.25">
      <c r="A296" s="70"/>
      <c r="B296" s="513"/>
      <c r="C296" s="77"/>
      <c r="D296" s="79"/>
      <c r="E296" s="79"/>
      <c r="F296" s="80"/>
      <c r="G296" s="81"/>
      <c r="H296" s="81"/>
      <c r="I296" s="82"/>
      <c r="J296" s="82"/>
      <c r="K296" s="80"/>
      <c r="L296" s="83"/>
      <c r="M296" s="83"/>
      <c r="N296" s="80"/>
      <c r="O296" s="79"/>
      <c r="P296" s="79"/>
      <c r="Q296" s="80"/>
    </row>
    <row r="297" spans="1:17" x14ac:dyDescent="0.25">
      <c r="A297" s="70"/>
      <c r="B297" s="513"/>
      <c r="C297" s="77"/>
      <c r="D297" s="79"/>
      <c r="E297" s="79"/>
      <c r="F297" s="80"/>
      <c r="G297" s="81"/>
      <c r="H297" s="81"/>
      <c r="I297" s="82"/>
      <c r="J297" s="82"/>
      <c r="K297" s="80"/>
      <c r="L297" s="83"/>
      <c r="M297" s="83"/>
      <c r="N297" s="80"/>
      <c r="O297" s="79"/>
      <c r="P297" s="79"/>
      <c r="Q297" s="80"/>
    </row>
    <row r="298" spans="1:17" x14ac:dyDescent="0.25">
      <c r="A298" s="70"/>
      <c r="B298" s="513"/>
      <c r="C298" s="77"/>
      <c r="D298" s="79"/>
      <c r="E298" s="79"/>
      <c r="F298" s="80"/>
      <c r="G298" s="81"/>
      <c r="H298" s="81"/>
      <c r="I298" s="82"/>
      <c r="J298" s="82"/>
      <c r="K298" s="80"/>
      <c r="L298" s="83"/>
      <c r="M298" s="83"/>
      <c r="N298" s="80"/>
      <c r="O298" s="79"/>
      <c r="P298" s="79"/>
      <c r="Q298" s="80"/>
    </row>
    <row r="299" spans="1:17" x14ac:dyDescent="0.25">
      <c r="A299" s="70"/>
      <c r="B299" s="513"/>
      <c r="C299" s="77"/>
      <c r="D299" s="79"/>
      <c r="E299" s="79"/>
      <c r="F299" s="80"/>
      <c r="G299" s="81"/>
      <c r="H299" s="81"/>
      <c r="I299" s="82"/>
      <c r="J299" s="82"/>
      <c r="K299" s="80"/>
      <c r="L299" s="83"/>
      <c r="M299" s="83"/>
      <c r="N299" s="80"/>
      <c r="O299" s="79"/>
      <c r="P299" s="79"/>
      <c r="Q299" s="80"/>
    </row>
    <row r="300" spans="1:17" x14ac:dyDescent="0.25">
      <c r="A300" s="70"/>
      <c r="B300" s="513"/>
      <c r="C300" s="77"/>
      <c r="D300" s="79"/>
      <c r="E300" s="79"/>
      <c r="F300" s="80"/>
      <c r="G300" s="81"/>
      <c r="H300" s="81"/>
      <c r="I300" s="82"/>
      <c r="J300" s="82"/>
      <c r="K300" s="80"/>
      <c r="L300" s="83"/>
      <c r="M300" s="83"/>
      <c r="N300" s="80"/>
      <c r="O300" s="79"/>
      <c r="P300" s="79"/>
      <c r="Q300" s="80"/>
    </row>
    <row r="301" spans="1:17" x14ac:dyDescent="0.25">
      <c r="A301" s="70"/>
      <c r="B301" s="513"/>
      <c r="C301" s="77"/>
      <c r="D301" s="79"/>
      <c r="E301" s="79"/>
      <c r="F301" s="80"/>
      <c r="G301" s="81"/>
      <c r="H301" s="81"/>
      <c r="I301" s="82"/>
      <c r="J301" s="82"/>
      <c r="K301" s="80"/>
      <c r="L301" s="83"/>
      <c r="M301" s="83"/>
      <c r="N301" s="80"/>
      <c r="O301" s="79"/>
      <c r="P301" s="79"/>
      <c r="Q301" s="80"/>
    </row>
    <row r="302" spans="1:17" x14ac:dyDescent="0.25">
      <c r="A302" s="70"/>
      <c r="B302" s="513"/>
      <c r="C302" s="77"/>
      <c r="D302" s="79"/>
      <c r="E302" s="79"/>
      <c r="F302" s="80"/>
      <c r="G302" s="81"/>
      <c r="H302" s="81"/>
      <c r="I302" s="82"/>
      <c r="J302" s="82"/>
      <c r="K302" s="80"/>
      <c r="L302" s="83"/>
      <c r="M302" s="83"/>
      <c r="N302" s="80"/>
      <c r="O302" s="79"/>
      <c r="P302" s="79"/>
      <c r="Q302" s="80"/>
    </row>
    <row r="303" spans="1:17" x14ac:dyDescent="0.25">
      <c r="A303" s="70"/>
      <c r="B303" s="513"/>
      <c r="C303" s="77"/>
      <c r="D303" s="79"/>
      <c r="E303" s="79"/>
      <c r="F303" s="80"/>
      <c r="G303" s="81"/>
      <c r="H303" s="81"/>
      <c r="I303" s="82"/>
      <c r="J303" s="82"/>
      <c r="K303" s="80"/>
      <c r="L303" s="83"/>
      <c r="M303" s="83"/>
      <c r="N303" s="80"/>
      <c r="O303" s="79"/>
      <c r="P303" s="79"/>
      <c r="Q303" s="80"/>
    </row>
    <row r="304" spans="1:17" x14ac:dyDescent="0.25">
      <c r="A304" s="70"/>
      <c r="B304" s="513"/>
      <c r="C304" s="77"/>
      <c r="D304" s="79"/>
      <c r="E304" s="79"/>
      <c r="F304" s="80"/>
      <c r="G304" s="81"/>
      <c r="H304" s="81"/>
      <c r="I304" s="82"/>
      <c r="J304" s="82"/>
      <c r="K304" s="80"/>
      <c r="L304" s="83"/>
      <c r="M304" s="83"/>
      <c r="N304" s="80"/>
      <c r="O304" s="79"/>
      <c r="P304" s="79"/>
      <c r="Q304" s="80"/>
    </row>
    <row r="305" spans="1:17" x14ac:dyDescent="0.25">
      <c r="A305" s="70"/>
      <c r="B305" s="513"/>
      <c r="C305" s="77"/>
      <c r="D305" s="79"/>
      <c r="E305" s="79"/>
      <c r="F305" s="80"/>
      <c r="G305" s="81"/>
      <c r="H305" s="81"/>
      <c r="I305" s="82"/>
      <c r="J305" s="82"/>
      <c r="K305" s="80"/>
      <c r="L305" s="83"/>
      <c r="M305" s="83"/>
      <c r="N305" s="80"/>
      <c r="O305" s="79"/>
      <c r="P305" s="79"/>
      <c r="Q305" s="80"/>
    </row>
    <row r="306" spans="1:17" x14ac:dyDescent="0.25">
      <c r="A306" s="70"/>
      <c r="B306" s="513"/>
      <c r="C306" s="77"/>
      <c r="D306" s="79"/>
      <c r="E306" s="79"/>
      <c r="F306" s="80"/>
      <c r="G306" s="81"/>
      <c r="H306" s="81"/>
      <c r="I306" s="82"/>
      <c r="J306" s="82"/>
      <c r="K306" s="80"/>
      <c r="L306" s="83"/>
      <c r="M306" s="83"/>
      <c r="N306" s="80"/>
      <c r="O306" s="79"/>
      <c r="P306" s="79"/>
      <c r="Q306" s="80"/>
    </row>
    <row r="307" spans="1:17" x14ac:dyDescent="0.25">
      <c r="A307" s="70"/>
      <c r="B307" s="513"/>
      <c r="C307" s="77"/>
      <c r="D307" s="79"/>
      <c r="E307" s="79"/>
      <c r="F307" s="80"/>
      <c r="G307" s="81"/>
      <c r="H307" s="81"/>
      <c r="I307" s="82"/>
      <c r="J307" s="82"/>
      <c r="K307" s="80"/>
      <c r="L307" s="83"/>
      <c r="M307" s="83"/>
      <c r="N307" s="80"/>
      <c r="O307" s="79"/>
      <c r="P307" s="79"/>
      <c r="Q307" s="80"/>
    </row>
    <row r="308" spans="1:17" x14ac:dyDescent="0.25">
      <c r="A308" s="70"/>
      <c r="B308" s="513"/>
      <c r="C308" s="77"/>
      <c r="D308" s="79"/>
      <c r="E308" s="79"/>
      <c r="F308" s="80"/>
      <c r="G308" s="81"/>
      <c r="H308" s="81"/>
      <c r="I308" s="82"/>
      <c r="J308" s="82"/>
      <c r="K308" s="80"/>
      <c r="L308" s="83"/>
      <c r="M308" s="83"/>
      <c r="N308" s="80"/>
      <c r="O308" s="79"/>
      <c r="P308" s="79"/>
      <c r="Q308" s="80"/>
    </row>
    <row r="309" spans="1:17" x14ac:dyDescent="0.25">
      <c r="A309" s="70"/>
      <c r="B309" s="513"/>
      <c r="C309" s="77"/>
      <c r="D309" s="79"/>
      <c r="E309" s="79"/>
      <c r="F309" s="80"/>
      <c r="G309" s="81"/>
      <c r="H309" s="81"/>
      <c r="I309" s="82"/>
      <c r="J309" s="82"/>
      <c r="K309" s="80"/>
      <c r="L309" s="83"/>
      <c r="M309" s="83"/>
      <c r="N309" s="80"/>
      <c r="O309" s="79"/>
      <c r="P309" s="79"/>
      <c r="Q309" s="80"/>
    </row>
    <row r="310" spans="1:17" x14ac:dyDescent="0.25">
      <c r="A310" s="70"/>
      <c r="B310" s="513"/>
      <c r="C310" s="77"/>
      <c r="D310" s="79"/>
      <c r="E310" s="79"/>
      <c r="F310" s="80"/>
      <c r="G310" s="81"/>
      <c r="H310" s="81"/>
      <c r="I310" s="82"/>
      <c r="J310" s="82"/>
      <c r="K310" s="80"/>
      <c r="L310" s="83"/>
      <c r="M310" s="83"/>
      <c r="N310" s="80"/>
      <c r="O310" s="79"/>
      <c r="P310" s="79"/>
      <c r="Q310" s="80"/>
    </row>
    <row r="311" spans="1:17" x14ac:dyDescent="0.25">
      <c r="A311" s="70"/>
      <c r="B311" s="513"/>
      <c r="C311" s="77"/>
      <c r="D311" s="79"/>
      <c r="E311" s="79"/>
      <c r="F311" s="80"/>
      <c r="G311" s="81"/>
      <c r="H311" s="81"/>
      <c r="I311" s="82"/>
      <c r="J311" s="82"/>
      <c r="K311" s="80"/>
      <c r="L311" s="83"/>
      <c r="M311" s="83"/>
      <c r="N311" s="80"/>
      <c r="O311" s="79"/>
      <c r="P311" s="79"/>
      <c r="Q311" s="80"/>
    </row>
    <row r="312" spans="1:17" x14ac:dyDescent="0.25">
      <c r="A312" s="70"/>
      <c r="B312" s="513"/>
      <c r="C312" s="77"/>
      <c r="D312" s="79"/>
      <c r="E312" s="79"/>
      <c r="F312" s="80"/>
      <c r="G312" s="81"/>
      <c r="H312" s="81"/>
      <c r="I312" s="82"/>
      <c r="J312" s="82"/>
      <c r="K312" s="80"/>
      <c r="L312" s="83"/>
      <c r="M312" s="83"/>
      <c r="N312" s="80"/>
      <c r="O312" s="79"/>
      <c r="P312" s="79"/>
      <c r="Q312" s="80"/>
    </row>
    <row r="313" spans="1:17" x14ac:dyDescent="0.25">
      <c r="A313" s="70"/>
      <c r="B313" s="513"/>
      <c r="C313" s="77"/>
      <c r="D313" s="79"/>
      <c r="E313" s="79"/>
      <c r="F313" s="80"/>
      <c r="G313" s="81"/>
      <c r="H313" s="81"/>
      <c r="I313" s="82"/>
      <c r="J313" s="82"/>
      <c r="K313" s="80"/>
      <c r="L313" s="83"/>
      <c r="M313" s="83"/>
      <c r="N313" s="80"/>
      <c r="O313" s="79"/>
      <c r="P313" s="79"/>
      <c r="Q313" s="80"/>
    </row>
    <row r="314" spans="1:17" x14ac:dyDescent="0.25">
      <c r="A314" s="70"/>
      <c r="B314" s="513"/>
      <c r="C314" s="77"/>
      <c r="D314" s="79"/>
      <c r="E314" s="79"/>
      <c r="F314" s="80"/>
      <c r="G314" s="81"/>
      <c r="H314" s="81"/>
      <c r="I314" s="82"/>
      <c r="J314" s="82"/>
      <c r="K314" s="80"/>
      <c r="L314" s="83"/>
      <c r="M314" s="83"/>
      <c r="N314" s="80"/>
      <c r="O314" s="79"/>
      <c r="P314" s="79"/>
      <c r="Q314" s="80"/>
    </row>
    <row r="315" spans="1:17" x14ac:dyDescent="0.25">
      <c r="A315" s="70"/>
      <c r="B315" s="513"/>
      <c r="C315" s="77"/>
      <c r="D315" s="79"/>
      <c r="E315" s="79"/>
      <c r="F315" s="80"/>
      <c r="G315" s="81"/>
      <c r="H315" s="81"/>
      <c r="I315" s="82"/>
      <c r="J315" s="82"/>
      <c r="K315" s="80"/>
      <c r="L315" s="83"/>
      <c r="M315" s="83"/>
      <c r="N315" s="80"/>
      <c r="O315" s="79"/>
      <c r="P315" s="79"/>
      <c r="Q315" s="80"/>
    </row>
    <row r="316" spans="1:17" x14ac:dyDescent="0.25">
      <c r="A316" s="70"/>
      <c r="B316" s="513"/>
      <c r="C316" s="77"/>
      <c r="D316" s="79"/>
      <c r="E316" s="79"/>
      <c r="F316" s="80"/>
      <c r="G316" s="81"/>
      <c r="H316" s="81"/>
      <c r="I316" s="82"/>
      <c r="J316" s="82"/>
      <c r="K316" s="80"/>
      <c r="L316" s="83"/>
      <c r="M316" s="83"/>
      <c r="N316" s="80"/>
      <c r="O316" s="79"/>
      <c r="P316" s="79"/>
      <c r="Q316" s="80"/>
    </row>
    <row r="317" spans="1:17" x14ac:dyDescent="0.25">
      <c r="A317" s="70"/>
      <c r="B317" s="513"/>
      <c r="C317" s="77"/>
      <c r="D317" s="79"/>
      <c r="E317" s="79"/>
      <c r="F317" s="80"/>
      <c r="G317" s="81"/>
      <c r="H317" s="81"/>
      <c r="I317" s="82"/>
      <c r="J317" s="82"/>
      <c r="K317" s="80"/>
      <c r="L317" s="83"/>
      <c r="M317" s="83"/>
      <c r="N317" s="80"/>
      <c r="O317" s="79"/>
      <c r="P317" s="79"/>
      <c r="Q317" s="80"/>
    </row>
    <row r="318" spans="1:17" x14ac:dyDescent="0.25">
      <c r="A318" s="70"/>
      <c r="B318" s="513"/>
      <c r="C318" s="77"/>
      <c r="D318" s="79"/>
      <c r="E318" s="79"/>
      <c r="F318" s="80"/>
      <c r="G318" s="81"/>
      <c r="H318" s="81"/>
      <c r="I318" s="82"/>
      <c r="J318" s="82"/>
      <c r="K318" s="80"/>
      <c r="L318" s="83"/>
      <c r="M318" s="83"/>
      <c r="N318" s="80"/>
      <c r="O318" s="79"/>
      <c r="P318" s="79"/>
      <c r="Q318" s="80"/>
    </row>
    <row r="319" spans="1:17" x14ac:dyDescent="0.25">
      <c r="A319" s="70"/>
      <c r="B319" s="513"/>
      <c r="C319" s="77"/>
      <c r="D319" s="79"/>
      <c r="E319" s="79"/>
      <c r="F319" s="80"/>
      <c r="G319" s="81"/>
      <c r="H319" s="81"/>
      <c r="I319" s="82"/>
      <c r="J319" s="82"/>
      <c r="K319" s="80"/>
      <c r="L319" s="83"/>
      <c r="M319" s="83"/>
      <c r="N319" s="80"/>
      <c r="O319" s="79"/>
      <c r="P319" s="79"/>
      <c r="Q319" s="80"/>
    </row>
    <row r="320" spans="1:17" x14ac:dyDescent="0.25">
      <c r="A320" s="70"/>
      <c r="B320" s="513"/>
      <c r="C320" s="77"/>
      <c r="D320" s="79"/>
      <c r="E320" s="79"/>
      <c r="F320" s="80"/>
      <c r="G320" s="81"/>
      <c r="H320" s="81"/>
      <c r="I320" s="82"/>
      <c r="J320" s="82"/>
      <c r="K320" s="80"/>
      <c r="L320" s="83"/>
      <c r="M320" s="83"/>
      <c r="N320" s="80"/>
      <c r="O320" s="79"/>
      <c r="P320" s="79"/>
      <c r="Q320" s="80"/>
    </row>
    <row r="321" spans="1:17" x14ac:dyDescent="0.25">
      <c r="A321" s="70"/>
      <c r="B321" s="513"/>
      <c r="C321" s="77"/>
      <c r="D321" s="79"/>
      <c r="E321" s="79"/>
      <c r="F321" s="80"/>
      <c r="G321" s="81"/>
      <c r="H321" s="81"/>
      <c r="I321" s="82"/>
      <c r="J321" s="82"/>
      <c r="K321" s="80"/>
      <c r="L321" s="83"/>
      <c r="M321" s="83"/>
      <c r="N321" s="80"/>
      <c r="O321" s="79"/>
      <c r="P321" s="79"/>
      <c r="Q321" s="80"/>
    </row>
    <row r="322" spans="1:17" x14ac:dyDescent="0.25">
      <c r="A322" s="70"/>
      <c r="B322" s="513"/>
      <c r="C322" s="77"/>
      <c r="D322" s="79"/>
      <c r="E322" s="79"/>
      <c r="F322" s="80"/>
      <c r="G322" s="81"/>
      <c r="H322" s="81"/>
      <c r="I322" s="82"/>
      <c r="J322" s="82"/>
      <c r="K322" s="80"/>
      <c r="L322" s="83"/>
      <c r="M322" s="83"/>
      <c r="N322" s="80"/>
      <c r="O322" s="79"/>
      <c r="P322" s="79"/>
      <c r="Q322" s="80"/>
    </row>
    <row r="323" spans="1:17" x14ac:dyDescent="0.25">
      <c r="A323" s="70"/>
      <c r="B323" s="513"/>
      <c r="C323" s="77"/>
      <c r="D323" s="79"/>
      <c r="E323" s="79"/>
      <c r="F323" s="80"/>
      <c r="G323" s="81"/>
      <c r="H323" s="81"/>
      <c r="I323" s="82"/>
      <c r="J323" s="82"/>
      <c r="K323" s="80"/>
      <c r="L323" s="83"/>
      <c r="M323" s="83"/>
      <c r="N323" s="80"/>
      <c r="O323" s="79"/>
      <c r="P323" s="79"/>
      <c r="Q323" s="80"/>
    </row>
    <row r="324" spans="1:17" x14ac:dyDescent="0.25">
      <c r="A324" s="70"/>
      <c r="B324" s="513"/>
      <c r="C324" s="77"/>
      <c r="D324" s="79"/>
      <c r="E324" s="79"/>
      <c r="F324" s="80"/>
      <c r="G324" s="81"/>
      <c r="H324" s="81"/>
      <c r="I324" s="82"/>
      <c r="J324" s="82"/>
      <c r="K324" s="80"/>
      <c r="L324" s="83"/>
      <c r="M324" s="83"/>
      <c r="N324" s="80"/>
      <c r="O324" s="79"/>
      <c r="P324" s="79"/>
      <c r="Q324" s="80"/>
    </row>
    <row r="325" spans="1:17" x14ac:dyDescent="0.25">
      <c r="A325" s="70"/>
      <c r="B325" s="513"/>
      <c r="C325" s="77"/>
      <c r="D325" s="79"/>
      <c r="E325" s="79"/>
      <c r="F325" s="80"/>
      <c r="G325" s="81"/>
      <c r="H325" s="81"/>
      <c r="I325" s="82"/>
      <c r="J325" s="82"/>
      <c r="K325" s="80"/>
      <c r="L325" s="83"/>
      <c r="M325" s="83"/>
      <c r="N325" s="80"/>
      <c r="O325" s="79"/>
      <c r="P325" s="79"/>
      <c r="Q325" s="80"/>
    </row>
    <row r="326" spans="1:17" x14ac:dyDescent="0.25">
      <c r="A326" s="70"/>
      <c r="B326" s="70"/>
      <c r="C326" s="76"/>
      <c r="D326" s="70"/>
      <c r="E326" s="70"/>
      <c r="F326" s="84"/>
      <c r="G326" s="84"/>
      <c r="H326" s="84"/>
      <c r="I326" s="84"/>
      <c r="J326" s="84"/>
      <c r="K326" s="84"/>
      <c r="L326" s="70"/>
      <c r="M326" s="70"/>
      <c r="N326" s="84"/>
      <c r="O326" s="70"/>
      <c r="P326" s="70"/>
      <c r="Q326" s="84"/>
    </row>
    <row r="327" spans="1:17" x14ac:dyDescent="0.25">
      <c r="A327" s="70"/>
      <c r="B327" s="70"/>
      <c r="C327" s="76"/>
      <c r="D327" s="70"/>
      <c r="E327" s="70"/>
      <c r="F327" s="84"/>
      <c r="G327" s="84"/>
      <c r="H327" s="84"/>
      <c r="I327" s="84"/>
      <c r="J327" s="84"/>
      <c r="K327" s="84"/>
      <c r="L327" s="70"/>
      <c r="M327" s="70"/>
      <c r="N327" s="84"/>
      <c r="O327" s="70"/>
      <c r="P327" s="70"/>
      <c r="Q327" s="84"/>
    </row>
    <row r="328" spans="1:17" x14ac:dyDescent="0.25">
      <c r="A328" s="70"/>
      <c r="B328" s="70"/>
      <c r="C328" s="76"/>
      <c r="D328" s="70"/>
      <c r="E328" s="70"/>
      <c r="F328" s="84"/>
      <c r="G328" s="84"/>
      <c r="H328" s="84"/>
      <c r="I328" s="84"/>
      <c r="J328" s="84"/>
      <c r="K328" s="84"/>
      <c r="L328" s="70"/>
      <c r="M328" s="70"/>
      <c r="N328" s="84"/>
      <c r="O328" s="70"/>
      <c r="P328" s="70"/>
      <c r="Q328" s="84"/>
    </row>
    <row r="329" spans="1:17" x14ac:dyDescent="0.25">
      <c r="A329" s="70"/>
      <c r="B329" s="70"/>
      <c r="C329" s="76"/>
      <c r="D329" s="70"/>
      <c r="E329" s="70"/>
      <c r="F329" s="84"/>
      <c r="G329" s="84"/>
      <c r="H329" s="84"/>
      <c r="I329" s="84"/>
      <c r="J329" s="84"/>
      <c r="K329" s="84"/>
      <c r="L329" s="70"/>
      <c r="M329" s="70"/>
      <c r="N329" s="84"/>
      <c r="O329" s="70"/>
      <c r="P329" s="70"/>
      <c r="Q329" s="84"/>
    </row>
    <row r="330" spans="1:17" x14ac:dyDescent="0.25">
      <c r="A330" s="70"/>
      <c r="B330" s="70"/>
      <c r="C330" s="76"/>
      <c r="D330" s="70"/>
      <c r="E330" s="70"/>
      <c r="F330" s="84"/>
      <c r="G330" s="84"/>
      <c r="H330" s="84"/>
      <c r="I330" s="84"/>
      <c r="J330" s="84"/>
      <c r="K330" s="84"/>
      <c r="L330" s="70"/>
      <c r="M330" s="70"/>
      <c r="N330" s="84"/>
      <c r="O330" s="70"/>
      <c r="P330" s="70"/>
      <c r="Q330" s="84"/>
    </row>
    <row r="331" spans="1:17" x14ac:dyDescent="0.25">
      <c r="A331" s="70"/>
      <c r="B331" s="70"/>
      <c r="C331" s="76"/>
      <c r="D331" s="70"/>
      <c r="E331" s="70"/>
      <c r="F331" s="84"/>
      <c r="G331" s="84"/>
      <c r="H331" s="84"/>
      <c r="I331" s="84"/>
      <c r="J331" s="84"/>
      <c r="K331" s="84"/>
      <c r="L331" s="70"/>
      <c r="M331" s="70"/>
      <c r="N331" s="84"/>
      <c r="O331" s="70"/>
      <c r="P331" s="70"/>
      <c r="Q331" s="84"/>
    </row>
  </sheetData>
  <mergeCells count="58"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O73:Q73"/>
    <mergeCell ref="B76:B88"/>
    <mergeCell ref="B55:B56"/>
    <mergeCell ref="B57:B64"/>
    <mergeCell ref="B65:B68"/>
    <mergeCell ref="B70:Q70"/>
    <mergeCell ref="B71:Q71"/>
    <mergeCell ref="B72:Q72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</mergeCells>
  <conditionalFormatting sqref="C7">
    <cfRule type="cellIs" dxfId="94" priority="66" operator="lessThan">
      <formula>0</formula>
    </cfRule>
  </conditionalFormatting>
  <conditionalFormatting sqref="C25">
    <cfRule type="cellIs" dxfId="93" priority="64" operator="lessThan">
      <formula>0</formula>
    </cfRule>
  </conditionalFormatting>
  <conditionalFormatting sqref="C65">
    <cfRule type="cellIs" dxfId="92" priority="65" operator="lessThan">
      <formula>0</formula>
    </cfRule>
  </conditionalFormatting>
  <conditionalFormatting sqref="C75">
    <cfRule type="cellIs" dxfId="91" priority="63" operator="lessThan">
      <formula>0</formula>
    </cfRule>
  </conditionalFormatting>
  <conditionalFormatting sqref="C93">
    <cfRule type="cellIs" dxfId="90" priority="61" operator="lessThan">
      <formula>0</formula>
    </cfRule>
  </conditionalFormatting>
  <conditionalFormatting sqref="C133">
    <cfRule type="cellIs" dxfId="89" priority="62" operator="lessThan">
      <formula>0</formula>
    </cfRule>
  </conditionalFormatting>
  <conditionalFormatting sqref="C143">
    <cfRule type="cellIs" dxfId="88" priority="60" operator="lessThan">
      <formula>0</formula>
    </cfRule>
  </conditionalFormatting>
  <conditionalFormatting sqref="C161">
    <cfRule type="cellIs" dxfId="87" priority="58" operator="lessThan">
      <formula>0</formula>
    </cfRule>
  </conditionalFormatting>
  <conditionalFormatting sqref="C201">
    <cfRule type="cellIs" dxfId="86" priority="59" operator="lessThan">
      <formula>0</formula>
    </cfRule>
  </conditionalFormatting>
  <conditionalFormatting sqref="D69 D137">
    <cfRule type="dataBar" priority="132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{DC0FF901-7C10-4F26-811E-1C0B8E253D6A}</x14:id>
        </ext>
      </extLst>
    </cfRule>
  </conditionalFormatting>
  <conditionalFormatting sqref="D254">
    <cfRule type="cellIs" dxfId="85" priority="128" operator="lessThan">
      <formula>0</formula>
    </cfRule>
  </conditionalFormatting>
  <conditionalFormatting sqref="D254:D325">
    <cfRule type="dataBar" priority="124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{253C34A5-1FC1-4973-A409-031FAF168AC9}</x14:id>
        </ext>
      </extLst>
    </cfRule>
  </conditionalFormatting>
  <conditionalFormatting sqref="D7:Q69">
    <cfRule type="cellIs" dxfId="84" priority="1" operator="lessThan">
      <formula>0</formula>
    </cfRule>
  </conditionalFormatting>
  <conditionalFormatting sqref="D75:Q137">
    <cfRule type="cellIs" dxfId="83" priority="3" operator="lessThan">
      <formula>0</formula>
    </cfRule>
  </conditionalFormatting>
  <conditionalFormatting sqref="D143:Q325">
    <cfRule type="cellIs" dxfId="82" priority="5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C0FF901-7C10-4F26-811E-1C0B8E253D6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253C34A5-1FC1-4973-A409-031FAF168AC9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0701B-EC4F-4E57-8CB6-E65EDCD0B6EA}">
  <sheetPr>
    <tabColor rgb="FF616365"/>
  </sheetPr>
  <dimension ref="B2:V89"/>
  <sheetViews>
    <sheetView showGridLines="0" topLeftCell="B37" zoomScale="53" zoomScaleNormal="100" workbookViewId="0">
      <selection activeCell="K152" sqref="K152"/>
    </sheetView>
  </sheetViews>
  <sheetFormatPr defaultColWidth="9.1796875" defaultRowHeight="14.5" x14ac:dyDescent="0.25"/>
  <cols>
    <col min="1" max="1" width="3.7265625" style="32" customWidth="1"/>
    <col min="2" max="2" width="50.1796875" style="32" bestFit="1" customWidth="1"/>
    <col min="3" max="3" width="31.36328125" style="33" bestFit="1" customWidth="1"/>
    <col min="4" max="4" width="12.90625" style="32" bestFit="1" customWidth="1"/>
    <col min="5" max="5" width="13.1796875" style="32" bestFit="1" customWidth="1"/>
    <col min="6" max="6" width="11.7265625" style="33" bestFit="1" customWidth="1"/>
    <col min="7" max="7" width="19.26953125" style="32" bestFit="1" customWidth="1"/>
    <col min="8" max="8" width="16.54296875" style="32" bestFit="1" customWidth="1"/>
    <col min="9" max="9" width="11.7265625" style="33" bestFit="1" customWidth="1"/>
    <col min="10" max="10" width="12.1796875" style="33" bestFit="1" customWidth="1"/>
    <col min="11" max="11" width="14.26953125" style="33" bestFit="1" customWidth="1"/>
    <col min="12" max="12" width="3.7265625" style="32" customWidth="1"/>
    <col min="13" max="13" width="50.1796875" style="32" bestFit="1" customWidth="1"/>
    <col min="14" max="14" width="28.54296875" style="32" bestFit="1" customWidth="1"/>
    <col min="15" max="15" width="12.90625" style="32" bestFit="1" customWidth="1"/>
    <col min="16" max="16" width="12" style="32" bestFit="1" customWidth="1"/>
    <col min="17" max="17" width="8.81640625" style="32" bestFit="1" customWidth="1"/>
    <col min="18" max="18" width="18.26953125" style="32" bestFit="1" customWidth="1"/>
    <col min="19" max="19" width="15.54296875" style="32" bestFit="1" customWidth="1"/>
    <col min="20" max="20" width="8.81640625" style="32" bestFit="1" customWidth="1"/>
    <col min="21" max="21" width="12.1796875" style="32" bestFit="1" customWidth="1"/>
    <col min="22" max="22" width="14.26953125" style="32" bestFit="1" customWidth="1"/>
    <col min="23" max="16384" width="9.1796875" style="32"/>
  </cols>
  <sheetData>
    <row r="2" spans="2:22" ht="23.5" x14ac:dyDescent="0.25">
      <c r="B2" s="506" t="s">
        <v>249</v>
      </c>
      <c r="C2" s="506"/>
      <c r="D2" s="506"/>
      <c r="E2" s="506"/>
      <c r="F2" s="506"/>
      <c r="G2" s="506"/>
      <c r="H2" s="506"/>
      <c r="I2" s="506"/>
      <c r="J2" s="506"/>
      <c r="K2" s="506"/>
      <c r="M2" s="506" t="s">
        <v>249</v>
      </c>
      <c r="N2" s="506"/>
      <c r="O2" s="506"/>
      <c r="P2" s="506"/>
      <c r="Q2" s="506"/>
      <c r="R2" s="506"/>
      <c r="S2" s="506"/>
      <c r="T2" s="506"/>
      <c r="U2" s="506"/>
      <c r="V2" s="506"/>
    </row>
    <row r="3" spans="2:22" ht="15" thickBot="1" x14ac:dyDescent="0.3">
      <c r="B3" s="521" t="s">
        <v>340</v>
      </c>
      <c r="C3" s="521"/>
      <c r="D3" s="521"/>
      <c r="E3" s="521"/>
      <c r="F3" s="521"/>
      <c r="G3" s="521"/>
      <c r="H3" s="521"/>
      <c r="I3" s="521"/>
      <c r="J3" s="521"/>
      <c r="K3" s="521"/>
      <c r="M3" s="521" t="s">
        <v>341</v>
      </c>
      <c r="N3" s="521"/>
      <c r="O3" s="521"/>
      <c r="P3" s="521"/>
      <c r="Q3" s="521"/>
      <c r="R3" s="521"/>
      <c r="S3" s="521"/>
      <c r="T3" s="521"/>
      <c r="U3" s="521"/>
      <c r="V3" s="521"/>
    </row>
    <row r="4" spans="2:22" ht="32.5" customHeight="1" x14ac:dyDescent="0.25">
      <c r="C4" s="522"/>
      <c r="D4" s="523" t="s">
        <v>266</v>
      </c>
      <c r="E4" s="524"/>
      <c r="F4" s="525"/>
      <c r="G4" s="526" t="s">
        <v>269</v>
      </c>
      <c r="H4" s="524"/>
      <c r="I4" s="527"/>
      <c r="J4" s="533" t="s">
        <v>342</v>
      </c>
      <c r="K4" s="534"/>
      <c r="N4" s="522"/>
      <c r="O4" s="523" t="s">
        <v>266</v>
      </c>
      <c r="P4" s="524"/>
      <c r="Q4" s="525"/>
      <c r="R4" s="526" t="s">
        <v>269</v>
      </c>
      <c r="S4" s="524"/>
      <c r="T4" s="527"/>
      <c r="U4" s="528" t="s">
        <v>342</v>
      </c>
      <c r="V4" s="529"/>
    </row>
    <row r="5" spans="2:22" ht="29.5" thickBot="1" x14ac:dyDescent="0.3">
      <c r="C5" s="522"/>
      <c r="D5" s="151" t="s">
        <v>271</v>
      </c>
      <c r="E5" s="152" t="s">
        <v>272</v>
      </c>
      <c r="F5" s="153" t="s">
        <v>273</v>
      </c>
      <c r="G5" s="164" t="s">
        <v>271</v>
      </c>
      <c r="H5" s="152" t="s">
        <v>272</v>
      </c>
      <c r="I5" s="165" t="s">
        <v>273</v>
      </c>
      <c r="J5" s="151" t="s">
        <v>271</v>
      </c>
      <c r="K5" s="153" t="s">
        <v>343</v>
      </c>
      <c r="N5" s="522"/>
      <c r="O5" s="151" t="s">
        <v>271</v>
      </c>
      <c r="P5" s="152" t="s">
        <v>272</v>
      </c>
      <c r="Q5" s="153" t="s">
        <v>273</v>
      </c>
      <c r="R5" s="164" t="s">
        <v>271</v>
      </c>
      <c r="S5" s="152" t="s">
        <v>272</v>
      </c>
      <c r="T5" s="165" t="s">
        <v>273</v>
      </c>
      <c r="U5" s="151" t="s">
        <v>271</v>
      </c>
      <c r="V5" s="153" t="s">
        <v>343</v>
      </c>
    </row>
    <row r="6" spans="2:22" x14ac:dyDescent="0.25">
      <c r="B6" s="518" t="str">
        <f>'HOME PAGE'!H5</f>
        <v>4 WEEKS ENDING 01-26-2025</v>
      </c>
      <c r="C6" s="142" t="s">
        <v>344</v>
      </c>
      <c r="D6" s="143">
        <f>'Sales By Region &amp; Outlet'!C9</f>
        <v>36979667.15508543</v>
      </c>
      <c r="E6" s="144">
        <f>'Sales By Region &amp; Outlet'!D9</f>
        <v>634341.60974214971</v>
      </c>
      <c r="F6" s="161">
        <f>'Sales By Region &amp; Outlet'!E9</f>
        <v>1.7453182774515671E-2</v>
      </c>
      <c r="G6" s="188">
        <f>'Sales By Region &amp; Outlet'!F9</f>
        <v>85851321.555636317</v>
      </c>
      <c r="H6" s="176">
        <f>'Sales By Region &amp; Outlet'!G9</f>
        <v>3803746.7551340014</v>
      </c>
      <c r="I6" s="186">
        <f>'Sales By Region &amp; Outlet'!H9</f>
        <v>4.6360258232894337E-2</v>
      </c>
      <c r="J6" s="187">
        <f>'Sales By Region &amp; Outlet'!I9</f>
        <v>89.558629252285499</v>
      </c>
      <c r="K6" s="158">
        <f>'Sales By Region &amp; Outlet'!J9</f>
        <v>-2.1059509328914174</v>
      </c>
      <c r="M6" s="535" t="str">
        <f>'HOME PAGE'!H5</f>
        <v>4 WEEKS ENDING 01-26-2025</v>
      </c>
      <c r="N6" s="204" t="s">
        <v>345</v>
      </c>
      <c r="O6" s="143">
        <f>'Sales By Region &amp; Outlet'!C17</f>
        <v>36913237.832298733</v>
      </c>
      <c r="P6" s="144">
        <f>'Sales By Region &amp; Outlet'!D17</f>
        <v>631176.43171902746</v>
      </c>
      <c r="Q6" s="166">
        <f>'Sales By Region &amp; Outlet'!E17</f>
        <v>1.739637736539806E-2</v>
      </c>
      <c r="R6" s="175">
        <f>'Sales By Region &amp; Outlet'!F17</f>
        <v>85596763.243113801</v>
      </c>
      <c r="S6" s="176">
        <f>'Sales By Region &amp; Outlet'!G17</f>
        <v>3790718.9982938319</v>
      </c>
      <c r="T6" s="161">
        <f>'Sales By Region &amp; Outlet'!H17</f>
        <v>4.6337884117087884E-2</v>
      </c>
      <c r="U6" s="181">
        <f>'Sales By Region &amp; Outlet'!I17</f>
        <v>90.078764589735812</v>
      </c>
      <c r="V6" s="158">
        <f>'Sales By Region &amp; Outlet'!J17</f>
        <v>-2.1936378295079919</v>
      </c>
    </row>
    <row r="7" spans="2:22" x14ac:dyDescent="0.25">
      <c r="B7" s="519"/>
      <c r="C7" s="145" t="s">
        <v>346</v>
      </c>
      <c r="D7" s="146">
        <f>'Sales By Region &amp; Outlet'!C10</f>
        <v>48125483.385191515</v>
      </c>
      <c r="E7" s="147">
        <f>'Sales By Region &amp; Outlet'!D10</f>
        <v>2164398.2211009338</v>
      </c>
      <c r="F7" s="162">
        <f>'Sales By Region &amp; Outlet'!E10</f>
        <v>4.7091973859485353E-2</v>
      </c>
      <c r="G7" s="189">
        <f>'Sales By Region &amp; Outlet'!F10</f>
        <v>106093568.17560929</v>
      </c>
      <c r="H7" s="178">
        <f>'Sales By Region &amp; Outlet'!G10</f>
        <v>8625869.5541339368</v>
      </c>
      <c r="I7" s="184">
        <f>'Sales By Region &amp; Outlet'!H10</f>
        <v>8.8499776604280808E-2</v>
      </c>
      <c r="J7" s="185">
        <f>'Sales By Region &amp; Outlet'!I10</f>
        <v>97.000898527804864</v>
      </c>
      <c r="K7" s="159">
        <f>'Sales By Region &amp; Outlet'!J10</f>
        <v>0.52929948475804167</v>
      </c>
      <c r="M7" s="536"/>
      <c r="N7" s="205" t="s">
        <v>347</v>
      </c>
      <c r="O7" s="146">
        <f>'Sales By Region &amp; Outlet'!C18</f>
        <v>48021651.711450748</v>
      </c>
      <c r="P7" s="147">
        <f>'Sales By Region &amp; Outlet'!D18</f>
        <v>2177813.656388171</v>
      </c>
      <c r="Q7" s="167">
        <f>'Sales By Region &amp; Outlet'!E18</f>
        <v>4.7505046452969768E-2</v>
      </c>
      <c r="R7" s="177">
        <f>'Sales By Region &amp; Outlet'!F18</f>
        <v>105703316.31275611</v>
      </c>
      <c r="S7" s="178">
        <f>'Sales By Region &amp; Outlet'!G18</f>
        <v>8663388.0477562994</v>
      </c>
      <c r="T7" s="162">
        <f>'Sales By Region &amp; Outlet'!H18</f>
        <v>8.9276529802227764E-2</v>
      </c>
      <c r="U7" s="182">
        <f>'Sales By Region &amp; Outlet'!I18</f>
        <v>97.528958520768214</v>
      </c>
      <c r="V7" s="159">
        <f>'Sales By Region &amp; Outlet'!J18</f>
        <v>0.49649528358330031</v>
      </c>
    </row>
    <row r="8" spans="2:22" x14ac:dyDescent="0.25">
      <c r="B8" s="519"/>
      <c r="C8" s="145" t="s">
        <v>348</v>
      </c>
      <c r="D8" s="146">
        <f>'Sales By Region &amp; Outlet'!C11</f>
        <v>44351417.464476861</v>
      </c>
      <c r="E8" s="147">
        <f>'Sales By Region &amp; Outlet'!D11</f>
        <v>2823354.3698116615</v>
      </c>
      <c r="F8" s="162">
        <f>'Sales By Region &amp; Outlet'!E11</f>
        <v>6.798666153477205E-2</v>
      </c>
      <c r="G8" s="189">
        <f>'Sales By Region &amp; Outlet'!F11</f>
        <v>100568353.59981082</v>
      </c>
      <c r="H8" s="178">
        <f>'Sales By Region &amp; Outlet'!G11</f>
        <v>10308430.607527956</v>
      </c>
      <c r="I8" s="184">
        <f>'Sales By Region &amp; Outlet'!H11</f>
        <v>0.11420828055004342</v>
      </c>
      <c r="J8" s="185">
        <f>'Sales By Region &amp; Outlet'!I11</f>
        <v>104.03526796669958</v>
      </c>
      <c r="K8" s="159">
        <f>'Sales By Region &amp; Outlet'!J11</f>
        <v>2.5919811664717542</v>
      </c>
      <c r="M8" s="536"/>
      <c r="N8" s="205" t="s">
        <v>349</v>
      </c>
      <c r="O8" s="146">
        <f>'Sales By Region &amp; Outlet'!C19</f>
        <v>44149319.827919342</v>
      </c>
      <c r="P8" s="147">
        <f>'Sales By Region &amp; Outlet'!D19</f>
        <v>2819722.1523458734</v>
      </c>
      <c r="Q8" s="167">
        <f>'Sales By Region &amp; Outlet'!E19</f>
        <v>6.8225250448357977E-2</v>
      </c>
      <c r="R8" s="177">
        <f>'Sales By Region &amp; Outlet'!F19</f>
        <v>100050962.14394698</v>
      </c>
      <c r="S8" s="178">
        <f>'Sales By Region &amp; Outlet'!G19</f>
        <v>10270480.199023843</v>
      </c>
      <c r="T8" s="162">
        <f>'Sales By Region &amp; Outlet'!H19</f>
        <v>0.1143954674393972</v>
      </c>
      <c r="U8" s="182">
        <f>'Sales By Region &amp; Outlet'!I19</f>
        <v>104.35011772977548</v>
      </c>
      <c r="V8" s="159">
        <f>'Sales By Region &amp; Outlet'!J19</f>
        <v>2.5449795736554819</v>
      </c>
    </row>
    <row r="9" spans="2:22" x14ac:dyDescent="0.25">
      <c r="B9" s="519"/>
      <c r="C9" s="145" t="s">
        <v>350</v>
      </c>
      <c r="D9" s="146">
        <f>'Sales By Region &amp; Outlet'!C12</f>
        <v>61835551.96842733</v>
      </c>
      <c r="E9" s="147">
        <f>'Sales By Region &amp; Outlet'!D12</f>
        <v>1312525.3122993037</v>
      </c>
      <c r="F9" s="162">
        <f>'Sales By Region &amp; Outlet'!E12</f>
        <v>2.1686379297529878E-2</v>
      </c>
      <c r="G9" s="189">
        <f>'Sales By Region &amp; Outlet'!F12</f>
        <v>141927917.77396137</v>
      </c>
      <c r="H9" s="178">
        <f>'Sales By Region &amp; Outlet'!G12</f>
        <v>7716986.7260130942</v>
      </c>
      <c r="I9" s="184">
        <f>'Sales By Region &amp; Outlet'!H12</f>
        <v>5.7498943385290421E-2</v>
      </c>
      <c r="J9" s="185">
        <f>'Sales By Region &amp; Outlet'!I12</f>
        <v>102.55545793996939</v>
      </c>
      <c r="K9" s="159">
        <f>'Sales By Region &amp; Outlet'!J12</f>
        <v>-1.9766540892834854</v>
      </c>
      <c r="M9" s="536"/>
      <c r="N9" s="205" t="s">
        <v>351</v>
      </c>
      <c r="O9" s="146">
        <f>'Sales By Region &amp; Outlet'!C20</f>
        <v>59999698.129793435</v>
      </c>
      <c r="P9" s="147">
        <f>'Sales By Region &amp; Outlet'!D20</f>
        <v>1463778.0497818738</v>
      </c>
      <c r="Q9" s="167">
        <f>'Sales By Region &amp; Outlet'!E20</f>
        <v>2.5006492556725261E-2</v>
      </c>
      <c r="R9" s="177">
        <f>'Sales By Region &amp; Outlet'!F20</f>
        <v>137495673.62624377</v>
      </c>
      <c r="S9" s="178">
        <f>'Sales By Region &amp; Outlet'!G20</f>
        <v>7993611.2488167286</v>
      </c>
      <c r="T9" s="162">
        <f>'Sales By Region &amp; Outlet'!H20</f>
        <v>6.1725744764741762E-2</v>
      </c>
      <c r="U9" s="182">
        <f>'Sales By Region &amp; Outlet'!I20</f>
        <v>100.26871337895564</v>
      </c>
      <c r="V9" s="159">
        <f>'Sales By Region &amp; Outlet'!J20</f>
        <v>-1.6792184029221318</v>
      </c>
    </row>
    <row r="10" spans="2:22" x14ac:dyDescent="0.25">
      <c r="B10" s="519"/>
      <c r="C10" s="145" t="s">
        <v>352</v>
      </c>
      <c r="D10" s="146">
        <f>'Sales By Region &amp; Outlet'!C13</f>
        <v>22203658.764586885</v>
      </c>
      <c r="E10" s="147">
        <f>'Sales By Region &amp; Outlet'!D13</f>
        <v>244976.67660777271</v>
      </c>
      <c r="F10" s="162">
        <f>'Sales By Region &amp; Outlet'!E13</f>
        <v>1.1156255900342981E-2</v>
      </c>
      <c r="G10" s="189">
        <f>'Sales By Region &amp; Outlet'!F13</f>
        <v>50902198.073490679</v>
      </c>
      <c r="H10" s="178">
        <f>'Sales By Region &amp; Outlet'!G13</f>
        <v>3547077.5509661734</v>
      </c>
      <c r="I10" s="184">
        <f>'Sales By Region &amp; Outlet'!H13</f>
        <v>7.4903780453457039E-2</v>
      </c>
      <c r="J10" s="185">
        <f>'Sales By Region &amp; Outlet'!I13</f>
        <v>97.376582527558398</v>
      </c>
      <c r="K10" s="159">
        <f>'Sales By Region &amp; Outlet'!J13</f>
        <v>-2.9104558612829265</v>
      </c>
      <c r="M10" s="536"/>
      <c r="N10" s="205" t="s">
        <v>353</v>
      </c>
      <c r="O10" s="146">
        <f>'Sales By Region &amp; Outlet'!C21</f>
        <v>22108374.150695547</v>
      </c>
      <c r="P10" s="147">
        <f>'Sales By Region &amp; Outlet'!D21</f>
        <v>240532.64454198629</v>
      </c>
      <c r="Q10" s="167">
        <f>'Sales By Region &amp; Outlet'!E21</f>
        <v>1.0999377532268146E-2</v>
      </c>
      <c r="R10" s="177">
        <f>'Sales By Region &amp; Outlet'!F21</f>
        <v>50564636.232123546</v>
      </c>
      <c r="S10" s="178">
        <f>'Sales By Region &amp; Outlet'!G21</f>
        <v>3521948.4835277423</v>
      </c>
      <c r="T10" s="162">
        <f>'Sales By Region &amp; Outlet'!H21</f>
        <v>7.4867076097982307E-2</v>
      </c>
      <c r="U10" s="182">
        <f>'Sales By Region &amp; Outlet'!I21</f>
        <v>97.697315545847815</v>
      </c>
      <c r="V10" s="159">
        <f>'Sales By Region &amp; Outlet'!J21</f>
        <v>-3.012392322341455</v>
      </c>
    </row>
    <row r="11" spans="2:22" x14ac:dyDescent="0.25">
      <c r="B11" s="519"/>
      <c r="C11" s="145" t="s">
        <v>354</v>
      </c>
      <c r="D11" s="146">
        <f>'Sales By Region &amp; Outlet'!C14</f>
        <v>37063386.167720735</v>
      </c>
      <c r="E11" s="147">
        <f>'Sales By Region &amp; Outlet'!D14</f>
        <v>1998447.9140420407</v>
      </c>
      <c r="F11" s="162">
        <f>'Sales By Region &amp; Outlet'!E14</f>
        <v>5.6992768662080327E-2</v>
      </c>
      <c r="G11" s="189">
        <f>'Sales By Region &amp; Outlet'!F14</f>
        <v>84419138.491295457</v>
      </c>
      <c r="H11" s="178">
        <f>'Sales By Region &amp; Outlet'!G14</f>
        <v>7823330.8721994609</v>
      </c>
      <c r="I11" s="184">
        <f>'Sales By Region &amp; Outlet'!H14</f>
        <v>0.10213784690546218</v>
      </c>
      <c r="J11" s="185">
        <f>'Sales By Region &amp; Outlet'!I14</f>
        <v>84.689641988967452</v>
      </c>
      <c r="K11" s="159">
        <f>'Sales By Region &amp; Outlet'!J14</f>
        <v>1.2510760130485039</v>
      </c>
      <c r="M11" s="536"/>
      <c r="N11" s="205" t="s">
        <v>355</v>
      </c>
      <c r="O11" s="146">
        <f>'Sales By Region &amp; Outlet'!C22</f>
        <v>37020121.857067518</v>
      </c>
      <c r="P11" s="147">
        <f>'Sales By Region &amp; Outlet'!D22</f>
        <v>2004755.3665272817</v>
      </c>
      <c r="Q11" s="167">
        <f>'Sales By Region &amp; Outlet'!E22</f>
        <v>5.7253587994541971E-2</v>
      </c>
      <c r="R11" s="177">
        <f>'Sales By Region &amp; Outlet'!F22</f>
        <v>84258210.645729318</v>
      </c>
      <c r="S11" s="178">
        <f>'Sales By Region &amp; Outlet'!G22</f>
        <v>7836889.9637820423</v>
      </c>
      <c r="T11" s="162">
        <f>'Sales By Region &amp; Outlet'!H22</f>
        <v>0.10254847592071674</v>
      </c>
      <c r="U11" s="182">
        <f>'Sales By Region &amp; Outlet'!I22</f>
        <v>85.23518081629031</v>
      </c>
      <c r="V11" s="159">
        <f>'Sales By Region &amp; Outlet'!J22</f>
        <v>1.2158316931030981</v>
      </c>
    </row>
    <row r="12" spans="2:22" x14ac:dyDescent="0.25">
      <c r="B12" s="519"/>
      <c r="C12" s="145" t="s">
        <v>356</v>
      </c>
      <c r="D12" s="146">
        <f>'Sales By Region &amp; Outlet'!C15</f>
        <v>51831315.766018443</v>
      </c>
      <c r="E12" s="147">
        <f>'Sales By Region &amp; Outlet'!D15</f>
        <v>3420668.5558624715</v>
      </c>
      <c r="F12" s="162">
        <f>'Sales By Region &amp; Outlet'!E15</f>
        <v>7.0659426241772211E-2</v>
      </c>
      <c r="G12" s="189">
        <f>'Sales By Region &amp; Outlet'!F15</f>
        <v>118617915.27327812</v>
      </c>
      <c r="H12" s="178">
        <f>'Sales By Region &amp; Outlet'!G15</f>
        <v>12813274.26765728</v>
      </c>
      <c r="I12" s="184">
        <f>'Sales By Region &amp; Outlet'!H15</f>
        <v>0.12110314014464242</v>
      </c>
      <c r="J12" s="185">
        <f>'Sales By Region &amp; Outlet'!I15</f>
        <v>106.43813467287914</v>
      </c>
      <c r="K12" s="159">
        <f>'Sales By Region &amp; Outlet'!J15</f>
        <v>2.9109364913363294</v>
      </c>
      <c r="M12" s="536"/>
      <c r="N12" s="205" t="s">
        <v>357</v>
      </c>
      <c r="O12" s="146">
        <f>'Sales By Region &amp; Outlet'!C23</f>
        <v>51726226.782434322</v>
      </c>
      <c r="P12" s="147">
        <f>'Sales By Region &amp; Outlet'!D23</f>
        <v>3415906.2837857306</v>
      </c>
      <c r="Q12" s="167">
        <f>'Sales By Region &amp; Outlet'!E23</f>
        <v>7.0707588948437747E-2</v>
      </c>
      <c r="R12" s="177">
        <f>'Sales By Region &amp; Outlet'!F23</f>
        <v>118288329.35952222</v>
      </c>
      <c r="S12" s="178">
        <f>'Sales By Region &amp; Outlet'!G23</f>
        <v>12789301.429289296</v>
      </c>
      <c r="T12" s="162">
        <f>'Sales By Region &amp; Outlet'!H23</f>
        <v>0.1212267229395415</v>
      </c>
      <c r="U12" s="182">
        <f>'Sales By Region &amp; Outlet'!I23</f>
        <v>107.03151214145213</v>
      </c>
      <c r="V12" s="159">
        <f>'Sales By Region &amp; Outlet'!J23</f>
        <v>2.8524666455067802</v>
      </c>
    </row>
    <row r="13" spans="2:22" ht="15" thickBot="1" x14ac:dyDescent="0.3">
      <c r="B13" s="520"/>
      <c r="C13" s="148" t="s">
        <v>358</v>
      </c>
      <c r="D13" s="156">
        <f>'Sales By Region &amp; Outlet'!C16</f>
        <v>46101508.24158299</v>
      </c>
      <c r="E13" s="157">
        <f>'Sales By Region &amp; Outlet'!D16</f>
        <v>1248347.2754953578</v>
      </c>
      <c r="F13" s="163">
        <f>'Sales By Region &amp; Outlet'!E16</f>
        <v>2.7831868448228263E-2</v>
      </c>
      <c r="G13" s="190">
        <f>'Sales By Region &amp; Outlet'!F16</f>
        <v>101629489.40311249</v>
      </c>
      <c r="H13" s="191">
        <f>'Sales By Region &amp; Outlet'!G16</f>
        <v>4924203.6967713982</v>
      </c>
      <c r="I13" s="192">
        <f>'Sales By Region &amp; Outlet'!H16</f>
        <v>5.0919695452060612E-2</v>
      </c>
      <c r="J13" s="193">
        <f>'Sales By Region &amp; Outlet'!I16</f>
        <v>117.00938548893356</v>
      </c>
      <c r="K13" s="194">
        <f>'Sales By Region &amp; Outlet'!J16</f>
        <v>-1.5421463631734724</v>
      </c>
      <c r="M13" s="537"/>
      <c r="N13" s="211" t="s">
        <v>359</v>
      </c>
      <c r="O13" s="156">
        <f>'Sales By Region &amp; Outlet'!C24</f>
        <v>45918679.122379534</v>
      </c>
      <c r="P13" s="157">
        <f>'Sales By Region &amp; Outlet'!D24</f>
        <v>1241748.1997319758</v>
      </c>
      <c r="Q13" s="168">
        <f>'Sales By Region &amp; Outlet'!E24</f>
        <v>2.7793945870675525E-2</v>
      </c>
      <c r="R13" s="179">
        <f>'Sales By Region &amp; Outlet'!F24</f>
        <v>100992422.93910755</v>
      </c>
      <c r="S13" s="180">
        <f>'Sales By Region &amp; Outlet'!G24</f>
        <v>4916708.6206608713</v>
      </c>
      <c r="T13" s="163">
        <f>'Sales By Region &amp; Outlet'!H24</f>
        <v>5.1175353267364214E-2</v>
      </c>
      <c r="U13" s="183">
        <f>'Sales By Region &amp; Outlet'!I24</f>
        <v>117.43317204260629</v>
      </c>
      <c r="V13" s="160">
        <f>'Sales By Region &amp; Outlet'!J24</f>
        <v>-1.6428534891548452</v>
      </c>
    </row>
    <row r="14" spans="2:22" x14ac:dyDescent="0.25">
      <c r="B14" s="518" t="str">
        <f>'HOME PAGE'!H6</f>
        <v>LATEST 52 WEEKS ENDING 01-26-2025</v>
      </c>
      <c r="C14" s="142" t="s">
        <v>344</v>
      </c>
      <c r="D14" s="143">
        <f>'Sales By Region &amp; Outlet'!C54</f>
        <v>463392096.74638164</v>
      </c>
      <c r="E14" s="144">
        <f>'Sales By Region &amp; Outlet'!D54</f>
        <v>10514083.765658557</v>
      </c>
      <c r="F14" s="161">
        <f>'Sales By Region &amp; Outlet'!E54</f>
        <v>2.3216149745176728E-2</v>
      </c>
      <c r="G14" s="175">
        <f>'Sales By Region &amp; Outlet'!F54</f>
        <v>1093664567.6982493</v>
      </c>
      <c r="H14" s="176">
        <f>'Sales By Region &amp; Outlet'!G54</f>
        <v>50933924.311311007</v>
      </c>
      <c r="I14" s="161">
        <f>'Sales By Region &amp; Outlet'!H54</f>
        <v>4.8846674483326136E-2</v>
      </c>
      <c r="J14" s="196">
        <f>'Sales By Region &amp; Outlet'!I54</f>
        <v>92.22281633755459</v>
      </c>
      <c r="K14" s="158">
        <f>'Sales By Region &amp; Outlet'!J54</f>
        <v>-1.2169858746704136</v>
      </c>
      <c r="M14" s="535" t="str">
        <f>'HOME PAGE'!H6</f>
        <v>LATEST 52 WEEKS ENDING 01-26-2025</v>
      </c>
      <c r="N14" s="212" t="s">
        <v>345</v>
      </c>
      <c r="O14" s="143">
        <f>'Sales By Region &amp; Outlet'!C62</f>
        <v>462577124.4677124</v>
      </c>
      <c r="P14" s="144">
        <f>'Sales By Region &amp; Outlet'!D62</f>
        <v>10567537.643511295</v>
      </c>
      <c r="Q14" s="166">
        <f>'Sales By Region &amp; Outlet'!E62</f>
        <v>2.3379012196972051E-2</v>
      </c>
      <c r="R14" s="175">
        <f>'Sales By Region &amp; Outlet'!F62</f>
        <v>1090521748.8184125</v>
      </c>
      <c r="S14" s="176">
        <f>'Sales By Region &amp; Outlet'!G62</f>
        <v>51096085.995217085</v>
      </c>
      <c r="T14" s="161">
        <f>'Sales By Region &amp; Outlet'!H62</f>
        <v>4.9157999290141099E-2</v>
      </c>
      <c r="U14" s="181">
        <f>'Sales By Region &amp; Outlet'!I62</f>
        <v>92.801919067383849</v>
      </c>
      <c r="V14" s="158">
        <f>'Sales By Region &amp; Outlet'!J62</f>
        <v>-1.2802066954304792</v>
      </c>
    </row>
    <row r="15" spans="2:22" x14ac:dyDescent="0.25">
      <c r="B15" s="519"/>
      <c r="C15" s="145" t="s">
        <v>346</v>
      </c>
      <c r="D15" s="146">
        <f>'Sales By Region &amp; Outlet'!C55</f>
        <v>584601139.59119844</v>
      </c>
      <c r="E15" s="147">
        <f>'Sales By Region &amp; Outlet'!D55</f>
        <v>21265538.14462328</v>
      </c>
      <c r="F15" s="162">
        <f>'Sales By Region &amp; Outlet'!E55</f>
        <v>3.7749324008665604E-2</v>
      </c>
      <c r="G15" s="177">
        <f>'Sales By Region &amp; Outlet'!F55</f>
        <v>1300700779.986517</v>
      </c>
      <c r="H15" s="178">
        <f>'Sales By Region &amp; Outlet'!G55</f>
        <v>91984941.624582052</v>
      </c>
      <c r="I15" s="162">
        <f>'Sales By Region &amp; Outlet'!H55</f>
        <v>7.6101378591382621E-2</v>
      </c>
      <c r="J15" s="197">
        <f>'Sales By Region &amp; Outlet'!I55</f>
        <v>96.829040499179271</v>
      </c>
      <c r="K15" s="159">
        <f>'Sales By Region &amp; Outlet'!J55</f>
        <v>9.6167854028905708E-2</v>
      </c>
      <c r="M15" s="536"/>
      <c r="N15" s="213" t="s">
        <v>347</v>
      </c>
      <c r="O15" s="146">
        <f>'Sales By Region &amp; Outlet'!C63</f>
        <v>583169456.66614699</v>
      </c>
      <c r="P15" s="147">
        <f>'Sales By Region &amp; Outlet'!D63</f>
        <v>21408963.585079432</v>
      </c>
      <c r="Q15" s="167">
        <f>'Sales By Region &amp; Outlet'!E63</f>
        <v>3.8110482756910265E-2</v>
      </c>
      <c r="R15" s="177">
        <f>'Sales By Region &amp; Outlet'!F63</f>
        <v>1295370298.7106695</v>
      </c>
      <c r="S15" s="178">
        <f>'Sales By Region &amp; Outlet'!G63</f>
        <v>92218689.301111698</v>
      </c>
      <c r="T15" s="162">
        <f>'Sales By Region &amp; Outlet'!H63</f>
        <v>7.6647604990004281E-2</v>
      </c>
      <c r="U15" s="182">
        <f>'Sales By Region &amp; Outlet'!I63</f>
        <v>97.369690031331643</v>
      </c>
      <c r="V15" s="159">
        <f>'Sales By Region &amp; Outlet'!J63</f>
        <v>5.7581807479209601E-2</v>
      </c>
    </row>
    <row r="16" spans="2:22" x14ac:dyDescent="0.25">
      <c r="B16" s="519"/>
      <c r="C16" s="145" t="s">
        <v>348</v>
      </c>
      <c r="D16" s="146">
        <f>'Sales By Region &amp; Outlet'!C56</f>
        <v>528578535.90712821</v>
      </c>
      <c r="E16" s="147">
        <f>'Sales By Region &amp; Outlet'!D56</f>
        <v>22173481.907393217</v>
      </c>
      <c r="F16" s="162">
        <f>'Sales By Region &amp; Outlet'!E56</f>
        <v>4.3786059661649467E-2</v>
      </c>
      <c r="G16" s="177">
        <f>'Sales By Region &amp; Outlet'!F56</f>
        <v>1202211746.7442334</v>
      </c>
      <c r="H16" s="178">
        <f>'Sales By Region &amp; Outlet'!G56</f>
        <v>94594342.058640957</v>
      </c>
      <c r="I16" s="162">
        <f>'Sales By Region &amp; Outlet'!H56</f>
        <v>8.5403444960755609E-2</v>
      </c>
      <c r="J16" s="197">
        <f>'Sales By Region &amp; Outlet'!I56</f>
        <v>101.88914729929679</v>
      </c>
      <c r="K16" s="159">
        <f>'Sales By Region &amp; Outlet'!J56</f>
        <v>0.68988394000544417</v>
      </c>
      <c r="M16" s="536"/>
      <c r="N16" s="213" t="s">
        <v>349</v>
      </c>
      <c r="O16" s="146">
        <f>'Sales By Region &amp; Outlet'!C64</f>
        <v>526051444.63203871</v>
      </c>
      <c r="P16" s="147">
        <f>'Sales By Region &amp; Outlet'!D64</f>
        <v>21986131.587880969</v>
      </c>
      <c r="Q16" s="167">
        <f>'Sales By Region &amp; Outlet'!E64</f>
        <v>4.3617624579445943E-2</v>
      </c>
      <c r="R16" s="177">
        <f>'Sales By Region &amp; Outlet'!F64</f>
        <v>1195856529.4837379</v>
      </c>
      <c r="S16" s="178">
        <f>'Sales By Region &amp; Outlet'!G64</f>
        <v>94051820.63380456</v>
      </c>
      <c r="T16" s="162">
        <f>'Sales By Region &amp; Outlet'!H64</f>
        <v>8.5361607078241752E-2</v>
      </c>
      <c r="U16" s="182">
        <f>'Sales By Region &amp; Outlet'!I64</f>
        <v>102.21853879805212</v>
      </c>
      <c r="V16" s="159">
        <f>'Sales By Region &amp; Outlet'!J64</f>
        <v>0.59953474585988431</v>
      </c>
    </row>
    <row r="17" spans="2:22" x14ac:dyDescent="0.25">
      <c r="B17" s="519"/>
      <c r="C17" s="145" t="s">
        <v>350</v>
      </c>
      <c r="D17" s="146">
        <f>'Sales By Region &amp; Outlet'!C57</f>
        <v>770922403.39146638</v>
      </c>
      <c r="E17" s="147">
        <f>'Sales By Region &amp; Outlet'!D57</f>
        <v>14300166.349528313</v>
      </c>
      <c r="F17" s="162">
        <f>'Sales By Region &amp; Outlet'!E57</f>
        <v>1.8900008021751655E-2</v>
      </c>
      <c r="G17" s="177">
        <f>'Sales By Region &amp; Outlet'!F57</f>
        <v>1773956617.3721435</v>
      </c>
      <c r="H17" s="178">
        <f>'Sales By Region &amp; Outlet'!G57</f>
        <v>84624855.238382578</v>
      </c>
      <c r="I17" s="162">
        <f>'Sales By Region &amp; Outlet'!H57</f>
        <v>5.0093686234546748E-2</v>
      </c>
      <c r="J17" s="197">
        <f>'Sales By Region &amp; Outlet'!I57</f>
        <v>105.06946510125144</v>
      </c>
      <c r="K17" s="159">
        <f>'Sales By Region &amp; Outlet'!J57</f>
        <v>-1.8374681577236061</v>
      </c>
      <c r="M17" s="536"/>
      <c r="N17" s="213" t="s">
        <v>351</v>
      </c>
      <c r="O17" s="146">
        <f>'Sales By Region &amp; Outlet'!C65</f>
        <v>747053944.12021458</v>
      </c>
      <c r="P17" s="147">
        <f>'Sales By Region &amp; Outlet'!D65</f>
        <v>15899825.865174651</v>
      </c>
      <c r="Q17" s="167">
        <f>'Sales By Region &amp; Outlet'!E65</f>
        <v>2.1746202979914697E-2</v>
      </c>
      <c r="R17" s="177">
        <f>'Sales By Region &amp; Outlet'!F65</f>
        <v>1716474334.4266849</v>
      </c>
      <c r="S17" s="178">
        <f>'Sales By Region &amp; Outlet'!G65</f>
        <v>86893774.923961163</v>
      </c>
      <c r="T17" s="162">
        <f>'Sales By Region &amp; Outlet'!H65</f>
        <v>5.3322785680799553E-2</v>
      </c>
      <c r="U17" s="182">
        <f>'Sales By Region &amp; Outlet'!I65</f>
        <v>102.6362709299749</v>
      </c>
      <c r="V17" s="159">
        <f>'Sales By Region &amp; Outlet'!J65</f>
        <v>-1.5821533377102526</v>
      </c>
    </row>
    <row r="18" spans="2:22" x14ac:dyDescent="0.25">
      <c r="B18" s="519"/>
      <c r="C18" s="145" t="s">
        <v>352</v>
      </c>
      <c r="D18" s="146">
        <f>'Sales By Region &amp; Outlet'!C58</f>
        <v>274169121.33872688</v>
      </c>
      <c r="E18" s="147">
        <f>'Sales By Region &amp; Outlet'!D58</f>
        <v>10585046.872755587</v>
      </c>
      <c r="F18" s="162">
        <f>'Sales By Region &amp; Outlet'!E58</f>
        <v>4.0158142688253032E-2</v>
      </c>
      <c r="G18" s="177">
        <f>'Sales By Region &amp; Outlet'!F58</f>
        <v>621410410.37078989</v>
      </c>
      <c r="H18" s="178">
        <f>'Sales By Region &amp; Outlet'!G58</f>
        <v>43863484.636626601</v>
      </c>
      <c r="I18" s="162">
        <f>'Sales By Region &amp; Outlet'!H58</f>
        <v>7.5947914675276701E-2</v>
      </c>
      <c r="J18" s="197">
        <f>'Sales By Region &amp; Outlet'!I58</f>
        <v>98.808394555939998</v>
      </c>
      <c r="K18" s="159">
        <f>'Sales By Region &amp; Outlet'!J58</f>
        <v>0.32672885534319107</v>
      </c>
      <c r="M18" s="536"/>
      <c r="N18" s="213" t="s">
        <v>353</v>
      </c>
      <c r="O18" s="146">
        <f>'Sales By Region &amp; Outlet'!C66</f>
        <v>272991047.50696325</v>
      </c>
      <c r="P18" s="147">
        <f>'Sales By Region &amp; Outlet'!D66</f>
        <v>10575615.456538022</v>
      </c>
      <c r="Q18" s="167">
        <f>'Sales By Region &amp; Outlet'!E66</f>
        <v>4.0301042411659049E-2</v>
      </c>
      <c r="R18" s="177">
        <f>'Sales By Region &amp; Outlet'!F66</f>
        <v>617214187.24237275</v>
      </c>
      <c r="S18" s="178">
        <f>'Sales By Region &amp; Outlet'!G66</f>
        <v>43642781.293018699</v>
      </c>
      <c r="T18" s="162">
        <f>'Sales By Region &amp; Outlet'!H66</f>
        <v>7.6089534520610888E-2</v>
      </c>
      <c r="U18" s="182">
        <f>'Sales By Region &amp; Outlet'!I66</f>
        <v>99.176037988784188</v>
      </c>
      <c r="V18" s="159">
        <f>'Sales By Region &amp; Outlet'!J66</f>
        <v>0.2673613023423087</v>
      </c>
    </row>
    <row r="19" spans="2:22" x14ac:dyDescent="0.25">
      <c r="B19" s="519"/>
      <c r="C19" s="145" t="s">
        <v>354</v>
      </c>
      <c r="D19" s="146">
        <f>'Sales By Region &amp; Outlet'!C59</f>
        <v>430972920.18374866</v>
      </c>
      <c r="E19" s="147">
        <f>'Sales By Region &amp; Outlet'!D59</f>
        <v>23708095.808324397</v>
      </c>
      <c r="F19" s="162">
        <f>'Sales By Region &amp; Outlet'!E59</f>
        <v>5.8212971976361591E-2</v>
      </c>
      <c r="G19" s="177">
        <f>'Sales By Region &amp; Outlet'!F59</f>
        <v>985170034.67285681</v>
      </c>
      <c r="H19" s="178">
        <f>'Sales By Region &amp; Outlet'!G59</f>
        <v>81509160.769291401</v>
      </c>
      <c r="I19" s="162">
        <f>'Sales By Region &amp; Outlet'!H59</f>
        <v>9.0198837996818798E-2</v>
      </c>
      <c r="J19" s="197">
        <f>'Sales By Region &amp; Outlet'!I59</f>
        <v>80.924589135007594</v>
      </c>
      <c r="K19" s="159">
        <f>'Sales By Region &amp; Outlet'!J59</f>
        <v>1.6437317849570405</v>
      </c>
      <c r="M19" s="536"/>
      <c r="N19" s="213" t="s">
        <v>355</v>
      </c>
      <c r="O19" s="146">
        <f>'Sales By Region &amp; Outlet'!C67</f>
        <v>430420412.2911225</v>
      </c>
      <c r="P19" s="147">
        <f>'Sales By Region &amp; Outlet'!D67</f>
        <v>23853671.838763654</v>
      </c>
      <c r="Q19" s="167">
        <f>'Sales By Region &amp; Outlet'!E67</f>
        <v>5.8670986741865098E-2</v>
      </c>
      <c r="R19" s="177">
        <f>'Sales By Region &amp; Outlet'!F67</f>
        <v>983162981.14317286</v>
      </c>
      <c r="S19" s="178">
        <f>'Sales By Region &amp; Outlet'!G67</f>
        <v>81819472.816052318</v>
      </c>
      <c r="T19" s="162">
        <f>'Sales By Region &amp; Outlet'!H67</f>
        <v>9.0775017582262266E-2</v>
      </c>
      <c r="U19" s="182">
        <f>'Sales By Region &amp; Outlet'!I67</f>
        <v>81.471634002583556</v>
      </c>
      <c r="V19" s="159">
        <f>'Sales By Region &amp; Outlet'!J67</f>
        <v>1.6295092348250364</v>
      </c>
    </row>
    <row r="20" spans="2:22" x14ac:dyDescent="0.25">
      <c r="B20" s="519"/>
      <c r="C20" s="145" t="s">
        <v>356</v>
      </c>
      <c r="D20" s="146">
        <f>'Sales By Region &amp; Outlet'!C60</f>
        <v>613700751.23392677</v>
      </c>
      <c r="E20" s="147">
        <f>'Sales By Region &amp; Outlet'!D60</f>
        <v>28502102.53401649</v>
      </c>
      <c r="F20" s="162">
        <f>'Sales By Region &amp; Outlet'!E60</f>
        <v>4.8705004014170855E-2</v>
      </c>
      <c r="G20" s="177">
        <f>'Sales By Region &amp; Outlet'!F60</f>
        <v>1400841510.5939157</v>
      </c>
      <c r="H20" s="178">
        <f>'Sales By Region &amp; Outlet'!G60</f>
        <v>108982613.95380306</v>
      </c>
      <c r="I20" s="162">
        <f>'Sales By Region &amp; Outlet'!H60</f>
        <v>8.4361081722815701E-2</v>
      </c>
      <c r="J20" s="197">
        <f>'Sales By Region &amp; Outlet'!I60</f>
        <v>103.56356558421803</v>
      </c>
      <c r="K20" s="159">
        <f>'Sales By Region &amp; Outlet'!J60</f>
        <v>1.1836964947040087</v>
      </c>
      <c r="M20" s="536"/>
      <c r="N20" s="213" t="s">
        <v>357</v>
      </c>
      <c r="O20" s="146">
        <f>'Sales By Region &amp; Outlet'!C68</f>
        <v>612502327.74620295</v>
      </c>
      <c r="P20" s="147">
        <f>'Sales By Region &amp; Outlet'!D68</f>
        <v>28510135.115154386</v>
      </c>
      <c r="Q20" s="167">
        <f>'Sales By Region &amp; Outlet'!E68</f>
        <v>4.8819377167883413E-2</v>
      </c>
      <c r="R20" s="177">
        <f>'Sales By Region &amp; Outlet'!F68</f>
        <v>1397217124.8835416</v>
      </c>
      <c r="S20" s="178">
        <f>'Sales By Region &amp; Outlet'!G68</f>
        <v>108986374.88347435</v>
      </c>
      <c r="T20" s="162">
        <f>'Sales By Region &amp; Outlet'!H68</f>
        <v>8.4601593995073207E-2</v>
      </c>
      <c r="U20" s="182">
        <f>'Sales By Region &amp; Outlet'!I68</f>
        <v>104.19362067725078</v>
      </c>
      <c r="V20" s="159">
        <f>'Sales By Region &amp; Outlet'!J68</f>
        <v>1.1248495867338448</v>
      </c>
    </row>
    <row r="21" spans="2:22" ht="15" thickBot="1" x14ac:dyDescent="0.3">
      <c r="B21" s="520"/>
      <c r="C21" s="148" t="s">
        <v>358</v>
      </c>
      <c r="D21" s="156">
        <f>'Sales By Region &amp; Outlet'!C61</f>
        <v>574460000.10273945</v>
      </c>
      <c r="E21" s="157">
        <f>'Sales By Region &amp; Outlet'!D61</f>
        <v>19152684.041011572</v>
      </c>
      <c r="F21" s="163">
        <f>'Sales By Region &amp; Outlet'!E61</f>
        <v>3.449024258647182E-2</v>
      </c>
      <c r="G21" s="179">
        <f>'Sales By Region &amp; Outlet'!F61</f>
        <v>1292639926.2168798</v>
      </c>
      <c r="H21" s="180">
        <f>'Sales By Region &amp; Outlet'!G61</f>
        <v>79992395.783917665</v>
      </c>
      <c r="I21" s="163">
        <f>'Sales By Region &amp; Outlet'!H61</f>
        <v>6.5965083650776316E-2</v>
      </c>
      <c r="J21" s="198">
        <f>'Sales By Region &amp; Outlet'!I61</f>
        <v>119.81485786337535</v>
      </c>
      <c r="K21" s="160">
        <f>'Sales By Region &amp; Outlet'!J61</f>
        <v>-0.25809582879585946</v>
      </c>
      <c r="M21" s="537"/>
      <c r="N21" s="214" t="s">
        <v>359</v>
      </c>
      <c r="O21" s="156">
        <f>'Sales By Region &amp; Outlet'!C69</f>
        <v>572155990.72664547</v>
      </c>
      <c r="P21" s="157">
        <f>'Sales By Region &amp; Outlet'!D69</f>
        <v>19242135.384824276</v>
      </c>
      <c r="Q21" s="168">
        <f>'Sales By Region &amp; Outlet'!E69</f>
        <v>3.4801326099756433E-2</v>
      </c>
      <c r="R21" s="179">
        <f>'Sales By Region &amp; Outlet'!F69</f>
        <v>1284432421.6956701</v>
      </c>
      <c r="S21" s="180">
        <f>'Sales By Region &amp; Outlet'!G69</f>
        <v>80204357.500560045</v>
      </c>
      <c r="T21" s="163">
        <f>'Sales By Region &amp; Outlet'!H69</f>
        <v>6.6602298920983516E-2</v>
      </c>
      <c r="U21" s="183">
        <f>'Sales By Region &amp; Outlet'!I69</f>
        <v>120.29522238351362</v>
      </c>
      <c r="V21" s="160">
        <f>'Sales By Region &amp; Outlet'!J69</f>
        <v>-0.31332123774093645</v>
      </c>
    </row>
    <row r="22" spans="2:22" x14ac:dyDescent="0.25">
      <c r="B22" s="518" t="str">
        <f>'HOME PAGE'!H7</f>
        <v>YTD ENDING 01-26-2025</v>
      </c>
      <c r="C22" s="149" t="s">
        <v>344</v>
      </c>
      <c r="D22" s="154">
        <f>'Sales By Region &amp; Outlet'!C99</f>
        <v>462757755.13663954</v>
      </c>
      <c r="E22" s="155">
        <f>'Sales By Region &amp; Outlet'!D99</f>
        <v>9820713.842823565</v>
      </c>
      <c r="F22" s="209">
        <f>'Sales By Region &amp; Outlet'!E99</f>
        <v>2.1682293448048912E-2</v>
      </c>
      <c r="G22" s="175">
        <f>'Sales By Region &amp; Outlet'!F99</f>
        <v>1089860820.9431155</v>
      </c>
      <c r="H22" s="176">
        <f>'Sales By Region &amp; Outlet'!G99</f>
        <v>48716133.82712543</v>
      </c>
      <c r="I22" s="161">
        <f>'Sales By Region &amp; Outlet'!H99</f>
        <v>4.6790935429033356E-2</v>
      </c>
      <c r="J22" s="210">
        <f>'Sales By Region &amp; Outlet'!I99</f>
        <v>92.398270737194196</v>
      </c>
      <c r="K22" s="199">
        <f>'Sales By Region &amp; Outlet'!J99</f>
        <v>-2.2203757041978349</v>
      </c>
      <c r="M22" s="535" t="str">
        <f>'HOME PAGE'!H7</f>
        <v>YTD ENDING 01-26-2025</v>
      </c>
      <c r="N22" s="215" t="s">
        <v>345</v>
      </c>
      <c r="O22" s="143">
        <f>'Sales By Region &amp; Outlet'!C107</f>
        <v>461945948.03599346</v>
      </c>
      <c r="P22" s="144">
        <f>'Sales By Region &amp; Outlet'!D107</f>
        <v>9889081.3775221109</v>
      </c>
      <c r="Q22" s="161">
        <f>'Sales By Region &amp; Outlet'!E107</f>
        <v>2.1875746409120038E-2</v>
      </c>
      <c r="R22" s="207">
        <f>'Sales By Region &amp; Outlet'!F107</f>
        <v>1086731029.8201189</v>
      </c>
      <c r="S22" s="202">
        <f>'Sales By Region &amp; Outlet'!G107</f>
        <v>48930094.158284187</v>
      </c>
      <c r="T22" s="208">
        <f>'Sales By Region &amp; Outlet'!H107</f>
        <v>4.7147860901744221E-2</v>
      </c>
      <c r="U22" s="210">
        <f>'Sales By Region &amp; Outlet'!I107</f>
        <v>92.984630718978622</v>
      </c>
      <c r="V22" s="199">
        <f>'Sales By Region &amp; Outlet'!J107</f>
        <v>-2.284694113011227</v>
      </c>
    </row>
    <row r="23" spans="2:22" x14ac:dyDescent="0.25">
      <c r="B23" s="519"/>
      <c r="C23" s="145" t="s">
        <v>346</v>
      </c>
      <c r="D23" s="146">
        <f>'Sales By Region &amp; Outlet'!C100</f>
        <v>582436741.3700974</v>
      </c>
      <c r="E23" s="147">
        <f>'Sales By Region &amp; Outlet'!D100</f>
        <v>21749709.481783032</v>
      </c>
      <c r="F23" s="167">
        <f>'Sales By Region &amp; Outlet'!E100</f>
        <v>3.8791176261974702E-2</v>
      </c>
      <c r="G23" s="177">
        <f>'Sales By Region &amp; Outlet'!F100</f>
        <v>1292074910.4323826</v>
      </c>
      <c r="H23" s="178">
        <f>'Sales By Region &amp; Outlet'!G100</f>
        <v>89051745.197892427</v>
      </c>
      <c r="I23" s="162">
        <f>'Sales By Region &amp; Outlet'!H100</f>
        <v>7.4023300441213608E-2</v>
      </c>
      <c r="J23" s="182">
        <f>'Sales By Region &amp; Outlet'!I100</f>
        <v>96.786573206969607</v>
      </c>
      <c r="K23" s="159">
        <f>'Sales By Region &amp; Outlet'!J100</f>
        <v>0.78399681176011882</v>
      </c>
      <c r="M23" s="536"/>
      <c r="N23" s="205" t="s">
        <v>347</v>
      </c>
      <c r="O23" s="146">
        <f>'Sales By Region &amp; Outlet'!C108</f>
        <v>580991643.00975859</v>
      </c>
      <c r="P23" s="147">
        <f>'Sales By Region &amp; Outlet'!D108</f>
        <v>21894079.277912498</v>
      </c>
      <c r="Q23" s="162">
        <f>'Sales By Region &amp; Outlet'!E108</f>
        <v>3.9159675695552336E-2</v>
      </c>
      <c r="R23" s="177">
        <f>'Sales By Region &amp; Outlet'!F108</f>
        <v>1286706910.6629143</v>
      </c>
      <c r="S23" s="178">
        <f>'Sales By Region &amp; Outlet'!G108</f>
        <v>89259365.401843309</v>
      </c>
      <c r="T23" s="162">
        <f>'Sales By Region &amp; Outlet'!H108</f>
        <v>7.4541357368921507E-2</v>
      </c>
      <c r="U23" s="182">
        <f>'Sales By Region &amp; Outlet'!I108</f>
        <v>97.329861788372114</v>
      </c>
      <c r="V23" s="159">
        <f>'Sales By Region &amp; Outlet'!J108</f>
        <v>0.75344202421085527</v>
      </c>
    </row>
    <row r="24" spans="2:22" x14ac:dyDescent="0.25">
      <c r="B24" s="519"/>
      <c r="C24" s="145" t="s">
        <v>348</v>
      </c>
      <c r="D24" s="146">
        <f>'Sales By Region &amp; Outlet'!C101</f>
        <v>525755181.5373168</v>
      </c>
      <c r="E24" s="147">
        <f>'Sales By Region &amp; Outlet'!D101</f>
        <v>21823273.998551905</v>
      </c>
      <c r="F24" s="167">
        <f>'Sales By Region &amp; Outlet'!E101</f>
        <v>4.3305997639915571E-2</v>
      </c>
      <c r="G24" s="177">
        <f>'Sales By Region &amp; Outlet'!F101</f>
        <v>1191903316.1367052</v>
      </c>
      <c r="H24" s="178">
        <f>'Sales By Region &amp; Outlet'!G101</f>
        <v>90657643.857319593</v>
      </c>
      <c r="I24" s="162">
        <f>'Sales By Region &amp; Outlet'!H101</f>
        <v>8.2322815098718305E-2</v>
      </c>
      <c r="J24" s="182">
        <f>'Sales By Region &amp; Outlet'!I101</f>
        <v>101.67691132909404</v>
      </c>
      <c r="K24" s="159">
        <f>'Sales By Region &amp; Outlet'!J101</f>
        <v>1.0213492110001425</v>
      </c>
      <c r="M24" s="536"/>
      <c r="N24" s="205" t="s">
        <v>349</v>
      </c>
      <c r="O24" s="146">
        <f>'Sales By Region &amp; Outlet'!C109</f>
        <v>523231722.47969294</v>
      </c>
      <c r="P24" s="147">
        <f>'Sales By Region &amp; Outlet'!D109</f>
        <v>21617009.052540362</v>
      </c>
      <c r="Q24" s="162">
        <f>'Sales By Region &amp; Outlet'!E109</f>
        <v>4.3094846450670771E-2</v>
      </c>
      <c r="R24" s="177">
        <f>'Sales By Region &amp; Outlet'!F109</f>
        <v>1185586049.2847147</v>
      </c>
      <c r="S24" s="178">
        <f>'Sales By Region &amp; Outlet'!G109</f>
        <v>90121923.460657597</v>
      </c>
      <c r="T24" s="162">
        <f>'Sales By Region &amp; Outlet'!H109</f>
        <v>8.226825629078803E-2</v>
      </c>
      <c r="U24" s="182">
        <f>'Sales By Region &amp; Outlet'!I109</f>
        <v>102.00999373878898</v>
      </c>
      <c r="V24" s="159">
        <f>'Sales By Region &amp; Outlet'!J109</f>
        <v>0.93183722185509055</v>
      </c>
    </row>
    <row r="25" spans="2:22" x14ac:dyDescent="0.25">
      <c r="B25" s="519"/>
      <c r="C25" s="145" t="s">
        <v>350</v>
      </c>
      <c r="D25" s="146">
        <f>'Sales By Region &amp; Outlet'!C102</f>
        <v>769609878.07916844</v>
      </c>
      <c r="E25" s="147">
        <f>'Sales By Region &amp; Outlet'!D102</f>
        <v>15060322.188605785</v>
      </c>
      <c r="F25" s="167">
        <f>'Sales By Region &amp; Outlet'!E102</f>
        <v>1.9959354652101982E-2</v>
      </c>
      <c r="G25" s="177">
        <f>'Sales By Region &amp; Outlet'!F102</f>
        <v>1766239630.6461301</v>
      </c>
      <c r="H25" s="178">
        <f>'Sales By Region &amp; Outlet'!G102</f>
        <v>82534042.748095512</v>
      </c>
      <c r="I25" s="162">
        <f>'Sales By Region &amp; Outlet'!H102</f>
        <v>4.9019284215319585E-2</v>
      </c>
      <c r="J25" s="182">
        <f>'Sales By Region &amp; Outlet'!I102</f>
        <v>105.2341911780035</v>
      </c>
      <c r="K25" s="159">
        <f>'Sales By Region &amp; Outlet'!J102</f>
        <v>-2.0787502039156607</v>
      </c>
      <c r="M25" s="536"/>
      <c r="N25" s="205" t="s">
        <v>351</v>
      </c>
      <c r="O25" s="146">
        <f>'Sales By Region &amp; Outlet'!C110</f>
        <v>745590166.07043362</v>
      </c>
      <c r="P25" s="147">
        <f>'Sales By Region &amp; Outlet'!D110</f>
        <v>16449945.886936188</v>
      </c>
      <c r="Q25" s="162">
        <f>'Sales By Region &amp; Outlet'!E110</f>
        <v>2.2560744053861614E-2</v>
      </c>
      <c r="R25" s="177">
        <f>'Sales By Region &amp; Outlet'!F110</f>
        <v>1708480723.1778686</v>
      </c>
      <c r="S25" s="178">
        <f>'Sales By Region &amp; Outlet'!G110</f>
        <v>84395830.817491055</v>
      </c>
      <c r="T25" s="162">
        <f>'Sales By Region &amp; Outlet'!H110</f>
        <v>5.1965159712084791E-2</v>
      </c>
      <c r="U25" s="182">
        <f>'Sales By Region &amp; Outlet'!I110</f>
        <v>102.77708035960092</v>
      </c>
      <c r="V25" s="159">
        <f>'Sales By Region &amp; Outlet'!J110</f>
        <v>-1.8385342340196758</v>
      </c>
    </row>
    <row r="26" spans="2:22" x14ac:dyDescent="0.25">
      <c r="B26" s="519"/>
      <c r="C26" s="145" t="s">
        <v>352</v>
      </c>
      <c r="D26" s="146">
        <f>'Sales By Region &amp; Outlet'!C103</f>
        <v>273924144.66211945</v>
      </c>
      <c r="E26" s="147">
        <f>'Sales By Region &amp; Outlet'!D103</f>
        <v>12198959.919066101</v>
      </c>
      <c r="F26" s="167">
        <f>'Sales By Region &amp; Outlet'!E103</f>
        <v>4.6609805361460858E-2</v>
      </c>
      <c r="G26" s="177">
        <f>'Sales By Region &amp; Outlet'!F103</f>
        <v>617863332.81982398</v>
      </c>
      <c r="H26" s="178">
        <f>'Sales By Region &amp; Outlet'!G103</f>
        <v>43940906.18209815</v>
      </c>
      <c r="I26" s="162">
        <f>'Sales By Region &amp; Outlet'!H103</f>
        <v>7.6562448412274275E-2</v>
      </c>
      <c r="J26" s="182">
        <f>'Sales By Region &amp; Outlet'!I103</f>
        <v>99.043503961897642</v>
      </c>
      <c r="K26" s="159">
        <f>'Sales By Region &amp; Outlet'!J103</f>
        <v>1.7958510993617836</v>
      </c>
      <c r="M26" s="536"/>
      <c r="N26" s="205" t="s">
        <v>353</v>
      </c>
      <c r="O26" s="146">
        <f>'Sales By Region &amp; Outlet'!C111</f>
        <v>272750514.86242145</v>
      </c>
      <c r="P26" s="147">
        <f>'Sales By Region &amp; Outlet'!D111</f>
        <v>12192141.931918234</v>
      </c>
      <c r="Q26" s="162">
        <f>'Sales By Region &amp; Outlet'!E111</f>
        <v>4.6792362858245791E-2</v>
      </c>
      <c r="R26" s="177">
        <f>'Sales By Region &amp; Outlet'!F111</f>
        <v>613692238.75884473</v>
      </c>
      <c r="S26" s="178">
        <f>'Sales By Region &amp; Outlet'!G111</f>
        <v>43723394.236916184</v>
      </c>
      <c r="T26" s="162">
        <f>'Sales By Region &amp; Outlet'!H111</f>
        <v>7.6711902162985693E-2</v>
      </c>
      <c r="U26" s="182">
        <f>'Sales By Region &amp; Outlet'!I111</f>
        <v>99.419398699918773</v>
      </c>
      <c r="V26" s="159">
        <f>'Sales By Region &amp; Outlet'!J111</f>
        <v>1.7497172055080767</v>
      </c>
    </row>
    <row r="27" spans="2:22" x14ac:dyDescent="0.25">
      <c r="B27" s="519"/>
      <c r="C27" s="145" t="s">
        <v>354</v>
      </c>
      <c r="D27" s="146">
        <f>'Sales By Region &amp; Outlet'!C104</f>
        <v>428974472.2697075</v>
      </c>
      <c r="E27" s="147">
        <f>'Sales By Region &amp; Outlet'!D104</f>
        <v>25090005.799984276</v>
      </c>
      <c r="F27" s="167">
        <f>'Sales By Region &amp; Outlet'!E104</f>
        <v>6.212173996017032E-2</v>
      </c>
      <c r="G27" s="177">
        <f>'Sales By Region &amp; Outlet'!F104</f>
        <v>977346703.80065751</v>
      </c>
      <c r="H27" s="178">
        <f>'Sales By Region &amp; Outlet'!G104</f>
        <v>81149721.277144313</v>
      </c>
      <c r="I27" s="162">
        <f>'Sales By Region &amp; Outlet'!H104</f>
        <v>9.0548978471945721E-2</v>
      </c>
      <c r="J27" s="182">
        <f>'Sales By Region &amp; Outlet'!I104</f>
        <v>80.813208312903072</v>
      </c>
      <c r="K27" s="159">
        <f>'Sales By Region &amp; Outlet'!J104</f>
        <v>1.9631674741374781</v>
      </c>
      <c r="M27" s="536"/>
      <c r="N27" s="205" t="s">
        <v>355</v>
      </c>
      <c r="O27" s="146">
        <f>'Sales By Region &amp; Outlet'!C112</f>
        <v>428415656.92459601</v>
      </c>
      <c r="P27" s="147">
        <f>'Sales By Region &amp; Outlet'!D112</f>
        <v>25235865.826466084</v>
      </c>
      <c r="Q27" s="162">
        <f>'Sales By Region &amp; Outlet'!E112</f>
        <v>6.2592090138575238E-2</v>
      </c>
      <c r="R27" s="177">
        <f>'Sales By Region &amp; Outlet'!F112</f>
        <v>975326091.17939055</v>
      </c>
      <c r="S27" s="178">
        <f>'Sales By Region &amp; Outlet'!G112</f>
        <v>81449561.138987899</v>
      </c>
      <c r="T27" s="162">
        <f>'Sales By Region &amp; Outlet'!H112</f>
        <v>9.1119476126424792E-2</v>
      </c>
      <c r="U27" s="182">
        <f>'Sales By Region &amp; Outlet'!I112</f>
        <v>81.362841092992454</v>
      </c>
      <c r="V27" s="159">
        <f>'Sales By Region &amp; Outlet'!J112</f>
        <v>1.9547689377461666</v>
      </c>
    </row>
    <row r="28" spans="2:22" x14ac:dyDescent="0.25">
      <c r="B28" s="519"/>
      <c r="C28" s="145" t="s">
        <v>356</v>
      </c>
      <c r="D28" s="146">
        <f>'Sales By Region &amp; Outlet'!C105</f>
        <v>610280082.67806411</v>
      </c>
      <c r="E28" s="147">
        <f>'Sales By Region &amp; Outlet'!D105</f>
        <v>27748121.966343403</v>
      </c>
      <c r="F28" s="167">
        <f>'Sales By Region &amp; Outlet'!E105</f>
        <v>4.7633647315147395E-2</v>
      </c>
      <c r="G28" s="177">
        <f>'Sales By Region &amp; Outlet'!F105</f>
        <v>1388028236.3262589</v>
      </c>
      <c r="H28" s="178">
        <f>'Sales By Region &amp; Outlet'!G105</f>
        <v>101179683.36307907</v>
      </c>
      <c r="I28" s="162">
        <f>'Sales By Region &amp; Outlet'!H105</f>
        <v>7.862594485582336E-2</v>
      </c>
      <c r="J28" s="182">
        <f>'Sales By Region &amp; Outlet'!I105</f>
        <v>103.32369180106052</v>
      </c>
      <c r="K28" s="159">
        <f>'Sales By Region &amp; Outlet'!J105</f>
        <v>0.38530838114843391</v>
      </c>
      <c r="M28" s="536"/>
      <c r="N28" s="205" t="s">
        <v>357</v>
      </c>
      <c r="O28" s="146">
        <f>'Sales By Region &amp; Outlet'!C113</f>
        <v>609086421.46241701</v>
      </c>
      <c r="P28" s="147">
        <f>'Sales By Region &amp; Outlet'!D113</f>
        <v>27756070.846556544</v>
      </c>
      <c r="Q28" s="162">
        <f>'Sales By Region &amp; Outlet'!E113</f>
        <v>4.7745779688178683E-2</v>
      </c>
      <c r="R28" s="177">
        <f>'Sales By Region &amp; Outlet'!F113</f>
        <v>1384427823.4542518</v>
      </c>
      <c r="S28" s="178">
        <f>'Sales By Region &amp; Outlet'!G113</f>
        <v>101185635.56564021</v>
      </c>
      <c r="T28" s="162">
        <f>'Sales By Region &amp; Outlet'!H113</f>
        <v>7.8851550019662667E-2</v>
      </c>
      <c r="U28" s="182">
        <f>'Sales By Region &amp; Outlet'!I113</f>
        <v>103.95838104293045</v>
      </c>
      <c r="V28" s="159">
        <f>'Sales By Region &amp; Outlet'!J113</f>
        <v>0.32451302308987806</v>
      </c>
    </row>
    <row r="29" spans="2:22" ht="15" thickBot="1" x14ac:dyDescent="0.3">
      <c r="B29" s="520"/>
      <c r="C29" s="150" t="s">
        <v>358</v>
      </c>
      <c r="D29" s="156">
        <f>'Sales By Region &amp; Outlet'!C106</f>
        <v>573211652.82724428</v>
      </c>
      <c r="E29" s="157">
        <f>'Sales By Region &amp; Outlet'!D106</f>
        <v>19207790.105083704</v>
      </c>
      <c r="F29" s="168">
        <f>'Sales By Region &amp; Outlet'!E106</f>
        <v>3.4670859532827183E-2</v>
      </c>
      <c r="G29" s="179">
        <f>'Sales By Region &amp; Outlet'!F106</f>
        <v>1287715722.5201087</v>
      </c>
      <c r="H29" s="180">
        <f>'Sales By Region &amp; Outlet'!G106</f>
        <v>79405216.026134729</v>
      </c>
      <c r="I29" s="163">
        <f>'Sales By Region &amp; Outlet'!H106</f>
        <v>6.5715902989651562E-2</v>
      </c>
      <c r="J29" s="183">
        <f>'Sales By Region &amp; Outlet'!I106</f>
        <v>119.94613905102831</v>
      </c>
      <c r="K29" s="160">
        <f>'Sales By Region &amp; Outlet'!J106</f>
        <v>-0.36245534777845023</v>
      </c>
      <c r="M29" s="537"/>
      <c r="N29" s="150" t="s">
        <v>359</v>
      </c>
      <c r="O29" s="156">
        <f>'Sales By Region &amp; Outlet'!C114</f>
        <v>570914242.52691364</v>
      </c>
      <c r="P29" s="157">
        <f>'Sales By Region &amp; Outlet'!D114</f>
        <v>19331026.087696671</v>
      </c>
      <c r="Q29" s="163">
        <f>'Sales By Region &amp; Outlet'!E114</f>
        <v>3.5046436351869853E-2</v>
      </c>
      <c r="R29" s="179">
        <f>'Sales By Region &amp; Outlet'!F114</f>
        <v>1279515713.0750091</v>
      </c>
      <c r="S29" s="180">
        <f>'Sales By Region &amp; Outlet'!G114</f>
        <v>79678023.78226018</v>
      </c>
      <c r="T29" s="163">
        <f>'Sales By Region &amp; Outlet'!H114</f>
        <v>6.6407335336521087E-2</v>
      </c>
      <c r="U29" s="183">
        <f>'Sales By Region &amp; Outlet'!I114</f>
        <v>120.43480415312848</v>
      </c>
      <c r="V29" s="160">
        <f>'Sales By Region &amp; Outlet'!J114</f>
        <v>-0.40667366741172373</v>
      </c>
    </row>
    <row r="30" spans="2:22" x14ac:dyDescent="0.25">
      <c r="N30" s="33"/>
      <c r="Q30" s="33"/>
      <c r="T30" s="33"/>
      <c r="U30" s="33"/>
      <c r="V30" s="33"/>
    </row>
    <row r="31" spans="2:22" ht="23.5" x14ac:dyDescent="0.25">
      <c r="B31" s="506" t="s">
        <v>249</v>
      </c>
      <c r="C31" s="506"/>
      <c r="D31" s="506"/>
      <c r="E31" s="506"/>
      <c r="F31" s="506"/>
      <c r="G31" s="506"/>
      <c r="H31" s="506"/>
      <c r="I31" s="506"/>
      <c r="J31" s="506"/>
      <c r="K31" s="506"/>
      <c r="M31" s="506" t="s">
        <v>249</v>
      </c>
      <c r="N31" s="506"/>
      <c r="O31" s="506"/>
      <c r="P31" s="506"/>
      <c r="Q31" s="506"/>
      <c r="R31" s="506"/>
      <c r="S31" s="506"/>
      <c r="T31" s="506"/>
      <c r="U31" s="506"/>
      <c r="V31" s="506"/>
    </row>
    <row r="32" spans="2:22" ht="15" thickBot="1" x14ac:dyDescent="0.3">
      <c r="B32" s="521" t="s">
        <v>360</v>
      </c>
      <c r="C32" s="521"/>
      <c r="D32" s="521"/>
      <c r="E32" s="521"/>
      <c r="F32" s="521"/>
      <c r="G32" s="521"/>
      <c r="H32" s="521"/>
      <c r="I32" s="521"/>
      <c r="J32" s="521"/>
      <c r="K32" s="521"/>
      <c r="M32" s="521" t="s">
        <v>361</v>
      </c>
      <c r="N32" s="521"/>
      <c r="O32" s="521"/>
      <c r="P32" s="521"/>
      <c r="Q32" s="521"/>
      <c r="R32" s="521"/>
      <c r="S32" s="521"/>
      <c r="T32" s="521"/>
      <c r="U32" s="521"/>
      <c r="V32" s="521"/>
    </row>
    <row r="33" spans="2:22" ht="34" customHeight="1" x14ac:dyDescent="0.25">
      <c r="C33" s="522"/>
      <c r="D33" s="523" t="s">
        <v>266</v>
      </c>
      <c r="E33" s="524"/>
      <c r="F33" s="525"/>
      <c r="G33" s="526" t="s">
        <v>269</v>
      </c>
      <c r="H33" s="524"/>
      <c r="I33" s="527"/>
      <c r="J33" s="533" t="s">
        <v>342</v>
      </c>
      <c r="K33" s="534"/>
      <c r="N33" s="522"/>
      <c r="O33" s="523" t="s">
        <v>266</v>
      </c>
      <c r="P33" s="524"/>
      <c r="Q33" s="525"/>
      <c r="R33" s="526" t="s">
        <v>269</v>
      </c>
      <c r="S33" s="524"/>
      <c r="T33" s="527"/>
      <c r="U33" s="528" t="s">
        <v>342</v>
      </c>
      <c r="V33" s="529"/>
    </row>
    <row r="34" spans="2:22" ht="29.5" thickBot="1" x14ac:dyDescent="0.3">
      <c r="C34" s="522"/>
      <c r="D34" s="151" t="s">
        <v>271</v>
      </c>
      <c r="E34" s="152" t="s">
        <v>272</v>
      </c>
      <c r="F34" s="153" t="s">
        <v>273</v>
      </c>
      <c r="G34" s="164" t="s">
        <v>271</v>
      </c>
      <c r="H34" s="152" t="s">
        <v>272</v>
      </c>
      <c r="I34" s="165" t="s">
        <v>273</v>
      </c>
      <c r="J34" s="151" t="s">
        <v>271</v>
      </c>
      <c r="K34" s="153" t="s">
        <v>343</v>
      </c>
      <c r="N34" s="522"/>
      <c r="O34" s="151" t="s">
        <v>271</v>
      </c>
      <c r="P34" s="152" t="s">
        <v>272</v>
      </c>
      <c r="Q34" s="153" t="s">
        <v>273</v>
      </c>
      <c r="R34" s="164" t="s">
        <v>271</v>
      </c>
      <c r="S34" s="152" t="s">
        <v>272</v>
      </c>
      <c r="T34" s="165" t="s">
        <v>273</v>
      </c>
      <c r="U34" s="151" t="s">
        <v>271</v>
      </c>
      <c r="V34" s="153" t="s">
        <v>343</v>
      </c>
    </row>
    <row r="35" spans="2:22" x14ac:dyDescent="0.25">
      <c r="B35" s="518" t="str">
        <f>'HOME PAGE'!H5</f>
        <v>4 WEEKS ENDING 01-26-2025</v>
      </c>
      <c r="C35" s="142" t="s">
        <v>362</v>
      </c>
      <c r="D35" s="143">
        <f>'Sales By Region &amp; Outlet'!C25</f>
        <v>19790696.095574457</v>
      </c>
      <c r="E35" s="144">
        <f>'Sales By Region &amp; Outlet'!D25</f>
        <v>-228234.36448861286</v>
      </c>
      <c r="F35" s="186">
        <f>'Sales By Region &amp; Outlet'!E25</f>
        <v>-1.1400926984782274E-2</v>
      </c>
      <c r="G35" s="176">
        <f>'Sales By Region &amp; Outlet'!F25</f>
        <v>52004879.995430596</v>
      </c>
      <c r="H35" s="176">
        <f>'Sales By Region &amp; Outlet'!G25</f>
        <v>1325370.4702437446</v>
      </c>
      <c r="I35" s="186">
        <f>'Sales By Region &amp; Outlet'!H25</f>
        <v>2.6151998759677379E-2</v>
      </c>
      <c r="J35" s="187">
        <f>'Sales By Region &amp; Outlet'!I25</f>
        <v>87.141266501399457</v>
      </c>
      <c r="K35" s="158">
        <f>'Sales By Region &amp; Outlet'!J25</f>
        <v>-3.8763100595096773</v>
      </c>
      <c r="M35" s="530" t="str">
        <f>'HOME PAGE'!H5</f>
        <v>4 WEEKS ENDING 01-26-2025</v>
      </c>
      <c r="N35" s="142" t="s">
        <v>363</v>
      </c>
      <c r="O35" s="143">
        <f>'Sales By Region &amp; Outlet'!C33</f>
        <v>93995.78618544928</v>
      </c>
      <c r="P35" s="144">
        <f>'Sales By Region &amp; Outlet'!D33</f>
        <v>-8931.7825344763842</v>
      </c>
      <c r="Q35" s="161">
        <f>'Sales By Region &amp; Outlet'!E33</f>
        <v>-8.6777358540164246E-2</v>
      </c>
      <c r="R35" s="175">
        <f>'Sales By Region &amp; Outlet'!F33</f>
        <v>293756.87831818342</v>
      </c>
      <c r="S35" s="176">
        <f>'Sales By Region &amp; Outlet'!G33</f>
        <v>-11919.661105086561</v>
      </c>
      <c r="T35" s="161">
        <f>'Sales By Region &amp; Outlet'!H33</f>
        <v>-3.8994360272383941E-2</v>
      </c>
      <c r="U35" s="196">
        <f>'Sales By Region &amp; Outlet'!I33</f>
        <v>79.948223210171179</v>
      </c>
      <c r="V35" s="158">
        <f>'Sales By Region &amp; Outlet'!J33</f>
        <v>-1.1006153133872232</v>
      </c>
    </row>
    <row r="36" spans="2:22" x14ac:dyDescent="0.25">
      <c r="B36" s="519"/>
      <c r="C36" s="145" t="s">
        <v>364</v>
      </c>
      <c r="D36" s="146">
        <f>'Sales By Region &amp; Outlet'!C26</f>
        <v>28150249.530682929</v>
      </c>
      <c r="E36" s="147">
        <f>'Sales By Region &amp; Outlet'!D26</f>
        <v>897361.7116166316</v>
      </c>
      <c r="F36" s="184">
        <f>'Sales By Region &amp; Outlet'!E26</f>
        <v>3.292721555140412E-2</v>
      </c>
      <c r="G36" s="178">
        <f>'Sales By Region &amp; Outlet'!F26</f>
        <v>64985386.021696545</v>
      </c>
      <c r="H36" s="178">
        <f>'Sales By Region &amp; Outlet'!G26</f>
        <v>4216456.5026894659</v>
      </c>
      <c r="I36" s="184">
        <f>'Sales By Region &amp; Outlet'!H26</f>
        <v>6.9385071220822783E-2</v>
      </c>
      <c r="J36" s="185">
        <f>'Sales By Region &amp; Outlet'!I26</f>
        <v>103.15760703888235</v>
      </c>
      <c r="K36" s="159">
        <f>'Sales By Region &amp; Outlet'!J26</f>
        <v>3.517713476172446E-2</v>
      </c>
      <c r="M36" s="531"/>
      <c r="N36" s="145" t="s">
        <v>365</v>
      </c>
      <c r="O36" s="146">
        <f>'Sales By Region &amp; Outlet'!C34</f>
        <v>167807.24909230959</v>
      </c>
      <c r="P36" s="147">
        <f>'Sales By Region &amp; Outlet'!D34</f>
        <v>-11514.529148272151</v>
      </c>
      <c r="Q36" s="162">
        <f>'Sales By Region &amp; Outlet'!E34</f>
        <v>-6.4211548988902092E-2</v>
      </c>
      <c r="R36" s="177">
        <f>'Sales By Region &amp; Outlet'!F34</f>
        <v>473140.06974545005</v>
      </c>
      <c r="S36" s="178">
        <f>'Sales By Region &amp; Outlet'!G34</f>
        <v>-22637.16954543686</v>
      </c>
      <c r="T36" s="162">
        <f>'Sales By Region &amp; Outlet'!H34</f>
        <v>-4.5659961271749663E-2</v>
      </c>
      <c r="U36" s="197">
        <f>'Sales By Region &amp; Outlet'!I34</f>
        <v>118.78657546465958</v>
      </c>
      <c r="V36" s="159">
        <f>'Sales By Region &amp; Outlet'!J34</f>
        <v>1.2685919954141696</v>
      </c>
    </row>
    <row r="37" spans="2:22" x14ac:dyDescent="0.25">
      <c r="B37" s="519"/>
      <c r="C37" s="145" t="s">
        <v>366</v>
      </c>
      <c r="D37" s="146">
        <f>'Sales By Region &amp; Outlet'!C27</f>
        <v>26021867.305994838</v>
      </c>
      <c r="E37" s="147">
        <f>'Sales By Region &amp; Outlet'!D27</f>
        <v>1459751.6357073002</v>
      </c>
      <c r="F37" s="184">
        <f>'Sales By Region &amp; Outlet'!E27</f>
        <v>5.9431021956839906E-2</v>
      </c>
      <c r="G37" s="178">
        <f>'Sales By Region &amp; Outlet'!F27</f>
        <v>61755750.854269177</v>
      </c>
      <c r="H37" s="178">
        <f>'Sales By Region &amp; Outlet'!G27</f>
        <v>5503324.3122397885</v>
      </c>
      <c r="I37" s="184">
        <f>'Sales By Region &amp; Outlet'!H27</f>
        <v>9.7832656305554072E-2</v>
      </c>
      <c r="J37" s="185">
        <f>'Sales By Region &amp; Outlet'!I27</f>
        <v>110.97621320996845</v>
      </c>
      <c r="K37" s="159">
        <f>'Sales By Region &amp; Outlet'!J27</f>
        <v>2.8131906586034603</v>
      </c>
      <c r="M37" s="531"/>
      <c r="N37" s="145" t="s">
        <v>367</v>
      </c>
      <c r="O37" s="146">
        <f>'Sales By Region &amp; Outlet'!C35</f>
        <v>97567.607236745243</v>
      </c>
      <c r="P37" s="147">
        <f>'Sales By Region &amp; Outlet'!D35</f>
        <v>-5173.4498297776881</v>
      </c>
      <c r="Q37" s="162">
        <f>'Sales By Region &amp; Outlet'!E35</f>
        <v>-5.0354259314540392E-2</v>
      </c>
      <c r="R37" s="177">
        <f>'Sales By Region &amp; Outlet'!F35</f>
        <v>286508.84625491261</v>
      </c>
      <c r="S37" s="178">
        <f>'Sales By Region &amp; Outlet'!G35</f>
        <v>-20528.056731147459</v>
      </c>
      <c r="T37" s="162">
        <f>'Sales By Region &amp; Outlet'!H35</f>
        <v>-6.685859755457299E-2</v>
      </c>
      <c r="U37" s="197">
        <f>'Sales By Region &amp; Outlet'!I35</f>
        <v>80.37754399906305</v>
      </c>
      <c r="V37" s="159">
        <f>'Sales By Region &amp; Outlet'!J35</f>
        <v>2.0187475663778258</v>
      </c>
    </row>
    <row r="38" spans="2:22" x14ac:dyDescent="0.25">
      <c r="B38" s="519"/>
      <c r="C38" s="145" t="s">
        <v>368</v>
      </c>
      <c r="D38" s="146">
        <f>'Sales By Region &amp; Outlet'!C28</f>
        <v>39431289.831717469</v>
      </c>
      <c r="E38" s="147">
        <f>'Sales By Region &amp; Outlet'!D28</f>
        <v>567005.2866140902</v>
      </c>
      <c r="F38" s="184">
        <f>'Sales By Region &amp; Outlet'!E28</f>
        <v>1.4589366387436272E-2</v>
      </c>
      <c r="G38" s="178">
        <f>'Sales By Region &amp; Outlet'!F28</f>
        <v>95869621.040479094</v>
      </c>
      <c r="H38" s="178">
        <f>'Sales By Region &amp; Outlet'!G28</f>
        <v>4237699.9153120667</v>
      </c>
      <c r="I38" s="184">
        <f>'Sales By Region &amp; Outlet'!H28</f>
        <v>4.6246983183114425E-2</v>
      </c>
      <c r="J38" s="185">
        <f>'Sales By Region &amp; Outlet'!I28</f>
        <v>118.89945875318908</v>
      </c>
      <c r="K38" s="159">
        <f>'Sales By Region &amp; Outlet'!J28</f>
        <v>-2.1077296942963812</v>
      </c>
      <c r="M38" s="531"/>
      <c r="N38" s="145" t="s">
        <v>369</v>
      </c>
      <c r="O38" s="146">
        <f>'Sales By Region &amp; Outlet'!C36</f>
        <v>270110.16895206377</v>
      </c>
      <c r="P38" s="147">
        <f>'Sales By Region &amp; Outlet'!D36</f>
        <v>-37135.08309172967</v>
      </c>
      <c r="Q38" s="162">
        <f>'Sales By Region &amp; Outlet'!E36</f>
        <v>-0.1208646279957374</v>
      </c>
      <c r="R38" s="177">
        <f>'Sales By Region &amp; Outlet'!F36</f>
        <v>814969.58931873681</v>
      </c>
      <c r="S38" s="178">
        <f>'Sales By Region &amp; Outlet'!G36</f>
        <v>-87525.57787502103</v>
      </c>
      <c r="T38" s="162">
        <f>'Sales By Region &amp; Outlet'!H36</f>
        <v>-9.6981769051656369E-2</v>
      </c>
      <c r="U38" s="197">
        <f>'Sales By Region &amp; Outlet'!I36</f>
        <v>157.33214461041288</v>
      </c>
      <c r="V38" s="159">
        <f>'Sales By Region &amp; Outlet'!J36</f>
        <v>-8.3502481620220976</v>
      </c>
    </row>
    <row r="39" spans="2:22" ht="15" thickBot="1" x14ac:dyDescent="0.3">
      <c r="B39" s="519"/>
      <c r="C39" s="145" t="s">
        <v>370</v>
      </c>
      <c r="D39" s="146">
        <f>'Sales By Region &amp; Outlet'!C29</f>
        <v>10158636.936309153</v>
      </c>
      <c r="E39" s="147">
        <f>'Sales By Region &amp; Outlet'!D29</f>
        <v>317855.22997677699</v>
      </c>
      <c r="F39" s="184">
        <f>'Sales By Region &amp; Outlet'!E29</f>
        <v>3.2299794819373194E-2</v>
      </c>
      <c r="G39" s="178">
        <f>'Sales By Region &amp; Outlet'!F29</f>
        <v>25191993.033739939</v>
      </c>
      <c r="H39" s="178">
        <f>'Sales By Region &amp; Outlet'!G29</f>
        <v>1321180.9099666588</v>
      </c>
      <c r="I39" s="184">
        <f>'Sales By Region &amp; Outlet'!H29</f>
        <v>5.5347128665592236E-2</v>
      </c>
      <c r="J39" s="185">
        <f>'Sales By Region &amp; Outlet'!I29</f>
        <v>80.999769204234923</v>
      </c>
      <c r="K39" s="159">
        <f>'Sales By Region &amp; Outlet'!J29</f>
        <v>-2.1592774058362352E-2</v>
      </c>
      <c r="M39" s="532"/>
      <c r="N39" s="148" t="s">
        <v>371</v>
      </c>
      <c r="O39" s="216">
        <f>'Sales By Region &amp; Outlet'!C37</f>
        <v>81985.190280783339</v>
      </c>
      <c r="P39" s="203">
        <f>'Sales By Region &amp; Outlet'!D37</f>
        <v>-8712.9568175775348</v>
      </c>
      <c r="Q39" s="217">
        <f>'Sales By Region &amp; Outlet'!E37</f>
        <v>-9.6065433488166568E-2</v>
      </c>
      <c r="R39" s="179">
        <f>'Sales By Region &amp; Outlet'!F37</f>
        <v>230721.23906769155</v>
      </c>
      <c r="S39" s="180">
        <f>'Sales By Region &amp; Outlet'!G37</f>
        <v>-21037.293318547017</v>
      </c>
      <c r="T39" s="163">
        <f>'Sales By Region &amp; Outlet'!H37</f>
        <v>-8.3561391620572301E-2</v>
      </c>
      <c r="U39" s="219">
        <f>'Sales By Region &amp; Outlet'!I37</f>
        <v>73.079735242484901</v>
      </c>
      <c r="V39" s="194">
        <f>'Sales By Region &amp; Outlet'!J37</f>
        <v>-1.7673031905186889</v>
      </c>
    </row>
    <row r="40" spans="2:22" x14ac:dyDescent="0.25">
      <c r="B40" s="519"/>
      <c r="C40" s="145" t="s">
        <v>372</v>
      </c>
      <c r="D40" s="146">
        <f>'Sales By Region &amp; Outlet'!C30</f>
        <v>16109208.459121291</v>
      </c>
      <c r="E40" s="147">
        <f>'Sales By Region &amp; Outlet'!D30</f>
        <v>899328.09637697786</v>
      </c>
      <c r="F40" s="184">
        <f>'Sales By Region &amp; Outlet'!E30</f>
        <v>5.9127887592056803E-2</v>
      </c>
      <c r="G40" s="178">
        <f>'Sales By Region &amp; Outlet'!F30</f>
        <v>38710184.970611311</v>
      </c>
      <c r="H40" s="178">
        <f>'Sales By Region &amp; Outlet'!G30</f>
        <v>3144805.325085856</v>
      </c>
      <c r="I40" s="184">
        <f>'Sales By Region &amp; Outlet'!H30</f>
        <v>8.8423218209102109E-2</v>
      </c>
      <c r="J40" s="185">
        <f>'Sales By Region &amp; Outlet'!I30</f>
        <v>66.92336374936572</v>
      </c>
      <c r="K40" s="159">
        <f>'Sales By Region &amp; Outlet'!J30</f>
        <v>1.6778046190383265</v>
      </c>
      <c r="M40" s="530" t="str">
        <f>'HOME PAGE'!H6</f>
        <v>LATEST 52 WEEKS ENDING 01-26-2025</v>
      </c>
      <c r="N40" s="142" t="s">
        <v>363</v>
      </c>
      <c r="O40" s="143">
        <f>'Sales By Region &amp; Outlet'!C78</f>
        <v>1207311.9015355129</v>
      </c>
      <c r="P40" s="144">
        <f>'Sales By Region &amp; Outlet'!D78</f>
        <v>-138200.61716137454</v>
      </c>
      <c r="Q40" s="161">
        <f>'Sales By Region &amp; Outlet'!E78</f>
        <v>-0.10271224922917861</v>
      </c>
      <c r="R40" s="188">
        <f>'Sales By Region &amp; Outlet'!F78</f>
        <v>3778953.5708929976</v>
      </c>
      <c r="S40" s="176">
        <f>'Sales By Region &amp; Outlet'!G78</f>
        <v>-294817.28945250949</v>
      </c>
      <c r="T40" s="166">
        <f>'Sales By Region &amp; Outlet'!H78</f>
        <v>-7.2369629898011809E-2</v>
      </c>
      <c r="U40" s="196">
        <f>'Sales By Region &amp; Outlet'!I78</f>
        <v>82.271853885751582</v>
      </c>
      <c r="V40" s="158">
        <f>'Sales By Region &amp; Outlet'!J78</f>
        <v>-2.0872996441460288</v>
      </c>
    </row>
    <row r="41" spans="2:22" x14ac:dyDescent="0.25">
      <c r="B41" s="519"/>
      <c r="C41" s="145" t="s">
        <v>373</v>
      </c>
      <c r="D41" s="146">
        <f>'Sales By Region &amp; Outlet'!C31</f>
        <v>27762030.311048858</v>
      </c>
      <c r="E41" s="147">
        <f>'Sales By Region &amp; Outlet'!D31</f>
        <v>1667010.6988102309</v>
      </c>
      <c r="F41" s="184">
        <f>'Sales By Region &amp; Outlet'!E31</f>
        <v>6.3882331708553258E-2</v>
      </c>
      <c r="G41" s="178">
        <f>'Sales By Region &amp; Outlet'!F31</f>
        <v>67815978.308338925</v>
      </c>
      <c r="H41" s="178">
        <f>'Sales By Region &amp; Outlet'!G31</f>
        <v>6450410.161242865</v>
      </c>
      <c r="I41" s="184">
        <f>'Sales By Region &amp; Outlet'!H31</f>
        <v>0.10511448611998406</v>
      </c>
      <c r="J41" s="185">
        <f>'Sales By Region &amp; Outlet'!I31</f>
        <v>103.6512641091233</v>
      </c>
      <c r="K41" s="159">
        <f>'Sales By Region &amp; Outlet'!J31</f>
        <v>3.0501927942026441</v>
      </c>
      <c r="M41" s="531"/>
      <c r="N41" s="145" t="s">
        <v>365</v>
      </c>
      <c r="O41" s="146">
        <f>'Sales By Region &amp; Outlet'!C79</f>
        <v>2087360.1217663274</v>
      </c>
      <c r="P41" s="147">
        <f>'Sales By Region &amp; Outlet'!D79</f>
        <v>-195220.44401348149</v>
      </c>
      <c r="Q41" s="162">
        <f>'Sales By Region &amp; Outlet'!E79</f>
        <v>-8.5526200888680307E-2</v>
      </c>
      <c r="R41" s="189">
        <f>'Sales By Region &amp; Outlet'!F79</f>
        <v>5901690.2987703253</v>
      </c>
      <c r="S41" s="178">
        <f>'Sales By Region &amp; Outlet'!G79</f>
        <v>-538506.59858053364</v>
      </c>
      <c r="T41" s="167">
        <f>'Sales By Region &amp; Outlet'!H79</f>
        <v>-8.3616480546122043E-2</v>
      </c>
      <c r="U41" s="197">
        <f>'Sales By Region &amp; Outlet'!I79</f>
        <v>118.38192466157081</v>
      </c>
      <c r="V41" s="159">
        <f>'Sales By Region &amp; Outlet'!J79</f>
        <v>-0.72219908515712916</v>
      </c>
    </row>
    <row r="42" spans="2:22" ht="15" thickBot="1" x14ac:dyDescent="0.3">
      <c r="B42" s="520"/>
      <c r="C42" s="148" t="s">
        <v>374</v>
      </c>
      <c r="D42" s="156">
        <f>'Sales By Region &amp; Outlet'!C32</f>
        <v>24254980.128409829</v>
      </c>
      <c r="E42" s="157">
        <f>'Sales By Region &amp; Outlet'!D32</f>
        <v>466881.01164977252</v>
      </c>
      <c r="F42" s="195">
        <f>'Sales By Region &amp; Outlet'!E32</f>
        <v>1.9626663288990105E-2</v>
      </c>
      <c r="G42" s="180">
        <f>'Sales By Region &amp; Outlet'!F32</f>
        <v>58064470.434308335</v>
      </c>
      <c r="H42" s="180">
        <f>'Sales By Region &amp; Outlet'!G32</f>
        <v>1926538.9752574414</v>
      </c>
      <c r="I42" s="195">
        <f>'Sales By Region &amp; Outlet'!H32</f>
        <v>3.4317954459414504E-2</v>
      </c>
      <c r="J42" s="200">
        <f>'Sales By Region &amp; Outlet'!I32</f>
        <v>111.92441822538044</v>
      </c>
      <c r="K42" s="160">
        <f>'Sales By Region &amp; Outlet'!J32</f>
        <v>-1.4213370973023416</v>
      </c>
      <c r="M42" s="531"/>
      <c r="N42" s="145" t="s">
        <v>367</v>
      </c>
      <c r="O42" s="146">
        <f>'Sales By Region &amp; Outlet'!C80</f>
        <v>1205663.4287122621</v>
      </c>
      <c r="P42" s="147">
        <f>'Sales By Region &amp; Outlet'!D80</f>
        <v>-101184.04883137532</v>
      </c>
      <c r="Q42" s="162">
        <f>'Sales By Region &amp; Outlet'!E80</f>
        <v>-7.7426058182062524E-2</v>
      </c>
      <c r="R42" s="189">
        <f>'Sales By Region &amp; Outlet'!F80</f>
        <v>3615985.2131442302</v>
      </c>
      <c r="S42" s="178">
        <f>'Sales By Region &amp; Outlet'!G80</f>
        <v>-301439.15721536381</v>
      </c>
      <c r="T42" s="167">
        <f>'Sales By Region &amp; Outlet'!H80</f>
        <v>-7.6948302945206229E-2</v>
      </c>
      <c r="U42" s="197">
        <f>'Sales By Region &amp; Outlet'!I80</f>
        <v>79.576811777757555</v>
      </c>
      <c r="V42" s="159">
        <f>'Sales By Region &amp; Outlet'!J80</f>
        <v>0.2174767225436085</v>
      </c>
    </row>
    <row r="43" spans="2:22" x14ac:dyDescent="0.25">
      <c r="B43" s="518" t="str">
        <f>'HOME PAGE'!H6</f>
        <v>LATEST 52 WEEKS ENDING 01-26-2025</v>
      </c>
      <c r="C43" s="142" t="s">
        <v>362</v>
      </c>
      <c r="D43" s="143">
        <f>'Sales By Region &amp; Outlet'!C70</f>
        <v>250855460.49954286</v>
      </c>
      <c r="E43" s="144">
        <f>'Sales By Region &amp; Outlet'!D70</f>
        <v>-814894.70589846373</v>
      </c>
      <c r="F43" s="161">
        <f>'Sales By Region &amp; Outlet'!E70</f>
        <v>-3.2379447521073989E-3</v>
      </c>
      <c r="G43" s="220">
        <f>'Sales By Region &amp; Outlet'!F70</f>
        <v>670508399.45920515</v>
      </c>
      <c r="H43" s="229">
        <f>'Sales By Region &amp; Outlet'!G70</f>
        <v>18347253.983485699</v>
      </c>
      <c r="I43" s="223">
        <f>'Sales By Region &amp; Outlet'!H70</f>
        <v>2.813300686612092E-2</v>
      </c>
      <c r="J43" s="187">
        <f>'Sales By Region &amp; Outlet'!I70</f>
        <v>91.20277264961031</v>
      </c>
      <c r="K43" s="158">
        <f>'Sales By Region &amp; Outlet'!J70</f>
        <v>-2.2075109773338113</v>
      </c>
      <c r="M43" s="531"/>
      <c r="N43" s="145" t="s">
        <v>369</v>
      </c>
      <c r="O43" s="146">
        <f>'Sales By Region &amp; Outlet'!C81</f>
        <v>3453261.458098426</v>
      </c>
      <c r="P43" s="147">
        <f>'Sales By Region &amp; Outlet'!D81</f>
        <v>-471161.70388036594</v>
      </c>
      <c r="Q43" s="162">
        <f>'Sales By Region &amp; Outlet'!E81</f>
        <v>-0.12005884290082379</v>
      </c>
      <c r="R43" s="189">
        <f>'Sales By Region &amp; Outlet'!F81</f>
        <v>10467652.495544009</v>
      </c>
      <c r="S43" s="178">
        <f>'Sales By Region &amp; Outlet'!G81</f>
        <v>-1137862.6962669715</v>
      </c>
      <c r="T43" s="167">
        <f>'Sales By Region &amp; Outlet'!H81</f>
        <v>-9.8044996491828643E-2</v>
      </c>
      <c r="U43" s="197">
        <f>'Sales By Region &amp; Outlet'!I81</f>
        <v>161.15261595250149</v>
      </c>
      <c r="V43" s="159">
        <f>'Sales By Region &amp; Outlet'!J81</f>
        <v>-7.3460229960188883</v>
      </c>
    </row>
    <row r="44" spans="2:22" ht="15" thickBot="1" x14ac:dyDescent="0.3">
      <c r="B44" s="519"/>
      <c r="C44" s="145" t="s">
        <v>364</v>
      </c>
      <c r="D44" s="146">
        <f>'Sales By Region &amp; Outlet'!C71</f>
        <v>341625503.69058073</v>
      </c>
      <c r="E44" s="147">
        <f>'Sales By Region &amp; Outlet'!D71</f>
        <v>6513930.7460424304</v>
      </c>
      <c r="F44" s="162">
        <f>'Sales By Region &amp; Outlet'!E71</f>
        <v>1.9438095464165007E-2</v>
      </c>
      <c r="G44" s="189">
        <f>'Sales By Region &amp; Outlet'!F71</f>
        <v>800925548.71700215</v>
      </c>
      <c r="H44" s="230">
        <f>'Sales By Region &amp; Outlet'!G71</f>
        <v>42048076.42193675</v>
      </c>
      <c r="I44" s="224">
        <f>'Sales By Region &amp; Outlet'!H71</f>
        <v>5.540825489887212E-2</v>
      </c>
      <c r="J44" s="185">
        <f>'Sales By Region &amp; Outlet'!I71</f>
        <v>103.36915831906501</v>
      </c>
      <c r="K44" s="159">
        <f>'Sales By Region &amp; Outlet'!J71</f>
        <v>-0.1470289244194305</v>
      </c>
      <c r="M44" s="532"/>
      <c r="N44" s="148" t="s">
        <v>371</v>
      </c>
      <c r="O44" s="156">
        <f>'Sales By Region &amp; Outlet'!C82</f>
        <v>1031631.0712865599</v>
      </c>
      <c r="P44" s="157">
        <f>'Sales By Region &amp; Outlet'!D82</f>
        <v>-98067.23435260111</v>
      </c>
      <c r="Q44" s="163">
        <f>'Sales By Region &amp; Outlet'!E82</f>
        <v>-8.6808339769188739E-2</v>
      </c>
      <c r="R44" s="222">
        <f>'Sales By Region &amp; Outlet'!F82</f>
        <v>2936599.4699245333</v>
      </c>
      <c r="S44" s="180">
        <f>'Sales By Region &amp; Outlet'!G82</f>
        <v>-268980.14136935771</v>
      </c>
      <c r="T44" s="168">
        <f>'Sales By Region &amp; Outlet'!H82</f>
        <v>-8.3909986331859449E-2</v>
      </c>
      <c r="U44" s="198">
        <f>'Sales By Region &amp; Outlet'!I82</f>
        <v>73.67452431763401</v>
      </c>
      <c r="V44" s="160">
        <f>'Sales By Region &amp; Outlet'!J82</f>
        <v>-0.55352926956288684</v>
      </c>
    </row>
    <row r="45" spans="2:22" x14ac:dyDescent="0.25">
      <c r="B45" s="519"/>
      <c r="C45" s="145" t="s">
        <v>366</v>
      </c>
      <c r="D45" s="146">
        <f>'Sales By Region &amp; Outlet'!C72</f>
        <v>308289693.2154597</v>
      </c>
      <c r="E45" s="147">
        <f>'Sales By Region &amp; Outlet'!D72</f>
        <v>8992277.2733333111</v>
      </c>
      <c r="F45" s="162">
        <f>'Sales By Region &amp; Outlet'!E72</f>
        <v>3.0044620482363608E-2</v>
      </c>
      <c r="G45" s="189">
        <f>'Sales By Region &amp; Outlet'!F72</f>
        <v>738595746.61171186</v>
      </c>
      <c r="H45" s="230">
        <f>'Sales By Region &amp; Outlet'!G72</f>
        <v>46799909.632165909</v>
      </c>
      <c r="I45" s="224">
        <f>'Sales By Region &amp; Outlet'!H72</f>
        <v>6.7649886181014446E-2</v>
      </c>
      <c r="J45" s="185">
        <f>'Sales By Region &amp; Outlet'!I72</f>
        <v>108.5605747371869</v>
      </c>
      <c r="K45" s="159">
        <f>'Sales By Region &amp; Outlet'!J72</f>
        <v>0.96504162146561612</v>
      </c>
      <c r="M45" s="530" t="str">
        <f>'HOME PAGE'!H7</f>
        <v>YTD ENDING 01-26-2025</v>
      </c>
      <c r="N45" s="149" t="s">
        <v>363</v>
      </c>
      <c r="O45" s="154">
        <f>'Sales By Region &amp; Outlet'!C123</f>
        <v>1216243.6840699897</v>
      </c>
      <c r="P45" s="155">
        <f>'Sales By Region &amp; Outlet'!D123</f>
        <v>-150273.66202258435</v>
      </c>
      <c r="Q45" s="208">
        <f>'Sales By Region &amp; Outlet'!E123</f>
        <v>-0.1099683530928294</v>
      </c>
      <c r="R45" s="175">
        <f>'Sales By Region &amp; Outlet'!F123</f>
        <v>3790873.2319980841</v>
      </c>
      <c r="S45" s="176">
        <f>'Sales By Region &amp; Outlet'!G123</f>
        <v>-345118.66814451944</v>
      </c>
      <c r="T45" s="161">
        <f>'Sales By Region &amp; Outlet'!H123</f>
        <v>-8.3442781435964661E-2</v>
      </c>
      <c r="U45" s="221">
        <f>'Sales By Region &amp; Outlet'!I123</f>
        <v>82.351666827714183</v>
      </c>
      <c r="V45" s="199">
        <f>'Sales By Region &amp; Outlet'!J123</f>
        <v>-3.467856205715961</v>
      </c>
    </row>
    <row r="46" spans="2:22" x14ac:dyDescent="0.25">
      <c r="B46" s="519"/>
      <c r="C46" s="145" t="s">
        <v>368</v>
      </c>
      <c r="D46" s="146">
        <f>'Sales By Region &amp; Outlet'!C73</f>
        <v>487338043.17285216</v>
      </c>
      <c r="E46" s="147">
        <f>'Sales By Region &amp; Outlet'!D73</f>
        <v>4412274.9217473269</v>
      </c>
      <c r="F46" s="162">
        <f>'Sales By Region &amp; Outlet'!E73</f>
        <v>9.1365489518734806E-3</v>
      </c>
      <c r="G46" s="189">
        <f>'Sales By Region &amp; Outlet'!F73</f>
        <v>1195085427.271621</v>
      </c>
      <c r="H46" s="230">
        <f>'Sales By Region &amp; Outlet'!G73</f>
        <v>40646982.306517124</v>
      </c>
      <c r="I46" s="224">
        <f>'Sales By Region &amp; Outlet'!H73</f>
        <v>3.5209311058369851E-2</v>
      </c>
      <c r="J46" s="185">
        <f>'Sales By Region &amp; Outlet'!I73</f>
        <v>121.33634093675778</v>
      </c>
      <c r="K46" s="159">
        <f>'Sales By Region &amp; Outlet'!J73</f>
        <v>-1.412981763567899</v>
      </c>
      <c r="M46" s="531"/>
      <c r="N46" s="145" t="s">
        <v>365</v>
      </c>
      <c r="O46" s="146">
        <f>'Sales By Region &amp; Outlet'!C124</f>
        <v>2098874.6509146006</v>
      </c>
      <c r="P46" s="147">
        <f>'Sales By Region &amp; Outlet'!D124</f>
        <v>-203165.86203610618</v>
      </c>
      <c r="Q46" s="162">
        <f>'Sales By Region &amp; Outlet'!E124</f>
        <v>-8.8254685742125569E-2</v>
      </c>
      <c r="R46" s="177">
        <f>'Sales By Region &amp; Outlet'!F124</f>
        <v>5924327.4683157634</v>
      </c>
      <c r="S46" s="178">
        <f>'Sales By Region &amp; Outlet'!G124</f>
        <v>-576367.59152693953</v>
      </c>
      <c r="T46" s="162">
        <f>'Sales By Region &amp; Outlet'!H124</f>
        <v>-8.8662456279080704E-2</v>
      </c>
      <c r="U46" s="197">
        <f>'Sales By Region &amp; Outlet'!I124</f>
        <v>118.2754232357772</v>
      </c>
      <c r="V46" s="159">
        <f>'Sales By Region &amp; Outlet'!J124</f>
        <v>-0.22158747761376674</v>
      </c>
    </row>
    <row r="47" spans="2:22" x14ac:dyDescent="0.25">
      <c r="B47" s="519"/>
      <c r="C47" s="145" t="s">
        <v>370</v>
      </c>
      <c r="D47" s="146">
        <f>'Sales By Region &amp; Outlet'!C74</f>
        <v>120413058.341028</v>
      </c>
      <c r="E47" s="147">
        <f>'Sales By Region &amp; Outlet'!D74</f>
        <v>2823876.4746920615</v>
      </c>
      <c r="F47" s="162">
        <f>'Sales By Region &amp; Outlet'!E74</f>
        <v>2.4014764197457995E-2</v>
      </c>
      <c r="G47" s="189">
        <f>'Sales By Region &amp; Outlet'!F74</f>
        <v>303583263.6442464</v>
      </c>
      <c r="H47" s="230">
        <f>'Sales By Region &amp; Outlet'!G74</f>
        <v>12023610.472126901</v>
      </c>
      <c r="I47" s="224">
        <f>'Sales By Region &amp; Outlet'!H74</f>
        <v>4.123893803999306E-2</v>
      </c>
      <c r="J47" s="185">
        <f>'Sales By Region &amp; Outlet'!I74</f>
        <v>79.276344100669476</v>
      </c>
      <c r="K47" s="159">
        <f>'Sales By Region &amp; Outlet'!J74</f>
        <v>0.24205669928942086</v>
      </c>
      <c r="M47" s="531"/>
      <c r="N47" s="145" t="s">
        <v>367</v>
      </c>
      <c r="O47" s="146">
        <f>'Sales By Region &amp; Outlet'!C125</f>
        <v>1210836.8785420398</v>
      </c>
      <c r="P47" s="147">
        <f>'Sales By Region &amp; Outlet'!D125</f>
        <v>-116298.36059246515</v>
      </c>
      <c r="Q47" s="162">
        <f>'Sales By Region &amp; Outlet'!E125</f>
        <v>-8.7631129942950997E-2</v>
      </c>
      <c r="R47" s="177">
        <f>'Sales By Region &amp; Outlet'!F125</f>
        <v>3636513.2698753779</v>
      </c>
      <c r="S47" s="178">
        <f>'Sales By Region &amp; Outlet'!G125</f>
        <v>-327307.41813712008</v>
      </c>
      <c r="T47" s="162">
        <f>'Sales By Region &amp; Outlet'!H125</f>
        <v>-8.2573719625353564E-2</v>
      </c>
      <c r="U47" s="197">
        <f>'Sales By Region &amp; Outlet'!I125</f>
        <v>79.408333441966676</v>
      </c>
      <c r="V47" s="159">
        <f>'Sales By Region &amp; Outlet'!J125</f>
        <v>-0.28337869891042544</v>
      </c>
    </row>
    <row r="48" spans="2:22" x14ac:dyDescent="0.25">
      <c r="B48" s="519"/>
      <c r="C48" s="145" t="s">
        <v>372</v>
      </c>
      <c r="D48" s="146">
        <f>'Sales By Region &amp; Outlet'!C75</f>
        <v>184292706.27727568</v>
      </c>
      <c r="E48" s="147">
        <f>'Sales By Region &amp; Outlet'!D75</f>
        <v>9147347.581954807</v>
      </c>
      <c r="F48" s="162">
        <f>'Sales By Region &amp; Outlet'!E75</f>
        <v>5.2227176615438249E-2</v>
      </c>
      <c r="G48" s="189">
        <f>'Sales By Region &amp; Outlet'!F75</f>
        <v>449799029.39652574</v>
      </c>
      <c r="H48" s="230">
        <f>'Sales By Region &amp; Outlet'!G75</f>
        <v>31002216.394067347</v>
      </c>
      <c r="I48" s="224">
        <f>'Sales By Region &amp; Outlet'!H75</f>
        <v>7.4026867997883647E-2</v>
      </c>
      <c r="J48" s="185">
        <f>'Sales By Region &amp; Outlet'!I75</f>
        <v>63.216928699598398</v>
      </c>
      <c r="K48" s="159">
        <f>'Sales By Region &amp; Outlet'!J75</f>
        <v>1.8828248498220788</v>
      </c>
      <c r="M48" s="531"/>
      <c r="N48" s="145" t="s">
        <v>369</v>
      </c>
      <c r="O48" s="146">
        <f>'Sales By Region &amp; Outlet'!C126</f>
        <v>3490396.5411901549</v>
      </c>
      <c r="P48" s="147">
        <f>'Sales By Region &amp; Outlet'!D126</f>
        <v>-462979.18533560494</v>
      </c>
      <c r="Q48" s="162">
        <f>'Sales By Region &amp; Outlet'!E126</f>
        <v>-0.11710983659589387</v>
      </c>
      <c r="R48" s="177">
        <f>'Sales By Region &amp; Outlet'!F126</f>
        <v>10555178.073419029</v>
      </c>
      <c r="S48" s="178">
        <f>'Sales By Region &amp; Outlet'!G126</f>
        <v>-1130960.0395433735</v>
      </c>
      <c r="T48" s="162">
        <f>'Sales By Region &amp; Outlet'!H126</f>
        <v>-9.6777911454674598E-2</v>
      </c>
      <c r="U48" s="197">
        <f>'Sales By Region &amp; Outlet'!I126</f>
        <v>161.84625772209762</v>
      </c>
      <c r="V48" s="159">
        <f>'Sales By Region &amp; Outlet'!J126</f>
        <v>-7.184009415362425</v>
      </c>
    </row>
    <row r="49" spans="2:22" ht="15" thickBot="1" x14ac:dyDescent="0.3">
      <c r="B49" s="519"/>
      <c r="C49" s="145" t="s">
        <v>373</v>
      </c>
      <c r="D49" s="146">
        <f>'Sales By Region &amp; Outlet'!C76</f>
        <v>328195478.8855142</v>
      </c>
      <c r="E49" s="147">
        <f>'Sales By Region &amp; Outlet'!D76</f>
        <v>11037229.625789583</v>
      </c>
      <c r="F49" s="162">
        <f>'Sales By Region &amp; Outlet'!E76</f>
        <v>3.4800386405056317E-2</v>
      </c>
      <c r="G49" s="189">
        <f>'Sales By Region &amp; Outlet'!F76</f>
        <v>801482091.4286319</v>
      </c>
      <c r="H49" s="230">
        <f>'Sales By Region &amp; Outlet'!G76</f>
        <v>45100206.551479936</v>
      </c>
      <c r="I49" s="224">
        <f>'Sales By Region &amp; Outlet'!H76</f>
        <v>5.9626238350228206E-2</v>
      </c>
      <c r="J49" s="185">
        <f>'Sales By Region &amp; Outlet'!I76</f>
        <v>101.17603546134293</v>
      </c>
      <c r="K49" s="159">
        <f>'Sales By Region &amp; Outlet'!J76</f>
        <v>1.3602515876960553</v>
      </c>
      <c r="M49" s="532"/>
      <c r="N49" s="150" t="s">
        <v>371</v>
      </c>
      <c r="O49" s="156">
        <f>'Sales By Region &amp; Outlet'!C127</f>
        <v>1040344.028104137</v>
      </c>
      <c r="P49" s="157">
        <f>'Sales By Region &amp; Outlet'!D127</f>
        <v>-100156.08030487213</v>
      </c>
      <c r="Q49" s="163">
        <f>'Sales By Region &amp; Outlet'!E127</f>
        <v>-8.7817685913760463E-2</v>
      </c>
      <c r="R49" s="179">
        <f>'Sales By Region &amp; Outlet'!F127</f>
        <v>2957636.7632430806</v>
      </c>
      <c r="S49" s="180">
        <f>'Sales By Region &amp; Outlet'!G127</f>
        <v>-284027.83118224703</v>
      </c>
      <c r="T49" s="163">
        <f>'Sales By Region &amp; Outlet'!H127</f>
        <v>-8.7617895963292475E-2</v>
      </c>
      <c r="U49" s="198">
        <f>'Sales By Region &amp; Outlet'!I127</f>
        <v>73.822695583838581</v>
      </c>
      <c r="V49" s="160">
        <f>'Sales By Region &amp; Outlet'!J127</f>
        <v>-0.63528381778917264</v>
      </c>
    </row>
    <row r="50" spans="2:22" ht="15" thickBot="1" x14ac:dyDescent="0.3">
      <c r="B50" s="520"/>
      <c r="C50" s="148" t="s">
        <v>374</v>
      </c>
      <c r="D50" s="156">
        <f>'Sales By Region &amp; Outlet'!C77</f>
        <v>300404896.0741843</v>
      </c>
      <c r="E50" s="157">
        <f>'Sales By Region &amp; Outlet'!D77</f>
        <v>5385789.002427876</v>
      </c>
      <c r="F50" s="163">
        <f>'Sales By Region &amp; Outlet'!E77</f>
        <v>1.8255729453882152E-2</v>
      </c>
      <c r="G50" s="190">
        <f>'Sales By Region &amp; Outlet'!F77</f>
        <v>736892456.44363236</v>
      </c>
      <c r="H50" s="231">
        <f>'Sales By Region &amp; Outlet'!G77</f>
        <v>32392087.909821987</v>
      </c>
      <c r="I50" s="225">
        <f>'Sales By Region &amp; Outlet'!H77</f>
        <v>4.5978809034884736E-2</v>
      </c>
      <c r="J50" s="200">
        <f>'Sales By Region &amp; Outlet'!I77</f>
        <v>114.45970278294921</v>
      </c>
      <c r="K50" s="160">
        <f>'Sales By Region &amp; Outlet'!J77</f>
        <v>-0.29589974501756444</v>
      </c>
    </row>
    <row r="51" spans="2:22" x14ac:dyDescent="0.25">
      <c r="B51" s="518" t="str">
        <f>'HOME PAGE'!H7</f>
        <v>YTD ENDING 01-26-2025</v>
      </c>
      <c r="C51" s="149" t="s">
        <v>362</v>
      </c>
      <c r="D51" s="143">
        <f>'Sales By Region &amp; Outlet'!C115</f>
        <v>251083694.8640314</v>
      </c>
      <c r="E51" s="144">
        <f>'Sales By Region &amp; Outlet'!D115</f>
        <v>-895588.24228981137</v>
      </c>
      <c r="F51" s="166">
        <f>'Sales By Region &amp; Outlet'!E115</f>
        <v>-3.5542137879324112E-3</v>
      </c>
      <c r="G51" s="175">
        <f>'Sales By Region &amp; Outlet'!F115</f>
        <v>669183028.98896146</v>
      </c>
      <c r="H51" s="232">
        <f>'Sales By Region &amp; Outlet'!G115</f>
        <v>17514498.617065549</v>
      </c>
      <c r="I51" s="226">
        <f>'Sales By Region &amp; Outlet'!H115</f>
        <v>2.6876391602139095E-2</v>
      </c>
      <c r="J51" s="187">
        <f>'Sales By Region &amp; Outlet'!I115</f>
        <v>91.524158704405181</v>
      </c>
      <c r="K51" s="158">
        <f>'Sales By Region &amp; Outlet'!J115</f>
        <v>-3.0940791496023081</v>
      </c>
    </row>
    <row r="52" spans="2:22" x14ac:dyDescent="0.25">
      <c r="B52" s="519"/>
      <c r="C52" s="145" t="s">
        <v>364</v>
      </c>
      <c r="D52" s="146">
        <f>'Sales By Region &amp; Outlet'!C116</f>
        <v>340728141.97896415</v>
      </c>
      <c r="E52" s="147">
        <f>'Sales By Region &amp; Outlet'!D116</f>
        <v>6840022.1832722425</v>
      </c>
      <c r="F52" s="167">
        <f>'Sales By Region &amp; Outlet'!E116</f>
        <v>2.0485970532457674E-2</v>
      </c>
      <c r="G52" s="177">
        <f>'Sales By Region &amp; Outlet'!F116</f>
        <v>796709092.21431279</v>
      </c>
      <c r="H52" s="233">
        <f>'Sales By Region &amp; Outlet'!G116</f>
        <v>40431610.894958854</v>
      </c>
      <c r="I52" s="227">
        <f>'Sales By Region &amp; Outlet'!H116</f>
        <v>5.3461344405527474E-2</v>
      </c>
      <c r="J52" s="185">
        <f>'Sales By Region &amp; Outlet'!I116</f>
        <v>103.36689053262984</v>
      </c>
      <c r="K52" s="159">
        <f>'Sales By Region &amp; Outlet'!J116</f>
        <v>0.60443559687999482</v>
      </c>
    </row>
    <row r="53" spans="2:22" x14ac:dyDescent="0.25">
      <c r="B53" s="519"/>
      <c r="C53" s="145" t="s">
        <v>366</v>
      </c>
      <c r="D53" s="146">
        <f>'Sales By Region &amp; Outlet'!C117</f>
        <v>306829941.57975268</v>
      </c>
      <c r="E53" s="147">
        <f>'Sales By Region &amp; Outlet'!D117</f>
        <v>9025685.4080500007</v>
      </c>
      <c r="F53" s="167">
        <f>'Sales By Region &amp; Outlet'!E117</f>
        <v>3.0307442627166926E-2</v>
      </c>
      <c r="G53" s="177">
        <f>'Sales By Region &amp; Outlet'!F117</f>
        <v>733092422.29947174</v>
      </c>
      <c r="H53" s="233">
        <f>'Sales By Region &amp; Outlet'!G117</f>
        <v>45135198.027951837</v>
      </c>
      <c r="I53" s="227">
        <f>'Sales By Region &amp; Outlet'!H117</f>
        <v>6.5607564592036427E-2</v>
      </c>
      <c r="J53" s="185">
        <f>'Sales By Region &amp; Outlet'!I117</f>
        <v>108.3287215278844</v>
      </c>
      <c r="K53" s="159">
        <f>'Sales By Region &amp; Outlet'!J117</f>
        <v>1.4065060968882221</v>
      </c>
    </row>
    <row r="54" spans="2:22" x14ac:dyDescent="0.25">
      <c r="B54" s="519"/>
      <c r="C54" s="145" t="s">
        <v>368</v>
      </c>
      <c r="D54" s="146">
        <f>'Sales By Region &amp; Outlet'!C118</f>
        <v>486771037.8862381</v>
      </c>
      <c r="E54" s="147">
        <f>'Sales By Region &amp; Outlet'!D118</f>
        <v>4843792.3068813682</v>
      </c>
      <c r="F54" s="167">
        <f>'Sales By Region &amp; Outlet'!E118</f>
        <v>1.0050878740126685E-2</v>
      </c>
      <c r="G54" s="177">
        <f>'Sales By Region &amp; Outlet'!F118</f>
        <v>1190847727.3563097</v>
      </c>
      <c r="H54" s="233">
        <f>'Sales By Region &amp; Outlet'!G118</f>
        <v>39317860.785167933</v>
      </c>
      <c r="I54" s="227">
        <f>'Sales By Region &amp; Outlet'!H118</f>
        <v>3.4144021728453246E-2</v>
      </c>
      <c r="J54" s="185">
        <f>'Sales By Region &amp; Outlet'!I118</f>
        <v>121.51169009309567</v>
      </c>
      <c r="K54" s="159">
        <f>'Sales By Region &amp; Outlet'!J118</f>
        <v>-1.6900773001807323</v>
      </c>
    </row>
    <row r="55" spans="2:22" x14ac:dyDescent="0.25">
      <c r="B55" s="519"/>
      <c r="C55" s="145" t="s">
        <v>370</v>
      </c>
      <c r="D55" s="146">
        <f>'Sales By Region &amp; Outlet'!C119</f>
        <v>120095203.11105123</v>
      </c>
      <c r="E55" s="147">
        <f>'Sales By Region &amp; Outlet'!D119</f>
        <v>3152083.0453242809</v>
      </c>
      <c r="F55" s="167">
        <f>'Sales By Region &amp; Outlet'!E119</f>
        <v>2.6953984497358013E-2</v>
      </c>
      <c r="G55" s="177">
        <f>'Sales By Region &amp; Outlet'!F119</f>
        <v>302262082.73427969</v>
      </c>
      <c r="H55" s="233">
        <f>'Sales By Region &amp; Outlet'!G119</f>
        <v>11976037.81386596</v>
      </c>
      <c r="I55" s="227">
        <f>'Sales By Region &amp; Outlet'!H119</f>
        <v>4.1255988785645445E-2</v>
      </c>
      <c r="J55" s="185">
        <f>'Sales By Region &amp; Outlet'!I119</f>
        <v>79.273574272296671</v>
      </c>
      <c r="K55" s="159">
        <f>'Sales By Region &amp; Outlet'!J119</f>
        <v>1.1684698694512718</v>
      </c>
    </row>
    <row r="56" spans="2:22" x14ac:dyDescent="0.25">
      <c r="B56" s="519"/>
      <c r="C56" s="145" t="s">
        <v>372</v>
      </c>
      <c r="D56" s="146">
        <f>'Sales By Region &amp; Outlet'!C120</f>
        <v>183393378.18089879</v>
      </c>
      <c r="E56" s="147">
        <f>'Sales By Region &amp; Outlet'!D120</f>
        <v>9726629.4759503007</v>
      </c>
      <c r="F56" s="167">
        <f>'Sales By Region &amp; Outlet'!E120</f>
        <v>5.6007436935871818E-2</v>
      </c>
      <c r="G56" s="177">
        <f>'Sales By Region &amp; Outlet'!F120</f>
        <v>446654224.07144028</v>
      </c>
      <c r="H56" s="233">
        <f>'Sales By Region &amp; Outlet'!G120</f>
        <v>31179579.346663415</v>
      </c>
      <c r="I56" s="227">
        <f>'Sales By Region &amp; Outlet'!H120</f>
        <v>7.5045685079814489E-2</v>
      </c>
      <c r="J56" s="185">
        <f>'Sales By Region &amp; Outlet'!I120</f>
        <v>63.072732656052622</v>
      </c>
      <c r="K56" s="159">
        <f>'Sales By Region &amp; Outlet'!J120</f>
        <v>2.1285055946363443</v>
      </c>
    </row>
    <row r="57" spans="2:22" x14ac:dyDescent="0.25">
      <c r="B57" s="519"/>
      <c r="C57" s="145" t="s">
        <v>373</v>
      </c>
      <c r="D57" s="146">
        <f>'Sales By Region &amp; Outlet'!C121</f>
        <v>326528468.18670404</v>
      </c>
      <c r="E57" s="147">
        <f>'Sales By Region &amp; Outlet'!D121</f>
        <v>10433307.119969726</v>
      </c>
      <c r="F57" s="167">
        <f>'Sales By Region &amp; Outlet'!E121</f>
        <v>3.3006854912805944E-2</v>
      </c>
      <c r="G57" s="177">
        <f>'Sales By Region &amp; Outlet'!F121</f>
        <v>795031681.26738966</v>
      </c>
      <c r="H57" s="233">
        <f>'Sales By Region &amp; Outlet'!G121</f>
        <v>39668628.454476476</v>
      </c>
      <c r="I57" s="227">
        <f>'Sales By Region &amp; Outlet'!H121</f>
        <v>5.2515976664139971E-2</v>
      </c>
      <c r="J57" s="185">
        <f>'Sales By Region &amp; Outlet'!I121</f>
        <v>100.92502524463862</v>
      </c>
      <c r="K57" s="159">
        <f>'Sales By Region &amp; Outlet'!J121</f>
        <v>0.52205505389559903</v>
      </c>
    </row>
    <row r="58" spans="2:22" ht="15" thickBot="1" x14ac:dyDescent="0.3">
      <c r="B58" s="520"/>
      <c r="C58" s="148" t="s">
        <v>374</v>
      </c>
      <c r="D58" s="156">
        <f>'Sales By Region &amp; Outlet'!C122</f>
        <v>299938015.06253457</v>
      </c>
      <c r="E58" s="157">
        <f>'Sales By Region &amp; Outlet'!D122</f>
        <v>5632710.8210243583</v>
      </c>
      <c r="F58" s="168">
        <f>'Sales By Region &amp; Outlet'!E122</f>
        <v>1.9139005447221205E-2</v>
      </c>
      <c r="G58" s="179">
        <f>'Sales By Region &amp; Outlet'!F122</f>
        <v>734965917.46837497</v>
      </c>
      <c r="H58" s="234">
        <f>'Sales By Region &amp; Outlet'!G122</f>
        <v>33062065.399787188</v>
      </c>
      <c r="I58" s="228">
        <f>'Sales By Region &amp; Outlet'!H122</f>
        <v>4.7103410677045932E-2</v>
      </c>
      <c r="J58" s="200">
        <f>'Sales By Region &amp; Outlet'!I122</f>
        <v>114.58027818347173</v>
      </c>
      <c r="K58" s="160">
        <f>'Sales By Region &amp; Outlet'!J122</f>
        <v>-0.30200994175413598</v>
      </c>
    </row>
    <row r="62" spans="2:22" ht="23.5" x14ac:dyDescent="0.25">
      <c r="B62" s="506" t="s">
        <v>249</v>
      </c>
      <c r="C62" s="506"/>
      <c r="D62" s="506"/>
      <c r="E62" s="506"/>
      <c r="F62" s="506"/>
      <c r="G62" s="506"/>
      <c r="H62" s="506"/>
      <c r="I62" s="506"/>
      <c r="J62" s="506"/>
      <c r="K62" s="506"/>
    </row>
    <row r="63" spans="2:22" ht="15" thickBot="1" x14ac:dyDescent="0.3">
      <c r="B63" s="521" t="s">
        <v>375</v>
      </c>
      <c r="C63" s="521"/>
      <c r="D63" s="521"/>
      <c r="E63" s="521"/>
      <c r="F63" s="521"/>
      <c r="G63" s="521"/>
      <c r="H63" s="521"/>
      <c r="I63" s="521"/>
      <c r="J63" s="521"/>
      <c r="K63" s="521"/>
    </row>
    <row r="64" spans="2:22" ht="32.5" customHeight="1" x14ac:dyDescent="0.25">
      <c r="C64" s="522"/>
      <c r="D64" s="523" t="s">
        <v>266</v>
      </c>
      <c r="E64" s="524"/>
      <c r="F64" s="525"/>
      <c r="G64" s="526" t="s">
        <v>269</v>
      </c>
      <c r="H64" s="524"/>
      <c r="I64" s="527"/>
      <c r="J64" s="528" t="s">
        <v>342</v>
      </c>
      <c r="K64" s="529"/>
    </row>
    <row r="65" spans="2:11" ht="33" customHeight="1" thickBot="1" x14ac:dyDescent="0.3">
      <c r="C65" s="522"/>
      <c r="D65" s="151" t="s">
        <v>271</v>
      </c>
      <c r="E65" s="152" t="s">
        <v>272</v>
      </c>
      <c r="F65" s="153" t="s">
        <v>273</v>
      </c>
      <c r="G65" s="164" t="s">
        <v>271</v>
      </c>
      <c r="H65" s="152" t="s">
        <v>272</v>
      </c>
      <c r="I65" s="165" t="s">
        <v>273</v>
      </c>
      <c r="J65" s="151" t="s">
        <v>271</v>
      </c>
      <c r="K65" s="153" t="s">
        <v>343</v>
      </c>
    </row>
    <row r="66" spans="2:11" x14ac:dyDescent="0.25">
      <c r="B66" s="518" t="str">
        <f>'HOME PAGE'!H5</f>
        <v>4 WEEKS ENDING 01-26-2025</v>
      </c>
      <c r="C66" s="142" t="s">
        <v>376</v>
      </c>
      <c r="D66" s="143">
        <f>'Sales By Region &amp; Outlet'!C38</f>
        <v>66429.322786700664</v>
      </c>
      <c r="E66" s="144">
        <f>'Sales By Region &amp; Outlet'!D38</f>
        <v>3165.1780231211451</v>
      </c>
      <c r="F66" s="166">
        <f>'Sales By Region &amp; Outlet'!E38</f>
        <v>5.0031151688678221E-2</v>
      </c>
      <c r="G66" s="169">
        <f>'Sales By Region &amp; Outlet'!F38</f>
        <v>254558.31252256513</v>
      </c>
      <c r="H66" s="170">
        <f>'Sales By Region &amp; Outlet'!G38</f>
        <v>13027.756840232352</v>
      </c>
      <c r="I66" s="161">
        <f>'Sales By Region &amp; Outlet'!H38</f>
        <v>5.3938338374738784E-2</v>
      </c>
      <c r="J66" s="181">
        <f>'Sales By Region &amp; Outlet'!I38</f>
        <v>21.279884766905614</v>
      </c>
      <c r="K66" s="158">
        <f>'Sales By Region &amp; Outlet'!J38</f>
        <v>2.0943678505874352</v>
      </c>
    </row>
    <row r="67" spans="2:11" x14ac:dyDescent="0.25">
      <c r="B67" s="519"/>
      <c r="C67" s="145" t="s">
        <v>377</v>
      </c>
      <c r="D67" s="146">
        <f>'Sales By Region &amp; Outlet'!C39</f>
        <v>103831.67374077847</v>
      </c>
      <c r="E67" s="147">
        <f>'Sales By Region &amp; Outlet'!D39</f>
        <v>-13415.435287246088</v>
      </c>
      <c r="F67" s="167">
        <f>'Sales By Region &amp; Outlet'!E39</f>
        <v>-0.11442017972519487</v>
      </c>
      <c r="G67" s="171">
        <f>'Sales By Region &amp; Outlet'!F39</f>
        <v>390251.8628532064</v>
      </c>
      <c r="H67" s="172">
        <f>'Sales By Region &amp; Outlet'!G39</f>
        <v>-37518.493622300331</v>
      </c>
      <c r="I67" s="162">
        <f>'Sales By Region &amp; Outlet'!H39</f>
        <v>-8.7707091093042033E-2</v>
      </c>
      <c r="J67" s="182">
        <f>'Sales By Region &amp; Outlet'!I39</f>
        <v>27.68187569571672</v>
      </c>
      <c r="K67" s="159">
        <f>'Sales By Region &amp; Outlet'!J39</f>
        <v>-1.9101175451886547</v>
      </c>
    </row>
    <row r="68" spans="2:11" x14ac:dyDescent="0.25">
      <c r="B68" s="519"/>
      <c r="C68" s="145" t="s">
        <v>378</v>
      </c>
      <c r="D68" s="146">
        <f>'Sales By Region &amp; Outlet'!C40</f>
        <v>202097.63655752133</v>
      </c>
      <c r="E68" s="147">
        <f>'Sales By Region &amp; Outlet'!D40</f>
        <v>3632.2174658017175</v>
      </c>
      <c r="F68" s="167">
        <f>'Sales By Region &amp; Outlet'!E40</f>
        <v>1.8301513091926156E-2</v>
      </c>
      <c r="G68" s="171">
        <f>'Sales By Region &amp; Outlet'!F40</f>
        <v>517391.45586390258</v>
      </c>
      <c r="H68" s="172">
        <f>'Sales By Region &amp; Outlet'!G40</f>
        <v>37950.408504117455</v>
      </c>
      <c r="I68" s="162">
        <f>'Sales By Region &amp; Outlet'!H40</f>
        <v>7.9155526447109714E-2</v>
      </c>
      <c r="J68" s="182">
        <f>'Sales By Region &amp; Outlet'!I40</f>
        <v>62.704589244271105</v>
      </c>
      <c r="K68" s="159">
        <f>'Sales By Region &amp; Outlet'!J40</f>
        <v>4.4098512263984659</v>
      </c>
    </row>
    <row r="69" spans="2:11" x14ac:dyDescent="0.25">
      <c r="B69" s="519"/>
      <c r="C69" s="145" t="s">
        <v>379</v>
      </c>
      <c r="D69" s="146">
        <f>'Sales By Region &amp; Outlet'!C41</f>
        <v>1835853.8386339073</v>
      </c>
      <c r="E69" s="147">
        <f>'Sales By Region &amp; Outlet'!D41</f>
        <v>-151252.73748261691</v>
      </c>
      <c r="F69" s="167">
        <f>'Sales By Region &amp; Outlet'!E41</f>
        <v>-7.6117073588582107E-2</v>
      </c>
      <c r="G69" s="171">
        <f>'Sales By Region &amp; Outlet'!F41</f>
        <v>4432244.1477176165</v>
      </c>
      <c r="H69" s="172">
        <f>'Sales By Region &amp; Outlet'!G41</f>
        <v>-276624.52280362416</v>
      </c>
      <c r="I69" s="162">
        <f>'Sales By Region &amp; Outlet'!H41</f>
        <v>-5.87454316862491E-2</v>
      </c>
      <c r="J69" s="182">
        <f>'Sales By Region &amp; Outlet'!I41</f>
        <v>402.73896085323128</v>
      </c>
      <c r="K69" s="159">
        <f>'Sales By Region &amp; Outlet'!J41</f>
        <v>-9.9407528101847902</v>
      </c>
    </row>
    <row r="70" spans="2:11" x14ac:dyDescent="0.25">
      <c r="B70" s="519"/>
      <c r="C70" s="145" t="s">
        <v>380</v>
      </c>
      <c r="D70" s="146">
        <f>'Sales By Region &amp; Outlet'!C42</f>
        <v>95284.613891342757</v>
      </c>
      <c r="E70" s="147">
        <f>'Sales By Region &amp; Outlet'!D42</f>
        <v>4444.0320657745324</v>
      </c>
      <c r="F70" s="167">
        <f>'Sales By Region &amp; Outlet'!E42</f>
        <v>4.8921219750749152E-2</v>
      </c>
      <c r="G70" s="171">
        <f>'Sales By Region &amp; Outlet'!F42</f>
        <v>337561.84136713028</v>
      </c>
      <c r="H70" s="172">
        <f>'Sales By Region &amp; Outlet'!G42</f>
        <v>25129.067438376835</v>
      </c>
      <c r="I70" s="162">
        <f>'Sales By Region &amp; Outlet'!H42</f>
        <v>8.0430318248581753E-2</v>
      </c>
      <c r="J70" s="182">
        <f>'Sales By Region &amp; Outlet'!I42</f>
        <v>55.273602347141818</v>
      </c>
      <c r="K70" s="159">
        <f>'Sales By Region &amp; Outlet'!J42</f>
        <v>5.3872999275940927</v>
      </c>
    </row>
    <row r="71" spans="2:11" x14ac:dyDescent="0.25">
      <c r="B71" s="519"/>
      <c r="C71" s="145" t="s">
        <v>381</v>
      </c>
      <c r="D71" s="146">
        <f>'Sales By Region &amp; Outlet'!C43</f>
        <v>43264.310653218345</v>
      </c>
      <c r="E71" s="147">
        <f>'Sales By Region &amp; Outlet'!D43</f>
        <v>-6307.4524852508403</v>
      </c>
      <c r="F71" s="167">
        <f>'Sales By Region &amp; Outlet'!E43</f>
        <v>-0.12723881673589429</v>
      </c>
      <c r="G71" s="171">
        <f>'Sales By Region &amp; Outlet'!F43</f>
        <v>160927.84556613566</v>
      </c>
      <c r="H71" s="172">
        <f>'Sales By Region &amp; Outlet'!G43</f>
        <v>-13559.091582566936</v>
      </c>
      <c r="I71" s="162">
        <f>'Sales By Region &amp; Outlet'!H43</f>
        <v>-7.7708347708639658E-2</v>
      </c>
      <c r="J71" s="182">
        <f>'Sales By Region &amp; Outlet'!I43</f>
        <v>13.076153122348316</v>
      </c>
      <c r="K71" s="159">
        <f>'Sales By Region &amp; Outlet'!J43</f>
        <v>-1.1075943934270605</v>
      </c>
    </row>
    <row r="72" spans="2:11" x14ac:dyDescent="0.25">
      <c r="B72" s="519"/>
      <c r="C72" s="145" t="s">
        <v>382</v>
      </c>
      <c r="D72" s="146">
        <f>'Sales By Region &amp; Outlet'!C44</f>
        <v>105088.98358411617</v>
      </c>
      <c r="E72" s="147">
        <f>'Sales By Region &amp; Outlet'!D44</f>
        <v>4762.2720767707215</v>
      </c>
      <c r="F72" s="167">
        <f>'Sales By Region &amp; Outlet'!E44</f>
        <v>4.7467638530363378E-2</v>
      </c>
      <c r="G72" s="171">
        <f>'Sales By Region &amp; Outlet'!F44</f>
        <v>329585.91375586984</v>
      </c>
      <c r="H72" s="172">
        <f>'Sales By Region &amp; Outlet'!G44</f>
        <v>23972.838367919147</v>
      </c>
      <c r="I72" s="162">
        <f>'Sales By Region &amp; Outlet'!H44</f>
        <v>7.84417955203245E-2</v>
      </c>
      <c r="J72" s="182">
        <f>'Sales By Region &amp; Outlet'!I44</f>
        <v>28.544814140801151</v>
      </c>
      <c r="K72" s="159">
        <f>'Sales By Region &amp; Outlet'!J44</f>
        <v>2.7463993012392294</v>
      </c>
    </row>
    <row r="73" spans="2:11" ht="15" thickBot="1" x14ac:dyDescent="0.3">
      <c r="B73" s="520"/>
      <c r="C73" s="148" t="s">
        <v>383</v>
      </c>
      <c r="D73" s="216">
        <f>'Sales By Region &amp; Outlet'!C45</f>
        <v>182829.11920345068</v>
      </c>
      <c r="E73" s="203">
        <f>'Sales By Region &amp; Outlet'!D45</f>
        <v>6599.0757633773319</v>
      </c>
      <c r="F73" s="218">
        <f>'Sales By Region &amp; Outlet'!E45</f>
        <v>3.7445804555006727E-2</v>
      </c>
      <c r="G73" s="235">
        <f>'Sales By Region &amp; Outlet'!F45</f>
        <v>637066.46400487539</v>
      </c>
      <c r="H73" s="236">
        <f>'Sales By Region &amp; Outlet'!G45</f>
        <v>7495.0761104741832</v>
      </c>
      <c r="I73" s="217">
        <f>'Sales By Region &amp; Outlet'!H45</f>
        <v>1.1905045646279182E-2</v>
      </c>
      <c r="J73" s="237">
        <f>'Sales By Region &amp; Outlet'!I45</f>
        <v>61.37845305430978</v>
      </c>
      <c r="K73" s="194">
        <f>'Sales By Region &amp; Outlet'!J45</f>
        <v>5.3695668330035033</v>
      </c>
    </row>
    <row r="74" spans="2:11" x14ac:dyDescent="0.25">
      <c r="B74" s="518" t="str">
        <f>'HOME PAGE'!H6</f>
        <v>LATEST 52 WEEKS ENDING 01-26-2025</v>
      </c>
      <c r="C74" s="142" t="s">
        <v>376</v>
      </c>
      <c r="D74" s="143">
        <f>'Sales By Region &amp; Outlet'!C83</f>
        <v>814971.10804484109</v>
      </c>
      <c r="E74" s="144">
        <f>'Sales By Region &amp; Outlet'!D83</f>
        <v>-53455.048477334669</v>
      </c>
      <c r="F74" s="166">
        <f>'Sales By Region &amp; Outlet'!E83</f>
        <v>-6.1553936481379648E-2</v>
      </c>
      <c r="G74" s="169">
        <f>'Sales By Region &amp; Outlet'!F83</f>
        <v>3142818.3692199741</v>
      </c>
      <c r="H74" s="170">
        <f>'Sales By Region &amp; Outlet'!G83</f>
        <v>-162162.19452273007</v>
      </c>
      <c r="I74" s="161">
        <f>'Sales By Region &amp; Outlet'!H83</f>
        <v>-4.9066005501433425E-2</v>
      </c>
      <c r="J74" s="181">
        <f>'Sales By Region &amp; Outlet'!I83</f>
        <v>20.305021280374781</v>
      </c>
      <c r="K74" s="158">
        <f>'Sales By Region &amp; Outlet'!J83</f>
        <v>-0.21522397280838135</v>
      </c>
    </row>
    <row r="75" spans="2:11" x14ac:dyDescent="0.25">
      <c r="B75" s="519"/>
      <c r="C75" s="145" t="s">
        <v>377</v>
      </c>
      <c r="D75" s="146">
        <f>'Sales By Region &amp; Outlet'!C84</f>
        <v>1431682.9250515539</v>
      </c>
      <c r="E75" s="147">
        <f>'Sales By Region &amp; Outlet'!D84</f>
        <v>-143425.44045585883</v>
      </c>
      <c r="F75" s="167">
        <f>'Sales By Region &amp; Outlet'!E84</f>
        <v>-9.1057506643141398E-2</v>
      </c>
      <c r="G75" s="171">
        <f>'Sales By Region &amp; Outlet'!F84</f>
        <v>5330481.2758467831</v>
      </c>
      <c r="H75" s="172">
        <f>'Sales By Region &amp; Outlet'!G84</f>
        <v>-233747.67653033044</v>
      </c>
      <c r="I75" s="162">
        <f>'Sales By Region &amp; Outlet'!H84</f>
        <v>-4.2008996849504238E-2</v>
      </c>
      <c r="J75" s="182">
        <f>'Sales By Region &amp; Outlet'!I84</f>
        <v>29.686862042206887</v>
      </c>
      <c r="K75" s="159">
        <f>'Sales By Region &amp; Outlet'!J84</f>
        <v>-1.2884936395359787</v>
      </c>
    </row>
    <row r="76" spans="2:11" x14ac:dyDescent="0.25">
      <c r="B76" s="519"/>
      <c r="C76" s="145" t="s">
        <v>378</v>
      </c>
      <c r="D76" s="146">
        <f>'Sales By Region &amp; Outlet'!C85</f>
        <v>2527087.4654313591</v>
      </c>
      <c r="E76" s="147">
        <f>'Sales By Region &amp; Outlet'!D85</f>
        <v>187346.5098542613</v>
      </c>
      <c r="F76" s="167">
        <f>'Sales By Region &amp; Outlet'!E85</f>
        <v>8.0071475180914731E-2</v>
      </c>
      <c r="G76" s="171">
        <f>'Sales By Region &amp; Outlet'!F85</f>
        <v>6355204.6673920071</v>
      </c>
      <c r="H76" s="172">
        <f>'Sales By Region &amp; Outlet'!G85</f>
        <v>542508.83173243608</v>
      </c>
      <c r="I76" s="162">
        <f>'Sales By Region &amp; Outlet'!H85</f>
        <v>9.3331708224653254E-2</v>
      </c>
      <c r="J76" s="182">
        <f>'Sales By Region &amp; Outlet'!I85</f>
        <v>60.983192447287735</v>
      </c>
      <c r="K76" s="159">
        <f>'Sales By Region &amp; Outlet'!J85</f>
        <v>7.4348447922956211</v>
      </c>
    </row>
    <row r="77" spans="2:11" x14ac:dyDescent="0.25">
      <c r="B77" s="519"/>
      <c r="C77" s="145" t="s">
        <v>379</v>
      </c>
      <c r="D77" s="146">
        <f>'Sales By Region &amp; Outlet'!C86</f>
        <v>23868047.809432689</v>
      </c>
      <c r="E77" s="147">
        <f>'Sales By Region &amp; Outlet'!D86</f>
        <v>-1600070.9774649516</v>
      </c>
      <c r="F77" s="167">
        <f>'Sales By Region &amp; Outlet'!E86</f>
        <v>-6.2826429814208579E-2</v>
      </c>
      <c r="G77" s="171">
        <f>'Sales By Region &amp; Outlet'!F86</f>
        <v>57481458.91238787</v>
      </c>
      <c r="H77" s="172">
        <f>'Sales By Region &amp; Outlet'!G86</f>
        <v>-2269743.7186500579</v>
      </c>
      <c r="I77" s="162">
        <f>'Sales By Region &amp; Outlet'!H86</f>
        <v>-3.7986577988491116E-2</v>
      </c>
      <c r="J77" s="182">
        <f>'Sales By Region &amp; Outlet'!I86</f>
        <v>407.24356621083865</v>
      </c>
      <c r="K77" s="159">
        <f>'Sales By Region &amp; Outlet'!J86</f>
        <v>-4.8754122010641368</v>
      </c>
    </row>
    <row r="78" spans="2:11" x14ac:dyDescent="0.25">
      <c r="B78" s="519"/>
      <c r="C78" s="145" t="s">
        <v>380</v>
      </c>
      <c r="D78" s="146">
        <f>'Sales By Region &amp; Outlet'!C87</f>
        <v>1178071.2587975876</v>
      </c>
      <c r="E78" s="147">
        <f>'Sales By Region &amp; Outlet'!D87</f>
        <v>9428.8432516078465</v>
      </c>
      <c r="F78" s="167">
        <f>'Sales By Region &amp; Outlet'!E87</f>
        <v>8.0682021516417166E-3</v>
      </c>
      <c r="G78" s="171">
        <f>'Sales By Region &amp; Outlet'!F87</f>
        <v>4196215.6796807777</v>
      </c>
      <c r="H78" s="172">
        <f>'Sales By Region &amp; Outlet'!G87</f>
        <v>220695.89487195201</v>
      </c>
      <c r="I78" s="162">
        <f>'Sales By Region &amp; Outlet'!H87</f>
        <v>5.5513720675034905E-2</v>
      </c>
      <c r="J78" s="182">
        <f>'Sales By Region &amp; Outlet'!I87</f>
        <v>53.151844664745752</v>
      </c>
      <c r="K78" s="159">
        <f>'Sales By Region &amp; Outlet'!J87</f>
        <v>3.1464521381613295</v>
      </c>
    </row>
    <row r="79" spans="2:11" x14ac:dyDescent="0.25">
      <c r="B79" s="519"/>
      <c r="C79" s="145" t="s">
        <v>381</v>
      </c>
      <c r="D79" s="146">
        <f>'Sales By Region &amp; Outlet'!C88</f>
        <v>552490.74942714442</v>
      </c>
      <c r="E79" s="147">
        <f>'Sales By Region &amp; Outlet'!D88</f>
        <v>-145593.1736381934</v>
      </c>
      <c r="F79" s="167">
        <f>'Sales By Region &amp; Outlet'!E88</f>
        <v>-0.2085611325911691</v>
      </c>
      <c r="G79" s="171">
        <f>'Sales By Region &amp; Outlet'!F88</f>
        <v>2007002.6776937654</v>
      </c>
      <c r="H79" s="172">
        <f>'Sales By Region &amp; Outlet'!G88</f>
        <v>-310362.89875042369</v>
      </c>
      <c r="I79" s="162">
        <f>'Sales By Region &amp; Outlet'!H88</f>
        <v>-0.13392919179659626</v>
      </c>
      <c r="J79" s="182">
        <f>'Sales By Region &amp; Outlet'!I88</f>
        <v>12.987543333636841</v>
      </c>
      <c r="K79" s="159">
        <f>'Sales By Region &amp; Outlet'!J88</f>
        <v>-2.5756262603551914</v>
      </c>
    </row>
    <row r="80" spans="2:11" x14ac:dyDescent="0.25">
      <c r="B80" s="519"/>
      <c r="C80" s="145" t="s">
        <v>382</v>
      </c>
      <c r="D80" s="146">
        <f>'Sales By Region &amp; Outlet'!C89</f>
        <v>1198383.5175302615</v>
      </c>
      <c r="E80" s="147">
        <f>'Sales By Region &amp; Outlet'!D89</f>
        <v>-8072.5513316227589</v>
      </c>
      <c r="F80" s="167">
        <f>'Sales By Region &amp; Outlet'!E89</f>
        <v>-6.6911274599812292E-3</v>
      </c>
      <c r="G80" s="171">
        <f>'Sales By Region &amp; Outlet'!F89</f>
        <v>3624307.6458326257</v>
      </c>
      <c r="H80" s="172">
        <f>'Sales By Region &amp; Outlet'!G89</f>
        <v>-3838.9942127610557</v>
      </c>
      <c r="I80" s="162">
        <f>'Sales By Region &amp; Outlet'!H89</f>
        <v>-1.0581144020995335E-3</v>
      </c>
      <c r="J80" s="182">
        <f>'Sales By Region &amp; Outlet'!I89</f>
        <v>25.317314973398126</v>
      </c>
      <c r="K80" s="159">
        <f>'Sales By Region &amp; Outlet'!J89</f>
        <v>1.1448051738251657</v>
      </c>
    </row>
    <row r="81" spans="2:11" ht="15" thickBot="1" x14ac:dyDescent="0.3">
      <c r="B81" s="520"/>
      <c r="C81" s="148" t="s">
        <v>383</v>
      </c>
      <c r="D81" s="156">
        <f>'Sales By Region &amp; Outlet'!C90</f>
        <v>2304007.665704506</v>
      </c>
      <c r="E81" s="157">
        <f>'Sales By Region &amp; Outlet'!D90</f>
        <v>-89453.054201825988</v>
      </c>
      <c r="F81" s="168">
        <f>'Sales By Region &amp; Outlet'!E90</f>
        <v>-3.7373938689633783E-2</v>
      </c>
      <c r="G81" s="173">
        <f>'Sales By Region &amp; Outlet'!F90</f>
        <v>8207516.7707313467</v>
      </c>
      <c r="H81" s="174">
        <f>'Sales By Region &amp; Outlet'!G90</f>
        <v>-211949.46712100506</v>
      </c>
      <c r="I81" s="163">
        <f>'Sales By Region &amp; Outlet'!H90</f>
        <v>-2.5173741557168998E-2</v>
      </c>
      <c r="J81" s="183">
        <f>'Sales By Region &amp; Outlet'!I90</f>
        <v>60.159785730205293</v>
      </c>
      <c r="K81" s="160">
        <f>'Sales By Region &amp; Outlet'!J90</f>
        <v>0.88949185745946835</v>
      </c>
    </row>
    <row r="82" spans="2:11" x14ac:dyDescent="0.25">
      <c r="B82" s="518" t="str">
        <f>'HOME PAGE'!H7</f>
        <v>YTD ENDING 01-26-2025</v>
      </c>
      <c r="C82" s="149" t="s">
        <v>376</v>
      </c>
      <c r="D82" s="154">
        <f>'Sales By Region &amp; Outlet'!C128</f>
        <v>811805.93002172001</v>
      </c>
      <c r="E82" s="155">
        <f>'Sales By Region &amp; Outlet'!D128</f>
        <v>-68368.705323139788</v>
      </c>
      <c r="F82" s="209">
        <f>'Sales By Region &amp; Outlet'!E128</f>
        <v>-7.7676295791405475E-2</v>
      </c>
      <c r="G82" s="206">
        <f>'Sales By Region &amp; Outlet'!F128</f>
        <v>3129790.6123797423</v>
      </c>
      <c r="H82" s="201">
        <f>'Sales By Region &amp; Outlet'!G128</f>
        <v>-213960.84177618381</v>
      </c>
      <c r="I82" s="208">
        <f>'Sales By Region &amp; Outlet'!H128</f>
        <v>-6.3988261301614779E-2</v>
      </c>
      <c r="J82" s="210">
        <f>'Sales By Region &amp; Outlet'!I128</f>
        <v>20.137955682942348</v>
      </c>
      <c r="K82" s="199">
        <f>'Sales By Region &amp; Outlet'!J128</f>
        <v>-0.85192623147308666</v>
      </c>
    </row>
    <row r="83" spans="2:11" x14ac:dyDescent="0.25">
      <c r="B83" s="519"/>
      <c r="C83" s="145" t="s">
        <v>377</v>
      </c>
      <c r="D83" s="146">
        <f>'Sales By Region &amp; Outlet'!C129</f>
        <v>1445098.3603387992</v>
      </c>
      <c r="E83" s="147">
        <f>'Sales By Region &amp; Outlet'!D129</f>
        <v>-144369.79612972494</v>
      </c>
      <c r="F83" s="167">
        <f>'Sales By Region &amp; Outlet'!E129</f>
        <v>-9.0828995561940254E-2</v>
      </c>
      <c r="G83" s="171">
        <f>'Sales By Region &amp; Outlet'!F129</f>
        <v>5367999.7694690833</v>
      </c>
      <c r="H83" s="172">
        <f>'Sales By Region &amp; Outlet'!G129</f>
        <v>-207620.20394974574</v>
      </c>
      <c r="I83" s="162">
        <f>'Sales By Region &amp; Outlet'!H129</f>
        <v>-3.7237151193867737E-2</v>
      </c>
      <c r="J83" s="182">
        <f>'Sales By Region &amp; Outlet'!I129</f>
        <v>29.834363866515297</v>
      </c>
      <c r="K83" s="159">
        <f>'Sales By Region &amp; Outlet'!J129</f>
        <v>-1.2338626279740339</v>
      </c>
    </row>
    <row r="84" spans="2:11" x14ac:dyDescent="0.25">
      <c r="B84" s="519"/>
      <c r="C84" s="145" t="s">
        <v>378</v>
      </c>
      <c r="D84" s="146">
        <f>'Sales By Region &amp; Outlet'!C130</f>
        <v>2523455.247965558</v>
      </c>
      <c r="E84" s="147">
        <f>'Sales By Region &amp; Outlet'!D130</f>
        <v>206261.13635319611</v>
      </c>
      <c r="F84" s="167">
        <f>'Sales By Region &amp; Outlet'!E130</f>
        <v>8.9013318012306886E-2</v>
      </c>
      <c r="G84" s="171">
        <f>'Sales By Region &amp; Outlet'!F130</f>
        <v>6317254.2588878907</v>
      </c>
      <c r="H84" s="172">
        <f>'Sales By Region &amp; Outlet'!G130</f>
        <v>535707.80355897918</v>
      </c>
      <c r="I84" s="162">
        <f>'Sales By Region &amp; Outlet'!H130</f>
        <v>9.2658220027828669E-2</v>
      </c>
      <c r="J84" s="182">
        <f>'Sales By Region &amp; Outlet'!I130</f>
        <v>60.629978517813711</v>
      </c>
      <c r="K84" s="159">
        <f>'Sales By Region &amp; Outlet'!J130</f>
        <v>7.7938982393144727</v>
      </c>
    </row>
    <row r="85" spans="2:11" x14ac:dyDescent="0.25">
      <c r="B85" s="519"/>
      <c r="C85" s="145" t="s">
        <v>379</v>
      </c>
      <c r="D85" s="146">
        <f>'Sales By Region &amp; Outlet'!C131</f>
        <v>24019300.546915311</v>
      </c>
      <c r="E85" s="147">
        <f>'Sales By Region &amp; Outlet'!D131</f>
        <v>-1390035.1601503454</v>
      </c>
      <c r="F85" s="167">
        <f>'Sales By Region &amp; Outlet'!E131</f>
        <v>-5.4705686767081194E-2</v>
      </c>
      <c r="G85" s="171">
        <f>'Sales By Region &amp; Outlet'!F131</f>
        <v>57758083.435191497</v>
      </c>
      <c r="H85" s="172">
        <f>'Sales By Region &amp; Outlet'!G131</f>
        <v>-1862612.1024656221</v>
      </c>
      <c r="I85" s="162">
        <f>'Sales By Region &amp; Outlet'!H131</f>
        <v>-3.1241032759994805E-2</v>
      </c>
      <c r="J85" s="182">
        <f>'Sales By Region &amp; Outlet'!I131</f>
        <v>408.03706422084696</v>
      </c>
      <c r="K85" s="159">
        <f>'Sales By Region &amp; Outlet'!J131</f>
        <v>-4.4970767855214717</v>
      </c>
    </row>
    <row r="86" spans="2:11" x14ac:dyDescent="0.25">
      <c r="B86" s="519"/>
      <c r="C86" s="145" t="s">
        <v>380</v>
      </c>
      <c r="D86" s="146">
        <f>'Sales By Region &amp; Outlet'!C132</f>
        <v>1173627.2267318121</v>
      </c>
      <c r="E86" s="147">
        <f>'Sales By Region &amp; Outlet'!D132</f>
        <v>6815.4141816401388</v>
      </c>
      <c r="F86" s="167">
        <f>'Sales By Region &amp; Outlet'!E132</f>
        <v>5.841056893951424E-3</v>
      </c>
      <c r="G86" s="171">
        <f>'Sales By Region &amp; Outlet'!F132</f>
        <v>4171086.6122424011</v>
      </c>
      <c r="H86" s="172">
        <f>'Sales By Region &amp; Outlet'!G132</f>
        <v>217504.49644514173</v>
      </c>
      <c r="I86" s="162">
        <f>'Sales By Region &amp; Outlet'!H132</f>
        <v>5.5014538733383779E-2</v>
      </c>
      <c r="J86" s="182">
        <f>'Sales By Region &amp; Outlet'!I132</f>
        <v>52.720422487997865</v>
      </c>
      <c r="K86" s="159">
        <f>'Sales By Region &amp; Outlet'!J132</f>
        <v>3.2282310161583752</v>
      </c>
    </row>
    <row r="87" spans="2:11" x14ac:dyDescent="0.25">
      <c r="B87" s="519"/>
      <c r="C87" s="145" t="s">
        <v>381</v>
      </c>
      <c r="D87" s="146">
        <f>'Sales By Region &amp; Outlet'!C133</f>
        <v>558798.20191239531</v>
      </c>
      <c r="E87" s="147">
        <f>'Sales By Region &amp; Outlet'!D133</f>
        <v>-145877.16968118155</v>
      </c>
      <c r="F87" s="167">
        <f>'Sales By Region &amp; Outlet'!E133</f>
        <v>-0.20701329372600316</v>
      </c>
      <c r="G87" s="171">
        <f>'Sales By Region &amp; Outlet'!F133</f>
        <v>2020561.7692763323</v>
      </c>
      <c r="H87" s="172">
        <f>'Sales By Region &amp; Outlet'!G133</f>
        <v>-299890.71383387526</v>
      </c>
      <c r="I87" s="162">
        <f>'Sales By Region &amp; Outlet'!H133</f>
        <v>-0.129238032675385</v>
      </c>
      <c r="J87" s="182">
        <f>'Sales By Region &amp; Outlet'!I133</f>
        <v>13.078529724311688</v>
      </c>
      <c r="K87" s="159">
        <f>'Sales By Region &amp; Outlet'!J133</f>
        <v>-2.6264044172934717</v>
      </c>
    </row>
    <row r="88" spans="2:11" x14ac:dyDescent="0.25">
      <c r="B88" s="519"/>
      <c r="C88" s="145" t="s">
        <v>382</v>
      </c>
      <c r="D88" s="146">
        <f>'Sales By Region &amp; Outlet'!C134</f>
        <v>1193621.2454534916</v>
      </c>
      <c r="E88" s="147">
        <f>'Sales By Region &amp; Outlet'!D134</f>
        <v>-7988.8504066341557</v>
      </c>
      <c r="F88" s="167">
        <f>'Sales By Region &amp; Outlet'!E134</f>
        <v>-6.6484547975736242E-3</v>
      </c>
      <c r="G88" s="171">
        <f>'Sales By Region &amp; Outlet'!F134</f>
        <v>3600334.8074647062</v>
      </c>
      <c r="H88" s="172">
        <f>'Sales By Region &amp; Outlet'!G134</f>
        <v>-6030.2671023206785</v>
      </c>
      <c r="I88" s="162">
        <f>'Sales By Region &amp; Outlet'!H134</f>
        <v>-1.6721177633533567E-3</v>
      </c>
      <c r="J88" s="182">
        <f>'Sales By Region &amp; Outlet'!I134</f>
        <v>25.106737555562585</v>
      </c>
      <c r="K88" s="159">
        <f>'Sales By Region &amp; Outlet'!J134</f>
        <v>0.86725144071108673</v>
      </c>
    </row>
    <row r="89" spans="2:11" ht="15" thickBot="1" x14ac:dyDescent="0.3">
      <c r="B89" s="520"/>
      <c r="C89" s="148" t="s">
        <v>383</v>
      </c>
      <c r="D89" s="156">
        <f>'Sales By Region &amp; Outlet'!C135</f>
        <v>2297408.5899411296</v>
      </c>
      <c r="E89" s="157">
        <f>'Sales By Region &amp; Outlet'!D135</f>
        <v>-123237.69300229009</v>
      </c>
      <c r="F89" s="168">
        <f>'Sales By Region &amp; Outlet'!E135</f>
        <v>-5.0911070266919566E-2</v>
      </c>
      <c r="G89" s="173">
        <f>'Sales By Region &amp; Outlet'!F135</f>
        <v>8200021.6946208701</v>
      </c>
      <c r="H89" s="174">
        <f>'Sales By Region &amp; Outlet'!G135</f>
        <v>-272795.50660421886</v>
      </c>
      <c r="I89" s="163">
        <f>'Sales By Region &amp; Outlet'!H135</f>
        <v>-3.2196552825992188E-2</v>
      </c>
      <c r="J89" s="183">
        <f>'Sales By Region &amp; Outlet'!I135</f>
        <v>59.725875775406635</v>
      </c>
      <c r="K89" s="160">
        <f>'Sales By Region &amp; Outlet'!J135</f>
        <v>-0.28327031515454593</v>
      </c>
    </row>
  </sheetData>
  <mergeCells count="45">
    <mergeCell ref="B2:K2"/>
    <mergeCell ref="M2:V2"/>
    <mergeCell ref="B3:K3"/>
    <mergeCell ref="M3:V3"/>
    <mergeCell ref="C4:C5"/>
    <mergeCell ref="D4:F4"/>
    <mergeCell ref="G4:I4"/>
    <mergeCell ref="J4:K4"/>
    <mergeCell ref="N4:N5"/>
    <mergeCell ref="O4:Q4"/>
    <mergeCell ref="R4:T4"/>
    <mergeCell ref="U4:V4"/>
    <mergeCell ref="B6:B13"/>
    <mergeCell ref="M6:M13"/>
    <mergeCell ref="B14:B21"/>
    <mergeCell ref="M14:M21"/>
    <mergeCell ref="B22:B29"/>
    <mergeCell ref="M22:M29"/>
    <mergeCell ref="B31:K31"/>
    <mergeCell ref="M31:V31"/>
    <mergeCell ref="B32:K32"/>
    <mergeCell ref="M32:V32"/>
    <mergeCell ref="R33:T33"/>
    <mergeCell ref="U33:V33"/>
    <mergeCell ref="C33:C34"/>
    <mergeCell ref="D33:F33"/>
    <mergeCell ref="G33:I33"/>
    <mergeCell ref="J33:K33"/>
    <mergeCell ref="N33:N34"/>
    <mergeCell ref="O33:Q33"/>
    <mergeCell ref="B35:B42"/>
    <mergeCell ref="M35:M39"/>
    <mergeCell ref="M40:M44"/>
    <mergeCell ref="B43:B50"/>
    <mergeCell ref="M45:M49"/>
    <mergeCell ref="B66:B73"/>
    <mergeCell ref="B74:B81"/>
    <mergeCell ref="B82:B89"/>
    <mergeCell ref="B51:B58"/>
    <mergeCell ref="B62:K62"/>
    <mergeCell ref="B63:K63"/>
    <mergeCell ref="C64:C65"/>
    <mergeCell ref="D64:F64"/>
    <mergeCell ref="G64:I64"/>
    <mergeCell ref="J64:K64"/>
  </mergeCells>
  <conditionalFormatting sqref="A31:B32">
    <cfRule type="cellIs" dxfId="81" priority="2" operator="lessThan">
      <formula>0</formula>
    </cfRule>
  </conditionalFormatting>
  <conditionalFormatting sqref="A35:L59">
    <cfRule type="cellIs" dxfId="80" priority="8" operator="lessThan">
      <formula>0</formula>
    </cfRule>
  </conditionalFormatting>
  <conditionalFormatting sqref="A1:XFD1 A2:A29 W2:XFD29 L4:V5 A30:XFD30 W31:XFD1048576 A33:V34 N35:V49 M59:V61 A60:A100 L60:L100 M90:V1048576 A101:L1048576">
    <cfRule type="cellIs" dxfId="79" priority="28" operator="lessThan">
      <formula>0</formula>
    </cfRule>
  </conditionalFormatting>
  <conditionalFormatting sqref="B2:B3 B4:J4 B5:K5">
    <cfRule type="cellIs" dxfId="78" priority="26" operator="lessThan">
      <formula>0</formula>
    </cfRule>
  </conditionalFormatting>
  <conditionalFormatting sqref="B62:B63">
    <cfRule type="cellIs" dxfId="77" priority="1" operator="lessThan">
      <formula>0</formula>
    </cfRule>
  </conditionalFormatting>
  <conditionalFormatting sqref="B64:K89">
    <cfRule type="cellIs" dxfId="76" priority="7" operator="lessThan">
      <formula>0</formula>
    </cfRule>
  </conditionalFormatting>
  <conditionalFormatting sqref="B6:V29">
    <cfRule type="cellIs" dxfId="75" priority="5" operator="lessThan">
      <formula>0</formula>
    </cfRule>
  </conditionalFormatting>
  <conditionalFormatting sqref="L2:M3">
    <cfRule type="cellIs" dxfId="74" priority="4" operator="lessThan">
      <formula>0</formula>
    </cfRule>
  </conditionalFormatting>
  <conditionalFormatting sqref="L31:M32">
    <cfRule type="cellIs" dxfId="73" priority="3" operator="lessThan">
      <formula>0</formula>
    </cfRule>
  </conditionalFormatting>
  <conditionalFormatting sqref="M35 M40 M45">
    <cfRule type="cellIs" dxfId="72" priority="6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A26DA-1A34-4D30-9DDC-036D579B4108}">
  <sheetPr>
    <tabColor rgb="FF616365"/>
  </sheetPr>
  <dimension ref="B2:P55"/>
  <sheetViews>
    <sheetView showGridLines="0" zoomScale="80" zoomScaleNormal="80" workbookViewId="0">
      <selection activeCell="K152" sqref="K152"/>
    </sheetView>
  </sheetViews>
  <sheetFormatPr defaultColWidth="9.1796875" defaultRowHeight="14.5" x14ac:dyDescent="0.35"/>
  <cols>
    <col min="1" max="1" width="3.7265625" style="27" customWidth="1"/>
    <col min="2" max="2" width="47" style="27" bestFit="1" customWidth="1"/>
    <col min="3" max="3" width="11.26953125" style="27" bestFit="1" customWidth="1"/>
    <col min="4" max="4" width="10.453125" style="27" bestFit="1" customWidth="1"/>
    <col min="5" max="5" width="12.453125" style="98" bestFit="1" customWidth="1"/>
    <col min="6" max="6" width="12.26953125" style="27" bestFit="1" customWidth="1"/>
    <col min="7" max="7" width="11.81640625" style="27" bestFit="1" customWidth="1"/>
    <col min="8" max="8" width="12.453125" style="98" bestFit="1" customWidth="1"/>
    <col min="9" max="9" width="3.7265625" style="27" customWidth="1"/>
    <col min="10" max="10" width="44.1796875" style="27" bestFit="1" customWidth="1"/>
    <col min="11" max="11" width="11.26953125" style="27" bestFit="1" customWidth="1"/>
    <col min="12" max="12" width="10.453125" style="27" bestFit="1" customWidth="1"/>
    <col min="13" max="13" width="12.453125" style="27" bestFit="1" customWidth="1"/>
    <col min="14" max="14" width="12.26953125" style="27" bestFit="1" customWidth="1"/>
    <col min="15" max="15" width="11.81640625" style="27" bestFit="1" customWidth="1"/>
    <col min="16" max="16" width="12.453125" style="27" bestFit="1" customWidth="1"/>
    <col min="17" max="16384" width="9.1796875" style="27"/>
  </cols>
  <sheetData>
    <row r="2" spans="2:16" ht="23.5" x14ac:dyDescent="0.55000000000000004">
      <c r="B2" s="541" t="s">
        <v>249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</row>
    <row r="3" spans="2:16" ht="15" thickBot="1" x14ac:dyDescent="0.4">
      <c r="B3" s="542" t="s">
        <v>264</v>
      </c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  <c r="P3" s="542"/>
    </row>
    <row r="4" spans="2:16" ht="15" thickBot="1" x14ac:dyDescent="0.4">
      <c r="B4" s="543" t="s">
        <v>384</v>
      </c>
      <c r="C4" s="523" t="s">
        <v>266</v>
      </c>
      <c r="D4" s="524"/>
      <c r="E4" s="525"/>
      <c r="F4" s="538" t="s">
        <v>269</v>
      </c>
      <c r="G4" s="539"/>
      <c r="H4" s="540"/>
      <c r="I4" s="96"/>
      <c r="J4" s="545" t="s">
        <v>385</v>
      </c>
      <c r="K4" s="523" t="s">
        <v>266</v>
      </c>
      <c r="L4" s="524"/>
      <c r="M4" s="525"/>
      <c r="N4" s="538" t="s">
        <v>269</v>
      </c>
      <c r="O4" s="539"/>
      <c r="P4" s="540"/>
    </row>
    <row r="5" spans="2:16" ht="15" thickBot="1" x14ac:dyDescent="0.4">
      <c r="B5" s="544"/>
      <c r="C5" s="88" t="s">
        <v>271</v>
      </c>
      <c r="D5" s="88" t="s">
        <v>272</v>
      </c>
      <c r="E5" s="88" t="s">
        <v>273</v>
      </c>
      <c r="F5" s="88" t="s">
        <v>271</v>
      </c>
      <c r="G5" s="88" t="s">
        <v>272</v>
      </c>
      <c r="H5" s="88" t="s">
        <v>273</v>
      </c>
      <c r="I5" s="238"/>
      <c r="J5" s="545"/>
      <c r="K5" s="141" t="s">
        <v>271</v>
      </c>
      <c r="L5" s="141" t="s">
        <v>272</v>
      </c>
      <c r="M5" s="141" t="s">
        <v>273</v>
      </c>
      <c r="N5" s="141" t="s">
        <v>271</v>
      </c>
      <c r="O5" s="141" t="s">
        <v>272</v>
      </c>
      <c r="P5" s="141" t="s">
        <v>273</v>
      </c>
    </row>
    <row r="6" spans="2:16" ht="15" thickBot="1" x14ac:dyDescent="0.4">
      <c r="B6" s="90" t="s">
        <v>386</v>
      </c>
      <c r="C6" s="91">
        <f>'Sales By Region &amp; Market'!C9</f>
        <v>48021651.711450748</v>
      </c>
      <c r="D6" s="91">
        <f>'Sales By Region &amp; Market'!D9</f>
        <v>2177813.656388171</v>
      </c>
      <c r="E6" s="116">
        <f>'Sales By Region &amp; Market'!E9</f>
        <v>4.7505046452969768E-2</v>
      </c>
      <c r="F6" s="91">
        <f>'Sales By Region &amp; Market'!F9</f>
        <v>105703316.31275611</v>
      </c>
      <c r="G6" s="91">
        <f>'Sales By Region &amp; Market'!G9</f>
        <v>8663388.0477562994</v>
      </c>
      <c r="H6" s="119">
        <f>'Sales By Region &amp; Market'!H9</f>
        <v>8.9276529802227764E-2</v>
      </c>
      <c r="I6" s="238"/>
      <c r="J6" s="90" t="s">
        <v>387</v>
      </c>
      <c r="K6" s="91">
        <f>'Sales By Region &amp; Market'!C45</f>
        <v>59999698.129793435</v>
      </c>
      <c r="L6" s="91">
        <f>'Sales By Region &amp; Market'!D45</f>
        <v>1463778.0497818738</v>
      </c>
      <c r="M6" s="116">
        <f>'Sales By Region &amp; Market'!E45</f>
        <v>2.5006492556725261E-2</v>
      </c>
      <c r="N6" s="91">
        <f>'Sales By Region &amp; Market'!F45</f>
        <v>137495673.62624377</v>
      </c>
      <c r="O6" s="91">
        <f>'Sales By Region &amp; Market'!G45</f>
        <v>7993611.2488167286</v>
      </c>
      <c r="P6" s="119">
        <f>'Sales By Region &amp; Market'!H45</f>
        <v>6.1725744764741762E-2</v>
      </c>
    </row>
    <row r="7" spans="2:16" x14ac:dyDescent="0.35">
      <c r="B7" s="92" t="s">
        <v>116</v>
      </c>
      <c r="C7" s="104">
        <f>'Sales By Region &amp; Market'!C10</f>
        <v>8227659.7298660018</v>
      </c>
      <c r="D7" s="248">
        <f>'Sales By Region &amp; Market'!D10</f>
        <v>-12073.260639837943</v>
      </c>
      <c r="E7" s="249">
        <f>'Sales By Region &amp; Market'!E10</f>
        <v>-1.4652490139849498E-3</v>
      </c>
      <c r="F7" s="248">
        <f>'Sales By Region &amp; Market'!F10</f>
        <v>18685364.848439489</v>
      </c>
      <c r="G7" s="248">
        <f>'Sales By Region &amp; Market'!G10</f>
        <v>662429.05933598429</v>
      </c>
      <c r="H7" s="250">
        <f>'Sales By Region &amp; Market'!H10</f>
        <v>3.6754781079366805E-2</v>
      </c>
      <c r="I7" s="96"/>
      <c r="J7" s="92" t="s">
        <v>388</v>
      </c>
      <c r="K7" s="104">
        <f>'Sales By Region &amp; Market'!C46</f>
        <v>1632303.5737681645</v>
      </c>
      <c r="L7" s="251">
        <f>'Sales By Region &amp; Market'!D46</f>
        <v>47292.140462023206</v>
      </c>
      <c r="M7" s="252">
        <f>'Sales By Region &amp; Market'!E46</f>
        <v>2.9837097366154353E-2</v>
      </c>
      <c r="N7" s="251">
        <f>'Sales By Region &amp; Market'!F46</f>
        <v>3463300.2724153763</v>
      </c>
      <c r="O7" s="251">
        <f>'Sales By Region &amp; Market'!G46</f>
        <v>238070.28667884087</v>
      </c>
      <c r="P7" s="253">
        <f>'Sales By Region &amp; Market'!H46</f>
        <v>7.3814979933740615E-2</v>
      </c>
    </row>
    <row r="8" spans="2:16" x14ac:dyDescent="0.35">
      <c r="B8" s="92" t="s">
        <v>117</v>
      </c>
      <c r="C8" s="104">
        <f>'Sales By Region &amp; Market'!C11</f>
        <v>3351283.423119647</v>
      </c>
      <c r="D8" s="248">
        <f>'Sales By Region &amp; Market'!D11</f>
        <v>256009.53794288682</v>
      </c>
      <c r="E8" s="249">
        <f>'Sales By Region &amp; Market'!E11</f>
        <v>8.2709817431314975E-2</v>
      </c>
      <c r="F8" s="248">
        <f>'Sales By Region &amp; Market'!F11</f>
        <v>7336206.6840478228</v>
      </c>
      <c r="G8" s="248">
        <f>'Sales By Region &amp; Market'!G11</f>
        <v>756737.18210988492</v>
      </c>
      <c r="H8" s="250">
        <f>'Sales By Region &amp; Market'!H11</f>
        <v>0.11501492360242617</v>
      </c>
      <c r="I8" s="96"/>
      <c r="J8" s="92" t="s">
        <v>389</v>
      </c>
      <c r="K8" s="104">
        <f>'Sales By Region &amp; Market'!C47</f>
        <v>5898652.6067420095</v>
      </c>
      <c r="L8" s="251">
        <f>'Sales By Region &amp; Market'!D47</f>
        <v>68546.133932535537</v>
      </c>
      <c r="M8" s="252">
        <f>'Sales By Region &amp; Market'!E47</f>
        <v>1.1757269657461983E-2</v>
      </c>
      <c r="N8" s="251">
        <f>'Sales By Region &amp; Market'!F47</f>
        <v>13897723.238344539</v>
      </c>
      <c r="O8" s="251">
        <f>'Sales By Region &amp; Market'!G47</f>
        <v>410768.45881913789</v>
      </c>
      <c r="P8" s="253">
        <f>'Sales By Region &amp; Market'!H47</f>
        <v>3.0456723962827184E-2</v>
      </c>
    </row>
    <row r="9" spans="2:16" x14ac:dyDescent="0.35">
      <c r="B9" s="92" t="s">
        <v>118</v>
      </c>
      <c r="C9" s="104">
        <f>'Sales By Region &amp; Market'!C12</f>
        <v>2172371.2809520694</v>
      </c>
      <c r="D9" s="248">
        <f>'Sales By Region &amp; Market'!D12</f>
        <v>86178.424121923745</v>
      </c>
      <c r="E9" s="249">
        <f>'Sales By Region &amp; Market'!E12</f>
        <v>4.1308944108296428E-2</v>
      </c>
      <c r="F9" s="248">
        <f>'Sales By Region &amp; Market'!F12</f>
        <v>4895783.5520797372</v>
      </c>
      <c r="G9" s="248">
        <f>'Sales By Region &amp; Market'!G12</f>
        <v>395704.22321586683</v>
      </c>
      <c r="H9" s="250">
        <f>'Sales By Region &amp; Market'!H12</f>
        <v>8.793272169176844E-2</v>
      </c>
      <c r="I9" s="96"/>
      <c r="J9" s="92" t="s">
        <v>390</v>
      </c>
      <c r="K9" s="104">
        <f>'Sales By Region &amp; Market'!C48</f>
        <v>3169221.4875908508</v>
      </c>
      <c r="L9" s="251">
        <f>'Sales By Region &amp; Market'!D48</f>
        <v>122133.19744142704</v>
      </c>
      <c r="M9" s="252">
        <f>'Sales By Region &amp; Market'!E48</f>
        <v>4.0081935871781993E-2</v>
      </c>
      <c r="N9" s="251">
        <f>'Sales By Region &amp; Market'!F48</f>
        <v>7020427.0708732419</v>
      </c>
      <c r="O9" s="251">
        <f>'Sales By Region &amp; Market'!G48</f>
        <v>570223.49990742095</v>
      </c>
      <c r="P9" s="253">
        <f>'Sales By Region &amp; Market'!H48</f>
        <v>8.840395402001841E-2</v>
      </c>
    </row>
    <row r="10" spans="2:16" x14ac:dyDescent="0.35">
      <c r="B10" s="92" t="s">
        <v>119</v>
      </c>
      <c r="C10" s="104">
        <f>'Sales By Region &amp; Market'!C13</f>
        <v>2276186.2844873522</v>
      </c>
      <c r="D10" s="248">
        <f>'Sales By Region &amp; Market'!D13</f>
        <v>140266.64285801956</v>
      </c>
      <c r="E10" s="249">
        <f>'Sales By Region &amp; Market'!E13</f>
        <v>6.5670374542284124E-2</v>
      </c>
      <c r="F10" s="248">
        <f>'Sales By Region &amp; Market'!F13</f>
        <v>5019236.1952731702</v>
      </c>
      <c r="G10" s="248">
        <f>'Sales By Region &amp; Market'!G13</f>
        <v>483990.1455448959</v>
      </c>
      <c r="H10" s="250">
        <f>'Sales By Region &amp; Market'!H13</f>
        <v>0.10671750556375961</v>
      </c>
      <c r="I10" s="96"/>
      <c r="J10" s="92" t="s">
        <v>391</v>
      </c>
      <c r="K10" s="104">
        <f>'Sales By Region &amp; Market'!C49</f>
        <v>5972692.8748942465</v>
      </c>
      <c r="L10" s="251">
        <f>'Sales By Region &amp; Market'!D49</f>
        <v>185471.25199919194</v>
      </c>
      <c r="M10" s="252">
        <f>'Sales By Region &amp; Market'!E49</f>
        <v>3.2048410115389711E-2</v>
      </c>
      <c r="N10" s="251">
        <f>'Sales By Region &amp; Market'!F49</f>
        <v>12971658.227749018</v>
      </c>
      <c r="O10" s="251">
        <f>'Sales By Region &amp; Market'!G49</f>
        <v>1034177.5222160071</v>
      </c>
      <c r="P10" s="253">
        <f>'Sales By Region &amp; Market'!H49</f>
        <v>8.6632812041879725E-2</v>
      </c>
    </row>
    <row r="11" spans="2:16" x14ac:dyDescent="0.35">
      <c r="B11" s="92" t="s">
        <v>120</v>
      </c>
      <c r="C11" s="104">
        <f>'Sales By Region &amp; Market'!C14</f>
        <v>5344370.6963134194</v>
      </c>
      <c r="D11" s="248">
        <f>'Sales By Region &amp; Market'!D14</f>
        <v>303098.63936106861</v>
      </c>
      <c r="E11" s="249">
        <f>'Sales By Region &amp; Market'!E14</f>
        <v>6.0123444229332822E-2</v>
      </c>
      <c r="F11" s="248">
        <f>'Sales By Region &amp; Market'!F14</f>
        <v>11527052.274109088</v>
      </c>
      <c r="G11" s="248">
        <f>'Sales By Region &amp; Market'!G14</f>
        <v>982517.15902834758</v>
      </c>
      <c r="H11" s="250">
        <f>'Sales By Region &amp; Market'!H14</f>
        <v>9.3177854528945198E-2</v>
      </c>
      <c r="I11" s="96"/>
      <c r="J11" s="92" t="s">
        <v>392</v>
      </c>
      <c r="K11" s="104">
        <f>'Sales By Region &amp; Market'!C50</f>
        <v>4009987.4208718855</v>
      </c>
      <c r="L11" s="251">
        <f>'Sales By Region &amp; Market'!D50</f>
        <v>58020.31755202217</v>
      </c>
      <c r="M11" s="252">
        <f>'Sales By Region &amp; Market'!E50</f>
        <v>1.4681376649942761E-2</v>
      </c>
      <c r="N11" s="251">
        <f>'Sales By Region &amp; Market'!F50</f>
        <v>9314850.1525837593</v>
      </c>
      <c r="O11" s="251">
        <f>'Sales By Region &amp; Market'!G50</f>
        <v>251390.58397150971</v>
      </c>
      <c r="P11" s="253">
        <f>'Sales By Region &amp; Market'!H50</f>
        <v>2.7736713786654134E-2</v>
      </c>
    </row>
    <row r="12" spans="2:16" x14ac:dyDescent="0.35">
      <c r="B12" s="92" t="s">
        <v>121</v>
      </c>
      <c r="C12" s="104">
        <f>'Sales By Region &amp; Market'!C15</f>
        <v>2088209.2847446692</v>
      </c>
      <c r="D12" s="248">
        <f>'Sales By Region &amp; Market'!D15</f>
        <v>95843.518741976935</v>
      </c>
      <c r="E12" s="249">
        <f>'Sales By Region &amp; Market'!E15</f>
        <v>4.8105383247107759E-2</v>
      </c>
      <c r="F12" s="248">
        <f>'Sales By Region &amp; Market'!F15</f>
        <v>4523829.2021636488</v>
      </c>
      <c r="G12" s="248">
        <f>'Sales By Region &amp; Market'!G15</f>
        <v>422610.64138369169</v>
      </c>
      <c r="H12" s="250">
        <f>'Sales By Region &amp; Market'!H15</f>
        <v>0.10304514015057049</v>
      </c>
      <c r="I12" s="96"/>
      <c r="J12" s="92" t="s">
        <v>393</v>
      </c>
      <c r="K12" s="104">
        <f>'Sales By Region &amp; Market'!C51</f>
        <v>5505670.2025011452</v>
      </c>
      <c r="L12" s="251">
        <f>'Sales By Region &amp; Market'!D51</f>
        <v>152016.0658446895</v>
      </c>
      <c r="M12" s="252">
        <f>'Sales By Region &amp; Market'!E51</f>
        <v>2.8394823790322182E-2</v>
      </c>
      <c r="N12" s="251">
        <f>'Sales By Region &amp; Market'!F51</f>
        <v>11866813.13446247</v>
      </c>
      <c r="O12" s="251">
        <f>'Sales By Region &amp; Market'!G51</f>
        <v>654885.43993076868</v>
      </c>
      <c r="P12" s="253">
        <f>'Sales By Region &amp; Market'!H51</f>
        <v>5.84097095319452E-2</v>
      </c>
    </row>
    <row r="13" spans="2:16" x14ac:dyDescent="0.35">
      <c r="B13" s="92" t="s">
        <v>122</v>
      </c>
      <c r="C13" s="104">
        <f>'Sales By Region &amp; Market'!C16</f>
        <v>828008.20351224218</v>
      </c>
      <c r="D13" s="248">
        <f>'Sales By Region &amp; Market'!D16</f>
        <v>37869.835049237707</v>
      </c>
      <c r="E13" s="249">
        <f>'Sales By Region &amp; Market'!E16</f>
        <v>4.7928105456899898E-2</v>
      </c>
      <c r="F13" s="248">
        <f>'Sales By Region &amp; Market'!F16</f>
        <v>1783096.6461329767</v>
      </c>
      <c r="G13" s="248">
        <f>'Sales By Region &amp; Market'!G16</f>
        <v>131358.90607659379</v>
      </c>
      <c r="H13" s="250">
        <f>'Sales By Region &amp; Market'!H16</f>
        <v>7.9527701578163246E-2</v>
      </c>
      <c r="I13" s="96"/>
      <c r="J13" s="92" t="s">
        <v>394</v>
      </c>
      <c r="K13" s="104">
        <f>'Sales By Region &amp; Market'!C52</f>
        <v>14899371.444711197</v>
      </c>
      <c r="L13" s="251">
        <f>'Sales By Region &amp; Market'!D52</f>
        <v>213790.30117432214</v>
      </c>
      <c r="M13" s="252">
        <f>'Sales By Region &amp; Market'!E52</f>
        <v>1.4557837315713669E-2</v>
      </c>
      <c r="N13" s="251">
        <f>'Sales By Region &amp; Market'!F52</f>
        <v>36610492.564499341</v>
      </c>
      <c r="O13" s="251">
        <f>'Sales By Region &amp; Market'!G52</f>
        <v>1778306.7198668122</v>
      </c>
      <c r="P13" s="253">
        <f>'Sales By Region &amp; Market'!H52</f>
        <v>5.105354937524946E-2</v>
      </c>
    </row>
    <row r="14" spans="2:16" x14ac:dyDescent="0.35">
      <c r="B14" s="92" t="s">
        <v>123</v>
      </c>
      <c r="C14" s="104">
        <f>'Sales By Region &amp; Market'!C17</f>
        <v>2550161.4798802608</v>
      </c>
      <c r="D14" s="248">
        <f>'Sales By Region &amp; Market'!D17</f>
        <v>200638.61958280439</v>
      </c>
      <c r="E14" s="249">
        <f>'Sales By Region &amp; Market'!E17</f>
        <v>8.5395474533668914E-2</v>
      </c>
      <c r="F14" s="248">
        <f>'Sales By Region &amp; Market'!F17</f>
        <v>5506272.5725014973</v>
      </c>
      <c r="G14" s="248">
        <f>'Sales By Region &amp; Market'!G17</f>
        <v>570042.47509817779</v>
      </c>
      <c r="H14" s="250">
        <f>'Sales By Region &amp; Market'!H17</f>
        <v>0.11548134180334217</v>
      </c>
      <c r="I14" s="96"/>
      <c r="J14" s="92" t="s">
        <v>395</v>
      </c>
      <c r="K14" s="104">
        <f>'Sales By Region &amp; Market'!C53</f>
        <v>7041397.1594911562</v>
      </c>
      <c r="L14" s="251">
        <f>'Sales By Region &amp; Market'!D53</f>
        <v>203903.74043610878</v>
      </c>
      <c r="M14" s="252">
        <f>'Sales By Region &amp; Market'!E53</f>
        <v>2.9821416700432979E-2</v>
      </c>
      <c r="N14" s="251">
        <f>'Sales By Region &amp; Market'!F53</f>
        <v>16276362.653937221</v>
      </c>
      <c r="O14" s="251">
        <f>'Sales By Region &amp; Market'!G53</f>
        <v>1156429.0760221928</v>
      </c>
      <c r="P14" s="253">
        <f>'Sales By Region &amp; Market'!H53</f>
        <v>7.6483740491514726E-2</v>
      </c>
    </row>
    <row r="15" spans="2:16" x14ac:dyDescent="0.35">
      <c r="B15" s="92" t="s">
        <v>124</v>
      </c>
      <c r="C15" s="104">
        <f>'Sales By Region &amp; Market'!C18</f>
        <v>2553883.0981568061</v>
      </c>
      <c r="D15" s="248">
        <f>'Sales By Region &amp; Market'!D18</f>
        <v>110770.80754340021</v>
      </c>
      <c r="E15" s="249">
        <f>'Sales By Region &amp; Market'!E18</f>
        <v>4.5340039411609835E-2</v>
      </c>
      <c r="F15" s="248">
        <f>'Sales By Region &amp; Market'!F18</f>
        <v>5608822.5910704564</v>
      </c>
      <c r="G15" s="248">
        <f>'Sales By Region &amp; Market'!G18</f>
        <v>425170.90723110829</v>
      </c>
      <c r="H15" s="250">
        <f>'Sales By Region &amp; Market'!H18</f>
        <v>8.2021503982728866E-2</v>
      </c>
      <c r="I15" s="96"/>
      <c r="J15" s="92" t="s">
        <v>396</v>
      </c>
      <c r="K15" s="104">
        <f>'Sales By Region &amp; Market'!C54</f>
        <v>3040071.7934130835</v>
      </c>
      <c r="L15" s="251">
        <f>'Sales By Region &amp; Market'!D54</f>
        <v>128716.13043538434</v>
      </c>
      <c r="M15" s="252">
        <f>'Sales By Region &amp; Market'!E54</f>
        <v>4.4211750584858135E-2</v>
      </c>
      <c r="N15" s="251">
        <f>'Sales By Region &amp; Market'!F54</f>
        <v>6635140.5730846738</v>
      </c>
      <c r="O15" s="251">
        <f>'Sales By Region &amp; Market'!G54</f>
        <v>569138.68922280893</v>
      </c>
      <c r="P15" s="253">
        <f>'Sales By Region &amp; Market'!H54</f>
        <v>9.3824350885376245E-2</v>
      </c>
    </row>
    <row r="16" spans="2:16" x14ac:dyDescent="0.35">
      <c r="B16" s="92" t="s">
        <v>125</v>
      </c>
      <c r="C16" s="104">
        <f>'Sales By Region &amp; Market'!C19</f>
        <v>1823134.9045256015</v>
      </c>
      <c r="D16" s="248">
        <f>'Sales By Region &amp; Market'!D19</f>
        <v>79286.088497917401</v>
      </c>
      <c r="E16" s="249">
        <f>'Sales By Region &amp; Market'!E19</f>
        <v>4.5466148079581409E-2</v>
      </c>
      <c r="F16" s="248">
        <f>'Sales By Region &amp; Market'!F19</f>
        <v>4082206.9289683802</v>
      </c>
      <c r="G16" s="248">
        <f>'Sales By Region &amp; Market'!G19</f>
        <v>338212.05316685466</v>
      </c>
      <c r="H16" s="250">
        <f>'Sales By Region &amp; Market'!H19</f>
        <v>9.0334539545663561E-2</v>
      </c>
      <c r="I16" s="96"/>
      <c r="J16" s="92" t="s">
        <v>397</v>
      </c>
      <c r="K16" s="104">
        <f>'Sales By Region &amp; Market'!C55</f>
        <v>1067770.3228266989</v>
      </c>
      <c r="L16" s="251">
        <f>'Sales By Region &amp; Market'!D55</f>
        <v>20495.232420088956</v>
      </c>
      <c r="M16" s="252">
        <f>'Sales By Region &amp; Market'!E55</f>
        <v>1.95700562419866E-2</v>
      </c>
      <c r="N16" s="251">
        <f>'Sales By Region &amp; Market'!F55</f>
        <v>2519469.4500684468</v>
      </c>
      <c r="O16" s="251">
        <f>'Sales By Region &amp; Market'!G55</f>
        <v>94327.05336735351</v>
      </c>
      <c r="P16" s="253">
        <f>'Sales By Region &amp; Market'!H55</f>
        <v>3.8895470012674738E-2</v>
      </c>
    </row>
    <row r="17" spans="2:16" ht="15" thickBot="1" x14ac:dyDescent="0.4">
      <c r="B17" s="94" t="s">
        <v>126</v>
      </c>
      <c r="C17" s="108">
        <f>'Sales By Region &amp; Market'!C20</f>
        <v>2093887.3811398044</v>
      </c>
      <c r="D17" s="102">
        <f>'Sales By Region &amp; Market'!D20</f>
        <v>105836.4576801057</v>
      </c>
      <c r="E17" s="123">
        <f>'Sales By Region &amp; Market'!E20</f>
        <v>5.323629109858221E-2</v>
      </c>
      <c r="F17" s="102">
        <f>'Sales By Region &amp; Market'!F20</f>
        <v>4521349.6633098479</v>
      </c>
      <c r="G17" s="102">
        <f>'Sales By Region &amp; Market'!G20</f>
        <v>421481.83926872257</v>
      </c>
      <c r="H17" s="124">
        <f>'Sales By Region &amp; Market'!H20</f>
        <v>0.10280376279381603</v>
      </c>
      <c r="I17" s="96"/>
      <c r="J17" s="94" t="s">
        <v>398</v>
      </c>
      <c r="K17" s="108">
        <f>'Sales By Region &amp; Market'!C56</f>
        <v>1663663.2099310546</v>
      </c>
      <c r="L17" s="102">
        <f>'Sales By Region &amp; Market'!D56</f>
        <v>70921.470264428761</v>
      </c>
      <c r="M17" s="123">
        <f>'Sales By Region &amp; Market'!E56</f>
        <v>4.4527915918919296E-2</v>
      </c>
      <c r="N17" s="102">
        <f>'Sales By Region &amp; Market'!F56</f>
        <v>3556627.2262686272</v>
      </c>
      <c r="O17" s="102">
        <f>'Sales By Region &amp; Market'!G56</f>
        <v>318758.20988716744</v>
      </c>
      <c r="P17" s="124">
        <f>'Sales By Region &amp; Market'!H56</f>
        <v>9.8446913162473004E-2</v>
      </c>
    </row>
    <row r="18" spans="2:16" x14ac:dyDescent="0.35">
      <c r="B18" s="96"/>
      <c r="C18" s="96"/>
      <c r="D18" s="97"/>
      <c r="E18" s="97"/>
      <c r="F18" s="96"/>
      <c r="G18" s="97"/>
      <c r="H18" s="97"/>
      <c r="I18" s="96"/>
      <c r="J18" s="96"/>
      <c r="K18" s="96"/>
      <c r="L18" s="97"/>
      <c r="M18" s="96"/>
      <c r="N18" s="96"/>
      <c r="O18" s="97"/>
      <c r="P18" s="96"/>
    </row>
    <row r="19" spans="2:16" ht="15" thickBot="1" x14ac:dyDescent="0.4">
      <c r="B19" s="239"/>
      <c r="C19" s="240"/>
      <c r="D19" s="241"/>
      <c r="E19" s="241"/>
      <c r="F19" s="242"/>
      <c r="G19" s="243"/>
      <c r="H19" s="243"/>
      <c r="I19" s="96"/>
      <c r="J19" s="96"/>
      <c r="K19" s="96"/>
      <c r="L19" s="97"/>
      <c r="M19" s="96"/>
      <c r="N19" s="96"/>
      <c r="O19" s="97"/>
      <c r="P19" s="96"/>
    </row>
    <row r="20" spans="2:16" ht="15" thickBot="1" x14ac:dyDescent="0.4">
      <c r="B20" s="545" t="s">
        <v>399</v>
      </c>
      <c r="C20" s="523" t="s">
        <v>266</v>
      </c>
      <c r="D20" s="524"/>
      <c r="E20" s="525"/>
      <c r="F20" s="538" t="s">
        <v>269</v>
      </c>
      <c r="G20" s="539"/>
      <c r="H20" s="540"/>
      <c r="I20" s="96"/>
      <c r="J20" s="543" t="s">
        <v>400</v>
      </c>
      <c r="K20" s="523" t="s">
        <v>266</v>
      </c>
      <c r="L20" s="524"/>
      <c r="M20" s="525"/>
      <c r="N20" s="538" t="s">
        <v>269</v>
      </c>
      <c r="O20" s="539"/>
      <c r="P20" s="540"/>
    </row>
    <row r="21" spans="2:16" ht="15" thickBot="1" x14ac:dyDescent="0.4">
      <c r="B21" s="545"/>
      <c r="C21" s="244" t="s">
        <v>271</v>
      </c>
      <c r="D21" s="141" t="s">
        <v>272</v>
      </c>
      <c r="E21" s="141" t="s">
        <v>273</v>
      </c>
      <c r="F21" s="141" t="s">
        <v>271</v>
      </c>
      <c r="G21" s="141" t="s">
        <v>272</v>
      </c>
      <c r="H21" s="141" t="s">
        <v>273</v>
      </c>
      <c r="I21" s="238"/>
      <c r="J21" s="544"/>
      <c r="K21" s="141" t="s">
        <v>271</v>
      </c>
      <c r="L21" s="141" t="s">
        <v>272</v>
      </c>
      <c r="M21" s="141" t="s">
        <v>273</v>
      </c>
      <c r="N21" s="141" t="s">
        <v>271</v>
      </c>
      <c r="O21" s="141" t="s">
        <v>272</v>
      </c>
      <c r="P21" s="141" t="s">
        <v>273</v>
      </c>
    </row>
    <row r="22" spans="2:16" ht="15" thickBot="1" x14ac:dyDescent="0.4">
      <c r="B22" s="90" t="s">
        <v>401</v>
      </c>
      <c r="C22" s="91">
        <f>'Sales By Region &amp; Market'!C21</f>
        <v>37020121.857067518</v>
      </c>
      <c r="D22" s="91">
        <f>'Sales By Region &amp; Market'!D21</f>
        <v>2004755.3665272817</v>
      </c>
      <c r="E22" s="116">
        <f>'Sales By Region &amp; Market'!E21</f>
        <v>5.7253587994541971E-2</v>
      </c>
      <c r="F22" s="91">
        <f>'Sales By Region &amp; Market'!F21</f>
        <v>84258210.645729318</v>
      </c>
      <c r="G22" s="91">
        <f>'Sales By Region &amp; Market'!G21</f>
        <v>7836889.9637820423</v>
      </c>
      <c r="H22" s="119">
        <f>'Sales By Region &amp; Market'!H21</f>
        <v>0.10254847592071674</v>
      </c>
      <c r="I22" s="238"/>
      <c r="J22" s="90" t="s">
        <v>402</v>
      </c>
      <c r="K22" s="91">
        <f>'Sales By Region &amp; Market'!C57</f>
        <v>51726226.782434322</v>
      </c>
      <c r="L22" s="91">
        <f>'Sales By Region &amp; Market'!D57</f>
        <v>3415906.2837857306</v>
      </c>
      <c r="M22" s="116">
        <f>'Sales By Region &amp; Market'!E57</f>
        <v>7.0707588948437747E-2</v>
      </c>
      <c r="N22" s="91">
        <f>'Sales By Region &amp; Market'!F57</f>
        <v>118288329.35952222</v>
      </c>
      <c r="O22" s="91">
        <f>'Sales By Region &amp; Market'!G57</f>
        <v>12789301.429289296</v>
      </c>
      <c r="P22" s="119">
        <f>'Sales By Region &amp; Market'!H57</f>
        <v>0.1212267229395415</v>
      </c>
    </row>
    <row r="23" spans="2:16" x14ac:dyDescent="0.35">
      <c r="B23" s="92" t="s">
        <v>128</v>
      </c>
      <c r="C23" s="104">
        <f>'Sales By Region &amp; Market'!C22</f>
        <v>7390017.2285131002</v>
      </c>
      <c r="D23" s="248">
        <f>'Sales By Region &amp; Market'!D22</f>
        <v>168555.74455349334</v>
      </c>
      <c r="E23" s="249">
        <f>'Sales By Region &amp; Market'!E22</f>
        <v>2.3340946279072634E-2</v>
      </c>
      <c r="F23" s="248">
        <f>'Sales By Region &amp; Market'!F22</f>
        <v>16849283.414459385</v>
      </c>
      <c r="G23" s="248">
        <f>'Sales By Region &amp; Market'!G22</f>
        <v>1033853.8132592626</v>
      </c>
      <c r="H23" s="250">
        <f>'Sales By Region &amp; Market'!H22</f>
        <v>6.5369948166366001E-2</v>
      </c>
      <c r="I23" s="96"/>
      <c r="J23" s="92" t="s">
        <v>403</v>
      </c>
      <c r="K23" s="104">
        <f>'Sales By Region &amp; Market'!C58</f>
        <v>5814724.3792499993</v>
      </c>
      <c r="L23" s="251">
        <f>'Sales By Region &amp; Market'!D58</f>
        <v>454802.29030023236</v>
      </c>
      <c r="M23" s="252">
        <f>'Sales By Region &amp; Market'!E58</f>
        <v>8.485240694783068E-2</v>
      </c>
      <c r="N23" s="251">
        <f>'Sales By Region &amp; Market'!F58</f>
        <v>13524516.668986101</v>
      </c>
      <c r="O23" s="251">
        <f>'Sales By Region &amp; Market'!G58</f>
        <v>1595223.2877868246</v>
      </c>
      <c r="P23" s="253">
        <f>'Sales By Region &amp; Market'!H58</f>
        <v>0.13372320026104126</v>
      </c>
    </row>
    <row r="24" spans="2:16" x14ac:dyDescent="0.35">
      <c r="B24" s="92" t="s">
        <v>129</v>
      </c>
      <c r="C24" s="104">
        <f>'Sales By Region &amp; Market'!C23</f>
        <v>5493532.0119917672</v>
      </c>
      <c r="D24" s="248">
        <f>'Sales By Region &amp; Market'!D23</f>
        <v>358018.4601130588</v>
      </c>
      <c r="E24" s="249">
        <f>'Sales By Region &amp; Market'!E23</f>
        <v>6.9714246977711905E-2</v>
      </c>
      <c r="F24" s="248">
        <f>'Sales By Region &amp; Market'!F23</f>
        <v>12657515.961075967</v>
      </c>
      <c r="G24" s="248">
        <f>'Sales By Region &amp; Market'!G23</f>
        <v>1237552.4820606988</v>
      </c>
      <c r="H24" s="250">
        <f>'Sales By Region &amp; Market'!H23</f>
        <v>0.10836746407593693</v>
      </c>
      <c r="I24" s="96"/>
      <c r="J24" s="92" t="s">
        <v>404</v>
      </c>
      <c r="K24" s="104">
        <f>'Sales By Region &amp; Market'!C59</f>
        <v>4321176.1311882269</v>
      </c>
      <c r="L24" s="251">
        <f>'Sales By Region &amp; Market'!D59</f>
        <v>333893.21126437141</v>
      </c>
      <c r="M24" s="252">
        <f>'Sales By Region &amp; Market'!E59</f>
        <v>8.3739533404052435E-2</v>
      </c>
      <c r="N24" s="251">
        <f>'Sales By Region &amp; Market'!F59</f>
        <v>9877289.5070780851</v>
      </c>
      <c r="O24" s="251">
        <f>'Sales By Region &amp; Market'!G59</f>
        <v>1144578.8546816111</v>
      </c>
      <c r="P24" s="253">
        <f>'Sales By Region &amp; Market'!H59</f>
        <v>0.13106799254450394</v>
      </c>
    </row>
    <row r="25" spans="2:16" x14ac:dyDescent="0.35">
      <c r="B25" s="92" t="s">
        <v>130</v>
      </c>
      <c r="C25" s="104">
        <f>'Sales By Region &amp; Market'!C24</f>
        <v>772814.37901480461</v>
      </c>
      <c r="D25" s="248">
        <f>'Sales By Region &amp; Market'!D24</f>
        <v>48423.734839961864</v>
      </c>
      <c r="E25" s="249">
        <f>'Sales By Region &amp; Market'!E24</f>
        <v>6.684754314451645E-2</v>
      </c>
      <c r="F25" s="248">
        <f>'Sales By Region &amp; Market'!F24</f>
        <v>1722975.0014441556</v>
      </c>
      <c r="G25" s="248">
        <f>'Sales By Region &amp; Market'!G24</f>
        <v>166500.45025846479</v>
      </c>
      <c r="H25" s="250">
        <f>'Sales By Region &amp; Market'!H24</f>
        <v>0.10697280603247133</v>
      </c>
      <c r="I25" s="96"/>
      <c r="J25" s="92" t="s">
        <v>405</v>
      </c>
      <c r="K25" s="104">
        <f>'Sales By Region &amp; Market'!C60</f>
        <v>2487918.1304033264</v>
      </c>
      <c r="L25" s="251">
        <f>'Sales By Region &amp; Market'!D60</f>
        <v>188656.70728322305</v>
      </c>
      <c r="M25" s="252">
        <f>'Sales By Region &amp; Market'!E60</f>
        <v>8.2051003590194391E-2</v>
      </c>
      <c r="N25" s="251">
        <f>'Sales By Region &amp; Market'!F60</f>
        <v>5750132.9559056349</v>
      </c>
      <c r="O25" s="251">
        <f>'Sales By Region &amp; Market'!G60</f>
        <v>688457.59824032616</v>
      </c>
      <c r="P25" s="253">
        <f>'Sales By Region &amp; Market'!H60</f>
        <v>0.13601377994298638</v>
      </c>
    </row>
    <row r="26" spans="2:16" x14ac:dyDescent="0.35">
      <c r="B26" s="92" t="s">
        <v>131</v>
      </c>
      <c r="C26" s="104">
        <f>'Sales By Region &amp; Market'!C25</f>
        <v>3050126.6598769031</v>
      </c>
      <c r="D26" s="248">
        <f>'Sales By Region &amp; Market'!D25</f>
        <v>223281.48764666123</v>
      </c>
      <c r="E26" s="249">
        <f>'Sales By Region &amp; Market'!E25</f>
        <v>7.8986104311649694E-2</v>
      </c>
      <c r="F26" s="248">
        <f>'Sales By Region &amp; Market'!F25</f>
        <v>7121919.4159554085</v>
      </c>
      <c r="G26" s="248">
        <f>'Sales By Region &amp; Market'!G25</f>
        <v>844227.34424789436</v>
      </c>
      <c r="H26" s="250">
        <f>'Sales By Region &amp; Market'!H25</f>
        <v>0.1344805279718454</v>
      </c>
      <c r="I26" s="96"/>
      <c r="J26" s="92" t="s">
        <v>406</v>
      </c>
      <c r="K26" s="104">
        <f>'Sales By Region &amp; Market'!C61</f>
        <v>4946659.9098440129</v>
      </c>
      <c r="L26" s="251">
        <f>'Sales By Region &amp; Market'!D61</f>
        <v>143977.9291760847</v>
      </c>
      <c r="M26" s="252">
        <f>'Sales By Region &amp; Market'!E61</f>
        <v>2.9978651460919988E-2</v>
      </c>
      <c r="N26" s="251">
        <f>'Sales By Region &amp; Market'!F61</f>
        <v>11940814.888055343</v>
      </c>
      <c r="O26" s="251">
        <f>'Sales By Region &amp; Market'!G61</f>
        <v>852463.53440159187</v>
      </c>
      <c r="P26" s="253">
        <f>'Sales By Region &amp; Market'!H61</f>
        <v>7.6879195762559818E-2</v>
      </c>
    </row>
    <row r="27" spans="2:16" x14ac:dyDescent="0.35">
      <c r="B27" s="92" t="s">
        <v>132</v>
      </c>
      <c r="C27" s="104">
        <f>'Sales By Region &amp; Market'!C26</f>
        <v>1453977.9318614241</v>
      </c>
      <c r="D27" s="248">
        <f>'Sales By Region &amp; Market'!D26</f>
        <v>90115.80330266268</v>
      </c>
      <c r="E27" s="249">
        <f>'Sales By Region &amp; Market'!E26</f>
        <v>6.6073983150988322E-2</v>
      </c>
      <c r="F27" s="248">
        <f>'Sales By Region &amp; Market'!F26</f>
        <v>3319896.1795945661</v>
      </c>
      <c r="G27" s="248">
        <f>'Sales By Region &amp; Market'!G26</f>
        <v>334488.1287953062</v>
      </c>
      <c r="H27" s="250">
        <f>'Sales By Region &amp; Market'!H26</f>
        <v>0.11204100849991221</v>
      </c>
      <c r="I27" s="96"/>
      <c r="J27" s="92" t="s">
        <v>319</v>
      </c>
      <c r="K27" s="104">
        <f>'Sales By Region &amp; Market'!C62</f>
        <v>1824012.212731583</v>
      </c>
      <c r="L27" s="251">
        <f>'Sales By Region &amp; Market'!D62</f>
        <v>175771.29559528083</v>
      </c>
      <c r="M27" s="252">
        <f>'Sales By Region &amp; Market'!E62</f>
        <v>0.10664174986061538</v>
      </c>
      <c r="N27" s="251">
        <f>'Sales By Region &amp; Market'!F62</f>
        <v>4260243.5866661454</v>
      </c>
      <c r="O27" s="251">
        <f>'Sales By Region &amp; Market'!G62</f>
        <v>549225.40679487586</v>
      </c>
      <c r="P27" s="253">
        <f>'Sales By Region &amp; Market'!H62</f>
        <v>0.14799857617887707</v>
      </c>
    </row>
    <row r="28" spans="2:16" ht="15" thickBot="1" x14ac:dyDescent="0.4">
      <c r="B28" s="94" t="s">
        <v>133</v>
      </c>
      <c r="C28" s="108">
        <f>'Sales By Region &amp; Market'!C27</f>
        <v>1169665.5467251569</v>
      </c>
      <c r="D28" s="102">
        <f>'Sales By Region &amp; Market'!D27</f>
        <v>58705.630018752301</v>
      </c>
      <c r="E28" s="123">
        <f>'Sales By Region &amp; Market'!E27</f>
        <v>5.2842257525179952E-2</v>
      </c>
      <c r="F28" s="102">
        <f>'Sales By Region &amp; Market'!F27</f>
        <v>2636459.6358975549</v>
      </c>
      <c r="G28" s="102">
        <f>'Sales By Region &amp; Market'!G27</f>
        <v>216724.07006098609</v>
      </c>
      <c r="H28" s="124">
        <f>'Sales By Region &amp; Market'!H27</f>
        <v>8.9565187667958526E-2</v>
      </c>
      <c r="I28" s="96"/>
      <c r="J28" s="92" t="s">
        <v>407</v>
      </c>
      <c r="K28" s="104">
        <f>'Sales By Region &amp; Market'!C63</f>
        <v>5147442.4982752847</v>
      </c>
      <c r="L28" s="251">
        <f>'Sales By Region &amp; Market'!D63</f>
        <v>282910.08293112367</v>
      </c>
      <c r="M28" s="252">
        <f>'Sales By Region &amp; Market'!E63</f>
        <v>5.8157713583887806E-2</v>
      </c>
      <c r="N28" s="251">
        <f>'Sales By Region &amp; Market'!F63</f>
        <v>11609625.194174556</v>
      </c>
      <c r="O28" s="251">
        <f>'Sales By Region &amp; Market'!G63</f>
        <v>1155170.6706218924</v>
      </c>
      <c r="P28" s="253">
        <f>'Sales By Region &amp; Market'!H63</f>
        <v>0.11049554694789938</v>
      </c>
    </row>
    <row r="29" spans="2:16" x14ac:dyDescent="0.35">
      <c r="B29" s="96"/>
      <c r="C29" s="96"/>
      <c r="D29" s="97"/>
      <c r="E29" s="97"/>
      <c r="F29" s="96"/>
      <c r="G29" s="97"/>
      <c r="H29" s="97"/>
      <c r="I29" s="96"/>
      <c r="J29" s="92" t="s">
        <v>322</v>
      </c>
      <c r="K29" s="104">
        <f>'Sales By Region &amp; Market'!C64</f>
        <v>6735220.6695687277</v>
      </c>
      <c r="L29" s="251">
        <f>'Sales By Region &amp; Market'!D64</f>
        <v>583352.40445618425</v>
      </c>
      <c r="M29" s="252">
        <f>'Sales By Region &amp; Market'!E64</f>
        <v>9.4825243213414664E-2</v>
      </c>
      <c r="N29" s="251">
        <f>'Sales By Region &amp; Market'!F64</f>
        <v>15200036.825842543</v>
      </c>
      <c r="O29" s="251">
        <f>'Sales By Region &amp; Market'!G64</f>
        <v>1993117.8996458761</v>
      </c>
      <c r="P29" s="253">
        <f>'Sales By Region &amp; Market'!H64</f>
        <v>0.15091467667696626</v>
      </c>
    </row>
    <row r="30" spans="2:16" ht="15" thickBot="1" x14ac:dyDescent="0.4">
      <c r="B30" s="96"/>
      <c r="C30" s="96"/>
      <c r="D30" s="97"/>
      <c r="E30" s="97"/>
      <c r="F30" s="96"/>
      <c r="G30" s="97"/>
      <c r="H30" s="97"/>
      <c r="I30" s="96"/>
      <c r="J30" s="94" t="s">
        <v>408</v>
      </c>
      <c r="K30" s="108">
        <f>'Sales By Region &amp; Market'!C65</f>
        <v>5806945.1857601432</v>
      </c>
      <c r="L30" s="102">
        <f>'Sales By Region &amp; Market'!D65</f>
        <v>203286.64058134053</v>
      </c>
      <c r="M30" s="123">
        <f>'Sales By Region &amp; Market'!E65</f>
        <v>3.6277485314704164E-2</v>
      </c>
      <c r="N30" s="102">
        <f>'Sales By Region &amp; Market'!F65</f>
        <v>13095063.559938354</v>
      </c>
      <c r="O30" s="102">
        <f>'Sales By Region &amp; Market'!G65</f>
        <v>1031228.0439213607</v>
      </c>
      <c r="P30" s="124">
        <f>'Sales By Region &amp; Market'!H65</f>
        <v>8.548094364783182E-2</v>
      </c>
    </row>
    <row r="31" spans="2:16" x14ac:dyDescent="0.35">
      <c r="D31" s="98"/>
      <c r="G31" s="98"/>
      <c r="L31" s="98"/>
      <c r="O31" s="98"/>
    </row>
    <row r="32" spans="2:16" ht="15" thickBot="1" x14ac:dyDescent="0.4">
      <c r="B32" s="96"/>
      <c r="C32" s="96"/>
      <c r="D32" s="97"/>
      <c r="E32" s="97"/>
      <c r="F32" s="96"/>
      <c r="G32" s="97"/>
      <c r="H32" s="97"/>
      <c r="I32" s="96"/>
      <c r="J32" s="96"/>
      <c r="K32" s="96"/>
      <c r="L32" s="97"/>
      <c r="M32" s="96"/>
      <c r="N32" s="96"/>
      <c r="O32" s="97"/>
      <c r="P32" s="96"/>
    </row>
    <row r="33" spans="2:16" ht="15" thickBot="1" x14ac:dyDescent="0.4">
      <c r="B33" s="543" t="s">
        <v>409</v>
      </c>
      <c r="C33" s="523" t="s">
        <v>266</v>
      </c>
      <c r="D33" s="524"/>
      <c r="E33" s="525"/>
      <c r="F33" s="538" t="s">
        <v>269</v>
      </c>
      <c r="G33" s="539"/>
      <c r="H33" s="540"/>
      <c r="I33" s="96"/>
      <c r="J33" s="543" t="s">
        <v>410</v>
      </c>
      <c r="K33" s="523" t="s">
        <v>266</v>
      </c>
      <c r="L33" s="524"/>
      <c r="M33" s="525"/>
      <c r="N33" s="538" t="s">
        <v>269</v>
      </c>
      <c r="O33" s="539"/>
      <c r="P33" s="540"/>
    </row>
    <row r="34" spans="2:16" ht="15" thickBot="1" x14ac:dyDescent="0.4">
      <c r="B34" s="544"/>
      <c r="C34" s="141" t="s">
        <v>271</v>
      </c>
      <c r="D34" s="141" t="s">
        <v>272</v>
      </c>
      <c r="E34" s="141" t="s">
        <v>273</v>
      </c>
      <c r="F34" s="141" t="s">
        <v>271</v>
      </c>
      <c r="G34" s="141" t="s">
        <v>272</v>
      </c>
      <c r="H34" s="141" t="s">
        <v>273</v>
      </c>
      <c r="I34" s="238"/>
      <c r="J34" s="546"/>
      <c r="K34" s="141" t="s">
        <v>271</v>
      </c>
      <c r="L34" s="141" t="s">
        <v>272</v>
      </c>
      <c r="M34" s="141" t="s">
        <v>273</v>
      </c>
      <c r="N34" s="141" t="s">
        <v>271</v>
      </c>
      <c r="O34" s="141" t="s">
        <v>272</v>
      </c>
      <c r="P34" s="141" t="s">
        <v>273</v>
      </c>
    </row>
    <row r="35" spans="2:16" ht="15" thickBot="1" x14ac:dyDescent="0.4">
      <c r="B35" s="90" t="s">
        <v>411</v>
      </c>
      <c r="C35" s="91">
        <f>'Sales By Region &amp; Market'!C28</f>
        <v>22108374.150695547</v>
      </c>
      <c r="D35" s="91">
        <f>'Sales By Region &amp; Market'!D28</f>
        <v>240532.64454198629</v>
      </c>
      <c r="E35" s="116">
        <f>'Sales By Region &amp; Market'!E28</f>
        <v>1.0999377532268146E-2</v>
      </c>
      <c r="F35" s="91">
        <f>'Sales By Region &amp; Market'!F28</f>
        <v>50564636.232123546</v>
      </c>
      <c r="G35" s="91">
        <f>'Sales By Region &amp; Market'!G28</f>
        <v>3521948.4835277423</v>
      </c>
      <c r="H35" s="119">
        <f>'Sales By Region &amp; Market'!H28</f>
        <v>7.4867076097982307E-2</v>
      </c>
      <c r="I35" s="238"/>
      <c r="J35" s="90" t="s">
        <v>412</v>
      </c>
      <c r="K35" s="91">
        <f>'Sales By Region &amp; Market'!C66</f>
        <v>36913237.832298733</v>
      </c>
      <c r="L35" s="91">
        <f>'Sales By Region &amp; Market'!D66</f>
        <v>631176.43171902746</v>
      </c>
      <c r="M35" s="116">
        <f>'Sales By Region &amp; Market'!E66</f>
        <v>1.739637736539806E-2</v>
      </c>
      <c r="N35" s="91">
        <f>'Sales By Region &amp; Market'!F66</f>
        <v>85596763.243113801</v>
      </c>
      <c r="O35" s="91">
        <f>'Sales By Region &amp; Market'!G66</f>
        <v>3790718.9982938319</v>
      </c>
      <c r="P35" s="119">
        <f>'Sales By Region &amp; Market'!H66</f>
        <v>4.6337884117087884E-2</v>
      </c>
    </row>
    <row r="36" spans="2:16" x14ac:dyDescent="0.35">
      <c r="B36" s="92" t="s">
        <v>413</v>
      </c>
      <c r="C36" s="104">
        <f>'Sales By Region &amp; Market'!C29</f>
        <v>855424.19708677544</v>
      </c>
      <c r="D36" s="248">
        <f>'Sales By Region &amp; Market'!D29</f>
        <v>1594.8451132328482</v>
      </c>
      <c r="E36" s="249">
        <f>'Sales By Region &amp; Market'!E29</f>
        <v>1.8678733748687844E-3</v>
      </c>
      <c r="F36" s="248">
        <f>'Sales By Region &amp; Market'!F29</f>
        <v>1989638.4788406161</v>
      </c>
      <c r="G36" s="248">
        <f>'Sales By Region &amp; Market'!G29</f>
        <v>110760.7360031188</v>
      </c>
      <c r="H36" s="250">
        <f>'Sales By Region &amp; Market'!H29</f>
        <v>5.8950475317168315E-2</v>
      </c>
      <c r="I36" s="96"/>
      <c r="J36" s="92" t="s">
        <v>414</v>
      </c>
      <c r="K36" s="104">
        <f>'Sales By Region &amp; Market'!C67</f>
        <v>16801615.514075905</v>
      </c>
      <c r="L36" s="251">
        <f>'Sales By Region &amp; Market'!D67</f>
        <v>290130.554717822</v>
      </c>
      <c r="M36" s="252">
        <f>'Sales By Region &amp; Market'!E67</f>
        <v>1.7571439239532905E-2</v>
      </c>
      <c r="N36" s="251">
        <f>'Sales By Region &amp; Market'!F67</f>
        <v>37340397.272984244</v>
      </c>
      <c r="O36" s="251">
        <f>'Sales By Region &amp; Market'!G67</f>
        <v>1355241.5586073697</v>
      </c>
      <c r="P36" s="253">
        <f>'Sales By Region &amp; Market'!H67</f>
        <v>3.7661128087488595E-2</v>
      </c>
    </row>
    <row r="37" spans="2:16" x14ac:dyDescent="0.35">
      <c r="B37" s="92" t="s">
        <v>415</v>
      </c>
      <c r="C37" s="104">
        <f>'Sales By Region &amp; Market'!C30</f>
        <v>2244165.9091518065</v>
      </c>
      <c r="D37" s="248">
        <f>'Sales By Region &amp; Market'!D30</f>
        <v>-10168.041864801198</v>
      </c>
      <c r="E37" s="249">
        <f>'Sales By Region &amp; Market'!E30</f>
        <v>-4.5104417028434714E-3</v>
      </c>
      <c r="F37" s="248">
        <f>'Sales By Region &amp; Market'!F30</f>
        <v>5098084.6072091376</v>
      </c>
      <c r="G37" s="248">
        <f>'Sales By Region &amp; Market'!G30</f>
        <v>330454.25328306295</v>
      </c>
      <c r="H37" s="250">
        <f>'Sales By Region &amp; Market'!H30</f>
        <v>6.9312054155150404E-2</v>
      </c>
      <c r="I37" s="96"/>
      <c r="J37" s="92" t="s">
        <v>416</v>
      </c>
      <c r="K37" s="104">
        <f>'Sales By Region &amp; Market'!C68</f>
        <v>3135332.5615109201</v>
      </c>
      <c r="L37" s="251">
        <f>'Sales By Region &amp; Market'!D68</f>
        <v>62000.088514560834</v>
      </c>
      <c r="M37" s="252">
        <f>'Sales By Region &amp; Market'!E68</f>
        <v>2.0173570239901045E-2</v>
      </c>
      <c r="N37" s="251">
        <f>'Sales By Region &amp; Market'!F68</f>
        <v>7586674.2200052012</v>
      </c>
      <c r="O37" s="251">
        <f>'Sales By Region &amp; Market'!G68</f>
        <v>488542.68175652996</v>
      </c>
      <c r="P37" s="253">
        <f>'Sales By Region &amp; Market'!H68</f>
        <v>6.8826941163881078E-2</v>
      </c>
    </row>
    <row r="38" spans="2:16" x14ac:dyDescent="0.35">
      <c r="B38" s="92" t="s">
        <v>417</v>
      </c>
      <c r="C38" s="104">
        <f>'Sales By Region &amp; Market'!C31</f>
        <v>3226455.8362878538</v>
      </c>
      <c r="D38" s="248">
        <f>'Sales By Region &amp; Market'!D31</f>
        <v>-86203.124886867125</v>
      </c>
      <c r="E38" s="249">
        <f>'Sales By Region &amp; Market'!E31</f>
        <v>-2.6022336104377656E-2</v>
      </c>
      <c r="F38" s="248">
        <f>'Sales By Region &amp; Market'!F31</f>
        <v>7707977.4250000725</v>
      </c>
      <c r="G38" s="248">
        <f>'Sales By Region &amp; Market'!G31</f>
        <v>487092.02016910072</v>
      </c>
      <c r="H38" s="250">
        <f>'Sales By Region &amp; Market'!H31</f>
        <v>6.7455996440993607E-2</v>
      </c>
      <c r="I38" s="96"/>
      <c r="J38" s="92" t="s">
        <v>418</v>
      </c>
      <c r="K38" s="104">
        <f>'Sales By Region &amp; Market'!C69</f>
        <v>3726478.8370094802</v>
      </c>
      <c r="L38" s="251">
        <f>'Sales By Region &amp; Market'!D69</f>
        <v>55137.97283551842</v>
      </c>
      <c r="M38" s="252">
        <f>'Sales By Region &amp; Market'!E69</f>
        <v>1.5018483675425289E-2</v>
      </c>
      <c r="N38" s="251">
        <f>'Sales By Region &amp; Market'!F69</f>
        <v>8400279.6747792251</v>
      </c>
      <c r="O38" s="251">
        <f>'Sales By Region &amp; Market'!G69</f>
        <v>326433.77782979701</v>
      </c>
      <c r="P38" s="253">
        <f>'Sales By Region &amp; Market'!H69</f>
        <v>4.0431014165521133E-2</v>
      </c>
    </row>
    <row r="39" spans="2:16" ht="15" thickBot="1" x14ac:dyDescent="0.4">
      <c r="B39" s="92" t="s">
        <v>419</v>
      </c>
      <c r="C39" s="104">
        <f>'Sales By Region &amp; Market'!C32</f>
        <v>1254513.7943211156</v>
      </c>
      <c r="D39" s="248">
        <f>'Sales By Region &amp; Market'!D32</f>
        <v>-41918.238114327192</v>
      </c>
      <c r="E39" s="249">
        <f>'Sales By Region &amp; Market'!E32</f>
        <v>-3.2333540876478273E-2</v>
      </c>
      <c r="F39" s="248">
        <f>'Sales By Region &amp; Market'!F32</f>
        <v>2884940.8107947991</v>
      </c>
      <c r="G39" s="248">
        <f>'Sales By Region &amp; Market'!G32</f>
        <v>133970.9860366038</v>
      </c>
      <c r="H39" s="250">
        <f>'Sales By Region &amp; Market'!H32</f>
        <v>4.8699547639850821E-2</v>
      </c>
      <c r="I39" s="96"/>
      <c r="J39" s="94" t="s">
        <v>420</v>
      </c>
      <c r="K39" s="108">
        <f>'Sales By Region &amp; Market'!C70</f>
        <v>4351623.8885017587</v>
      </c>
      <c r="L39" s="102">
        <f>'Sales By Region &amp; Market'!D70</f>
        <v>48443.01173539646</v>
      </c>
      <c r="M39" s="123">
        <f>'Sales By Region &amp; Market'!E70</f>
        <v>1.1257489081379052E-2</v>
      </c>
      <c r="N39" s="102">
        <f>'Sales By Region &amp; Market'!F70</f>
        <v>11297705.974178042</v>
      </c>
      <c r="O39" s="102">
        <f>'Sales By Region &amp; Market'!G70</f>
        <v>399430.50979357027</v>
      </c>
      <c r="P39" s="124">
        <f>'Sales By Region &amp; Market'!H70</f>
        <v>3.6650799578236741E-2</v>
      </c>
    </row>
    <row r="40" spans="2:16" x14ac:dyDescent="0.35">
      <c r="B40" s="92" t="s">
        <v>421</v>
      </c>
      <c r="C40" s="104">
        <f>'Sales By Region &amp; Market'!C33</f>
        <v>2699803.4186407952</v>
      </c>
      <c r="D40" s="248">
        <f>'Sales By Region &amp; Market'!D33</f>
        <v>-25681.604708442464</v>
      </c>
      <c r="E40" s="249">
        <f>'Sales By Region &amp; Market'!E33</f>
        <v>-9.4227649348384186E-3</v>
      </c>
      <c r="F40" s="248">
        <f>'Sales By Region &amp; Market'!F33</f>
        <v>6213772.8407901134</v>
      </c>
      <c r="G40" s="248">
        <f>'Sales By Region &amp; Market'!G33</f>
        <v>215124.89610345848</v>
      </c>
      <c r="H40" s="250">
        <f>'Sales By Region &amp; Market'!H33</f>
        <v>3.5862230637156642E-2</v>
      </c>
      <c r="I40" s="96"/>
      <c r="J40" s="96"/>
      <c r="K40" s="96"/>
      <c r="L40" s="97"/>
      <c r="M40" s="96"/>
      <c r="N40" s="96"/>
      <c r="O40" s="97"/>
      <c r="P40" s="96"/>
    </row>
    <row r="41" spans="2:16" ht="15" thickBot="1" x14ac:dyDescent="0.4">
      <c r="B41" s="94" t="s">
        <v>422</v>
      </c>
      <c r="C41" s="108">
        <f>'Sales By Region &amp; Market'!C34</f>
        <v>926348.55699963891</v>
      </c>
      <c r="D41" s="102">
        <f>'Sales By Region &amp; Market'!D34</f>
        <v>66876.214740289957</v>
      </c>
      <c r="E41" s="123">
        <f>'Sales By Region &amp; Market'!E34</f>
        <v>7.7810781629677861E-2</v>
      </c>
      <c r="F41" s="102">
        <f>'Sales By Region &amp; Market'!F34</f>
        <v>1981883.5926784361</v>
      </c>
      <c r="G41" s="102">
        <f>'Sales By Region &amp; Market'!G34</f>
        <v>210822.33232701267</v>
      </c>
      <c r="H41" s="124">
        <f>'Sales By Region &amp; Market'!H34</f>
        <v>0.11903728970119316</v>
      </c>
      <c r="I41" s="96"/>
      <c r="J41" s="96"/>
      <c r="K41" s="96"/>
      <c r="L41" s="97"/>
      <c r="M41" s="96"/>
      <c r="N41" s="96"/>
      <c r="O41" s="97"/>
      <c r="P41" s="96"/>
    </row>
    <row r="42" spans="2:16" x14ac:dyDescent="0.35">
      <c r="B42" s="96"/>
      <c r="C42" s="96"/>
      <c r="D42" s="97"/>
      <c r="E42" s="97"/>
      <c r="F42" s="96"/>
      <c r="G42" s="97"/>
      <c r="H42" s="97"/>
      <c r="I42" s="96"/>
      <c r="J42" s="96"/>
      <c r="K42" s="96"/>
      <c r="L42" s="97"/>
      <c r="M42" s="96"/>
      <c r="N42" s="96"/>
      <c r="O42" s="97"/>
      <c r="P42" s="96"/>
    </row>
    <row r="43" spans="2:16" ht="15" thickBot="1" x14ac:dyDescent="0.4">
      <c r="B43" s="96"/>
      <c r="C43" s="96"/>
      <c r="D43" s="97"/>
      <c r="E43" s="97"/>
      <c r="F43" s="96"/>
      <c r="G43" s="97"/>
      <c r="H43" s="97"/>
      <c r="I43" s="96"/>
      <c r="J43" s="96"/>
      <c r="K43" s="96"/>
      <c r="L43" s="97"/>
      <c r="M43" s="96"/>
      <c r="N43" s="96"/>
      <c r="O43" s="97"/>
      <c r="P43" s="96"/>
    </row>
    <row r="44" spans="2:16" ht="15" thickBot="1" x14ac:dyDescent="0.4">
      <c r="B44" s="545" t="s">
        <v>423</v>
      </c>
      <c r="C44" s="523" t="s">
        <v>266</v>
      </c>
      <c r="D44" s="524"/>
      <c r="E44" s="525"/>
      <c r="F44" s="538" t="s">
        <v>269</v>
      </c>
      <c r="G44" s="539"/>
      <c r="H44" s="540"/>
      <c r="I44" s="96"/>
      <c r="J44" s="545" t="s">
        <v>424</v>
      </c>
      <c r="K44" s="523" t="s">
        <v>266</v>
      </c>
      <c r="L44" s="524"/>
      <c r="M44" s="525"/>
      <c r="N44" s="538" t="s">
        <v>269</v>
      </c>
      <c r="O44" s="539"/>
      <c r="P44" s="540"/>
    </row>
    <row r="45" spans="2:16" ht="15" thickBot="1" x14ac:dyDescent="0.4">
      <c r="B45" s="545"/>
      <c r="C45" s="141" t="s">
        <v>271</v>
      </c>
      <c r="D45" s="141" t="s">
        <v>272</v>
      </c>
      <c r="E45" s="141" t="s">
        <v>273</v>
      </c>
      <c r="F45" s="141" t="s">
        <v>271</v>
      </c>
      <c r="G45" s="141" t="s">
        <v>272</v>
      </c>
      <c r="H45" s="141" t="s">
        <v>273</v>
      </c>
      <c r="I45" s="238"/>
      <c r="J45" s="545"/>
      <c r="K45" s="141" t="s">
        <v>271</v>
      </c>
      <c r="L45" s="141" t="s">
        <v>272</v>
      </c>
      <c r="M45" s="141" t="s">
        <v>273</v>
      </c>
      <c r="N45" s="141" t="s">
        <v>271</v>
      </c>
      <c r="O45" s="141" t="s">
        <v>272</v>
      </c>
      <c r="P45" s="141" t="s">
        <v>273</v>
      </c>
    </row>
    <row r="46" spans="2:16" ht="15" thickBot="1" x14ac:dyDescent="0.4">
      <c r="B46" s="90" t="s">
        <v>425</v>
      </c>
      <c r="C46" s="91">
        <f>'Sales By Region &amp; Market'!C35</f>
        <v>44149319.827919342</v>
      </c>
      <c r="D46" s="91">
        <f>'Sales By Region &amp; Market'!D35</f>
        <v>2819722.1523458734</v>
      </c>
      <c r="E46" s="116">
        <f>'Sales By Region &amp; Market'!E35</f>
        <v>6.8225250448357977E-2</v>
      </c>
      <c r="F46" s="91">
        <f>'Sales By Region &amp; Market'!F35</f>
        <v>100050962.14394698</v>
      </c>
      <c r="G46" s="91">
        <f>'Sales By Region &amp; Market'!G35</f>
        <v>10270480.199023843</v>
      </c>
      <c r="H46" s="116">
        <f>'Sales By Region &amp; Market'!H35</f>
        <v>0.1143954674393972</v>
      </c>
      <c r="I46" s="96"/>
      <c r="J46" s="90" t="s">
        <v>426</v>
      </c>
      <c r="K46" s="91">
        <f>'Sales By Region &amp; Market'!C71</f>
        <v>45918679.122379534</v>
      </c>
      <c r="L46" s="91">
        <f>'Sales By Region &amp; Market'!D71</f>
        <v>1241748.1997319758</v>
      </c>
      <c r="M46" s="116">
        <f>'Sales By Region &amp; Market'!E71</f>
        <v>2.7793945870675525E-2</v>
      </c>
      <c r="N46" s="91">
        <f>'Sales By Region &amp; Market'!F71</f>
        <v>100992422.93910755</v>
      </c>
      <c r="O46" s="91">
        <f>'Sales By Region &amp; Market'!G71</f>
        <v>4916708.6206608713</v>
      </c>
      <c r="P46" s="119">
        <f>'Sales By Region &amp; Market'!H71</f>
        <v>5.1175353267364214E-2</v>
      </c>
    </row>
    <row r="47" spans="2:16" x14ac:dyDescent="0.35">
      <c r="B47" s="92" t="s">
        <v>295</v>
      </c>
      <c r="C47" s="125">
        <f>'Sales By Region &amp; Market'!C36</f>
        <v>7880380.6255264133</v>
      </c>
      <c r="D47" s="138">
        <f>'Sales By Region &amp; Market'!D36</f>
        <v>302417.51670428552</v>
      </c>
      <c r="E47" s="140">
        <f>'Sales By Region &amp; Market'!E36</f>
        <v>3.9907493921713146E-2</v>
      </c>
      <c r="F47" s="138">
        <f>'Sales By Region &amp; Market'!F36</f>
        <v>18853989.681454521</v>
      </c>
      <c r="G47" s="138">
        <f>'Sales By Region &amp; Market'!G36</f>
        <v>1358052.8827888481</v>
      </c>
      <c r="H47" s="139">
        <f>'Sales By Region &amp; Market'!H36</f>
        <v>7.762104415537327E-2</v>
      </c>
      <c r="I47" s="96"/>
      <c r="J47" s="92" t="s">
        <v>427</v>
      </c>
      <c r="K47" s="104">
        <f>'Sales By Region &amp; Market'!C72</f>
        <v>999193.65521102981</v>
      </c>
      <c r="L47" s="251">
        <f>'Sales By Region &amp; Market'!D72</f>
        <v>22133.332205426996</v>
      </c>
      <c r="M47" s="252">
        <f>'Sales By Region &amp; Market'!E72</f>
        <v>2.2652984349360458E-2</v>
      </c>
      <c r="N47" s="251">
        <f>'Sales By Region &amp; Market'!F72</f>
        <v>2223262.8941658791</v>
      </c>
      <c r="O47" s="251">
        <f>'Sales By Region &amp; Market'!G72</f>
        <v>106301.47663703514</v>
      </c>
      <c r="P47" s="253">
        <f>'Sales By Region &amp; Market'!H72</f>
        <v>5.0214177621206821E-2</v>
      </c>
    </row>
    <row r="48" spans="2:16" x14ac:dyDescent="0.35">
      <c r="B48" s="92" t="s">
        <v>428</v>
      </c>
      <c r="C48" s="104">
        <f>'Sales By Region &amp; Market'!C37</f>
        <v>3549300.0594776329</v>
      </c>
      <c r="D48" s="248">
        <f>'Sales By Region &amp; Market'!D37</f>
        <v>245239.21577779017</v>
      </c>
      <c r="E48" s="249">
        <f>'Sales By Region &amp; Market'!E37</f>
        <v>7.4223577403367255E-2</v>
      </c>
      <c r="F48" s="248">
        <f>'Sales By Region &amp; Market'!F37</f>
        <v>8113254.8089507865</v>
      </c>
      <c r="G48" s="248">
        <f>'Sales By Region &amp; Market'!G37</f>
        <v>884582.29640592076</v>
      </c>
      <c r="H48" s="250">
        <f>'Sales By Region &amp; Market'!H37</f>
        <v>0.12237133372286389</v>
      </c>
      <c r="I48" s="96"/>
      <c r="J48" s="92" t="s">
        <v>429</v>
      </c>
      <c r="K48" s="104">
        <f>'Sales By Region &amp; Market'!C73</f>
        <v>5537623.2416557409</v>
      </c>
      <c r="L48" s="251">
        <f>'Sales By Region &amp; Market'!D73</f>
        <v>309449.61030371673</v>
      </c>
      <c r="M48" s="252">
        <f>'Sales By Region &amp; Market'!E73</f>
        <v>5.9188854870470702E-2</v>
      </c>
      <c r="N48" s="251">
        <f>'Sales By Region &amp; Market'!F73</f>
        <v>12096006.427500689</v>
      </c>
      <c r="O48" s="251">
        <f>'Sales By Region &amp; Market'!G73</f>
        <v>926508.41647434048</v>
      </c>
      <c r="P48" s="253">
        <f>'Sales By Region &amp; Market'!H73</f>
        <v>8.2949870760503849E-2</v>
      </c>
    </row>
    <row r="49" spans="2:16" x14ac:dyDescent="0.35">
      <c r="B49" s="92" t="s">
        <v>430</v>
      </c>
      <c r="C49" s="104">
        <f>'Sales By Region &amp; Market'!C38</f>
        <v>1434604.0994129442</v>
      </c>
      <c r="D49" s="248">
        <f>'Sales By Region &amp; Market'!D38</f>
        <v>90609.308863198617</v>
      </c>
      <c r="E49" s="249">
        <f>'Sales By Region &amp; Market'!E38</f>
        <v>6.7417901840330738E-2</v>
      </c>
      <c r="F49" s="248">
        <f>'Sales By Region &amp; Market'!F38</f>
        <v>3241337.2950723795</v>
      </c>
      <c r="G49" s="248">
        <f>'Sales By Region &amp; Market'!G38</f>
        <v>309202.9379261951</v>
      </c>
      <c r="H49" s="250">
        <f>'Sales By Region &amp; Market'!H38</f>
        <v>0.10545319561247496</v>
      </c>
      <c r="I49" s="96"/>
      <c r="J49" s="92" t="s">
        <v>431</v>
      </c>
      <c r="K49" s="104">
        <f>'Sales By Region &amp; Market'!C74</f>
        <v>2569689.4328704113</v>
      </c>
      <c r="L49" s="251">
        <f>'Sales By Region &amp; Market'!D74</f>
        <v>78388.029552846216</v>
      </c>
      <c r="M49" s="252">
        <f>'Sales By Region &amp; Market'!E74</f>
        <v>3.1464691284828102E-2</v>
      </c>
      <c r="N49" s="251">
        <f>'Sales By Region &amp; Market'!F74</f>
        <v>5496714.7265046798</v>
      </c>
      <c r="O49" s="251">
        <f>'Sales By Region &amp; Market'!G74</f>
        <v>266077.95189438388</v>
      </c>
      <c r="P49" s="253">
        <f>'Sales By Region &amp; Market'!H74</f>
        <v>5.0869131878156039E-2</v>
      </c>
    </row>
    <row r="50" spans="2:16" x14ac:dyDescent="0.35">
      <c r="B50" s="92" t="s">
        <v>432</v>
      </c>
      <c r="C50" s="104">
        <f>'Sales By Region &amp; Market'!C39</f>
        <v>1479978.1721195192</v>
      </c>
      <c r="D50" s="248">
        <f>'Sales By Region &amp; Market'!D39</f>
        <v>136675.75154907396</v>
      </c>
      <c r="E50" s="249">
        <f>'Sales By Region &amp; Market'!E39</f>
        <v>0.10174607702339537</v>
      </c>
      <c r="F50" s="248">
        <f>'Sales By Region &amp; Market'!F39</f>
        <v>3210886.0182295628</v>
      </c>
      <c r="G50" s="248">
        <f>'Sales By Region &amp; Market'!G39</f>
        <v>392175.18588996585</v>
      </c>
      <c r="H50" s="250">
        <f>'Sales By Region &amp; Market'!H39</f>
        <v>0.13913281965303662</v>
      </c>
      <c r="I50" s="96"/>
      <c r="J50" s="92" t="s">
        <v>433</v>
      </c>
      <c r="K50" s="104">
        <f>'Sales By Region &amp; Market'!C75</f>
        <v>7217410.0353528634</v>
      </c>
      <c r="L50" s="251">
        <f>'Sales By Region &amp; Market'!D75</f>
        <v>167512.17900955118</v>
      </c>
      <c r="M50" s="252">
        <f>'Sales By Region &amp; Market'!E75</f>
        <v>2.376093702674403E-2</v>
      </c>
      <c r="N50" s="251">
        <f>'Sales By Region &amp; Market'!F75</f>
        <v>15232791.196355242</v>
      </c>
      <c r="O50" s="251">
        <f>'Sales By Region &amp; Market'!G75</f>
        <v>732643.41595974378</v>
      </c>
      <c r="P50" s="253">
        <f>'Sales By Region &amp; Market'!H75</f>
        <v>5.0526617180432665E-2</v>
      </c>
    </row>
    <row r="51" spans="2:16" x14ac:dyDescent="0.35">
      <c r="B51" s="92" t="s">
        <v>434</v>
      </c>
      <c r="C51" s="104">
        <f>'Sales By Region &amp; Market'!C40</f>
        <v>1036244.5919554178</v>
      </c>
      <c r="D51" s="248">
        <f>'Sales By Region &amp; Market'!D40</f>
        <v>54424.186679844395</v>
      </c>
      <c r="E51" s="249">
        <f>'Sales By Region &amp; Market'!E40</f>
        <v>5.5431916455809284E-2</v>
      </c>
      <c r="F51" s="248">
        <f>'Sales By Region &amp; Market'!F40</f>
        <v>2321952.0282852827</v>
      </c>
      <c r="G51" s="248">
        <f>'Sales By Region &amp; Market'!G40</f>
        <v>177073.42357788049</v>
      </c>
      <c r="H51" s="250">
        <f>'Sales By Region &amp; Market'!H40</f>
        <v>8.255638486451139E-2</v>
      </c>
      <c r="I51" s="96"/>
      <c r="J51" s="92" t="s">
        <v>435</v>
      </c>
      <c r="K51" s="104">
        <f>'Sales By Region &amp; Market'!C76</f>
        <v>4302797.3891124781</v>
      </c>
      <c r="L51" s="251">
        <f>'Sales By Region &amp; Market'!D76</f>
        <v>-51629.763751172461</v>
      </c>
      <c r="M51" s="252">
        <f>'Sales By Region &amp; Market'!E76</f>
        <v>-1.1856844066668702E-2</v>
      </c>
      <c r="N51" s="251">
        <f>'Sales By Region &amp; Market'!F76</f>
        <v>9621785.452153733</v>
      </c>
      <c r="O51" s="251">
        <f>'Sales By Region &amp; Market'!G76</f>
        <v>-126320.79884552769</v>
      </c>
      <c r="P51" s="253">
        <f>'Sales By Region &amp; Market'!H76</f>
        <v>-1.2958496306149595E-2</v>
      </c>
    </row>
    <row r="52" spans="2:16" x14ac:dyDescent="0.35">
      <c r="B52" s="92" t="s">
        <v>436</v>
      </c>
      <c r="C52" s="104">
        <f>'Sales By Region &amp; Market'!C41</f>
        <v>2578914.4759746664</v>
      </c>
      <c r="D52" s="248">
        <f>'Sales By Region &amp; Market'!D41</f>
        <v>154148.25369364582</v>
      </c>
      <c r="E52" s="249">
        <f>'Sales By Region &amp; Market'!E41</f>
        <v>6.3572418766472183E-2</v>
      </c>
      <c r="F52" s="248">
        <f>'Sales By Region &amp; Market'!F41</f>
        <v>5875005.3006260227</v>
      </c>
      <c r="G52" s="248">
        <f>'Sales By Region &amp; Market'!G41</f>
        <v>528072.16336725187</v>
      </c>
      <c r="H52" s="250">
        <f>'Sales By Region &amp; Market'!H41</f>
        <v>9.8761691947765837E-2</v>
      </c>
      <c r="I52" s="96"/>
      <c r="J52" s="92" t="s">
        <v>437</v>
      </c>
      <c r="K52" s="104">
        <f>'Sales By Region &amp; Market'!C77</f>
        <v>2094108.7464452907</v>
      </c>
      <c r="L52" s="251">
        <f>'Sales By Region &amp; Market'!D77</f>
        <v>45301.130449244287</v>
      </c>
      <c r="M52" s="252">
        <f>'Sales By Region &amp; Market'!E77</f>
        <v>2.2110973278094113E-2</v>
      </c>
      <c r="N52" s="251">
        <f>'Sales By Region &amp; Market'!F77</f>
        <v>4773511.6526407674</v>
      </c>
      <c r="O52" s="251">
        <f>'Sales By Region &amp; Market'!G77</f>
        <v>189408.030576583</v>
      </c>
      <c r="P52" s="253">
        <f>'Sales By Region &amp; Market'!H77</f>
        <v>4.1318444387889758E-2</v>
      </c>
    </row>
    <row r="53" spans="2:16" x14ac:dyDescent="0.35">
      <c r="B53" s="92" t="s">
        <v>438</v>
      </c>
      <c r="C53" s="104">
        <f>'Sales By Region &amp; Market'!C42</f>
        <v>4305277.2808552505</v>
      </c>
      <c r="D53" s="248">
        <f>'Sales By Region &amp; Market'!D42</f>
        <v>298373.79575009225</v>
      </c>
      <c r="E53" s="249">
        <f>'Sales By Region &amp; Market'!E42</f>
        <v>7.4464932050206753E-2</v>
      </c>
      <c r="F53" s="248">
        <f>'Sales By Region &amp; Market'!F42</f>
        <v>9793411.1315091141</v>
      </c>
      <c r="G53" s="248">
        <f>'Sales By Region &amp; Market'!G42</f>
        <v>1091432.4430881292</v>
      </c>
      <c r="H53" s="250">
        <f>'Sales By Region &amp; Market'!H42</f>
        <v>0.1254234792071382</v>
      </c>
      <c r="I53" s="96"/>
      <c r="J53" s="92" t="s">
        <v>439</v>
      </c>
      <c r="K53" s="104">
        <f>'Sales By Region &amp; Market'!C78</f>
        <v>4231897.3041510358</v>
      </c>
      <c r="L53" s="251">
        <f>'Sales By Region &amp; Market'!D78</f>
        <v>67681.106982456986</v>
      </c>
      <c r="M53" s="252">
        <f>'Sales By Region &amp; Market'!E78</f>
        <v>1.625302428545284E-2</v>
      </c>
      <c r="N53" s="251">
        <f>'Sales By Region &amp; Market'!F78</f>
        <v>9672773.3920319621</v>
      </c>
      <c r="O53" s="251">
        <f>'Sales By Region &amp; Market'!G78</f>
        <v>167631.11545494385</v>
      </c>
      <c r="P53" s="253">
        <f>'Sales By Region &amp; Market'!H78</f>
        <v>1.7635834433328546E-2</v>
      </c>
    </row>
    <row r="54" spans="2:16" x14ac:dyDescent="0.35">
      <c r="B54" s="92" t="s">
        <v>440</v>
      </c>
      <c r="C54" s="104">
        <f>'Sales By Region &amp; Market'!C43</f>
        <v>3553086.2794125956</v>
      </c>
      <c r="D54" s="248">
        <f>'Sales By Region &amp; Market'!D43</f>
        <v>241323.60039083613</v>
      </c>
      <c r="E54" s="249">
        <f>'Sales By Region &amp; Market'!E43</f>
        <v>7.2868627308198056E-2</v>
      </c>
      <c r="F54" s="248">
        <f>'Sales By Region &amp; Market'!F43</f>
        <v>8039401.1290224064</v>
      </c>
      <c r="G54" s="248">
        <f>'Sales By Region &amp; Market'!G43</f>
        <v>900837.67201655917</v>
      </c>
      <c r="H54" s="250">
        <f>'Sales By Region &amp; Market'!H43</f>
        <v>0.12619313079474967</v>
      </c>
      <c r="I54" s="96"/>
      <c r="J54" s="92" t="s">
        <v>441</v>
      </c>
      <c r="K54" s="104">
        <f>'Sales By Region &amp; Market'!C79</f>
        <v>1092149.4832628304</v>
      </c>
      <c r="L54" s="251">
        <f>'Sales By Region &amp; Market'!D79</f>
        <v>21748.978144633351</v>
      </c>
      <c r="M54" s="252">
        <f>'Sales By Region &amp; Market'!E79</f>
        <v>2.0318542490067079E-2</v>
      </c>
      <c r="N54" s="251">
        <f>'Sales By Region &amp; Market'!F79</f>
        <v>2338653.6957930224</v>
      </c>
      <c r="O54" s="251">
        <f>'Sales By Region &amp; Market'!G79</f>
        <v>82742.488109495491</v>
      </c>
      <c r="P54" s="253">
        <f>'Sales By Region &amp; Market'!H79</f>
        <v>3.6678078386985481E-2</v>
      </c>
    </row>
    <row r="55" spans="2:16" ht="15" thickBot="1" x14ac:dyDescent="0.4">
      <c r="B55" s="94" t="s">
        <v>442</v>
      </c>
      <c r="C55" s="108">
        <f>'Sales By Region &amp; Market'!C44</f>
        <v>2915136.4348743241</v>
      </c>
      <c r="D55" s="102">
        <f>'Sales By Region &amp; Market'!D44</f>
        <v>171461.62151352922</v>
      </c>
      <c r="E55" s="123">
        <f>'Sales By Region &amp; Market'!E44</f>
        <v>6.2493419656938734E-2</v>
      </c>
      <c r="F55" s="102">
        <f>'Sales By Region &amp; Market'!F44</f>
        <v>6440063.8229853632</v>
      </c>
      <c r="G55" s="102">
        <f>'Sales By Region &amp; Market'!G44</f>
        <v>686726.53598873038</v>
      </c>
      <c r="H55" s="124">
        <f>'Sales By Region &amp; Market'!H44</f>
        <v>0.1193614248100543</v>
      </c>
      <c r="I55" s="96"/>
      <c r="J55" s="94" t="s">
        <v>443</v>
      </c>
      <c r="K55" s="108">
        <f>'Sales By Region &amp; Market'!C80</f>
        <v>4917547.0401390949</v>
      </c>
      <c r="L55" s="102">
        <f>'Sales By Region &amp; Market'!D80</f>
        <v>221202.74984878395</v>
      </c>
      <c r="M55" s="123">
        <f>'Sales By Region &amp; Market'!E80</f>
        <v>4.7101050556732076E-2</v>
      </c>
      <c r="N55" s="102">
        <f>'Sales By Region &amp; Market'!F80</f>
        <v>10708778.999523478</v>
      </c>
      <c r="O55" s="102">
        <f>'Sales By Region &amp; Market'!G80</f>
        <v>952742.35016975924</v>
      </c>
      <c r="P55" s="124">
        <f>'Sales By Region &amp; Market'!H80</f>
        <v>9.7656700606272628E-2</v>
      </c>
    </row>
  </sheetData>
  <mergeCells count="26">
    <mergeCell ref="N44:P44"/>
    <mergeCell ref="B33:B34"/>
    <mergeCell ref="C33:E33"/>
    <mergeCell ref="F33:H33"/>
    <mergeCell ref="J33:J34"/>
    <mergeCell ref="K33:M33"/>
    <mergeCell ref="N33:P33"/>
    <mergeCell ref="B44:B45"/>
    <mergeCell ref="C44:E44"/>
    <mergeCell ref="F44:H44"/>
    <mergeCell ref="J44:J45"/>
    <mergeCell ref="K44:M44"/>
    <mergeCell ref="N20:P20"/>
    <mergeCell ref="B2:P2"/>
    <mergeCell ref="B3:P3"/>
    <mergeCell ref="B4:B5"/>
    <mergeCell ref="C4:E4"/>
    <mergeCell ref="F4:H4"/>
    <mergeCell ref="J4:J5"/>
    <mergeCell ref="K4:M4"/>
    <mergeCell ref="N4:P4"/>
    <mergeCell ref="B20:B21"/>
    <mergeCell ref="C20:E20"/>
    <mergeCell ref="F20:H20"/>
    <mergeCell ref="J20:J21"/>
    <mergeCell ref="K20:M20"/>
  </mergeCells>
  <conditionalFormatting sqref="B6:P55">
    <cfRule type="cellIs" dxfId="71" priority="1" operator="lessThan">
      <formula>0</formula>
    </cfRule>
  </conditionalFormatting>
  <conditionalFormatting sqref="C4:E4">
    <cfRule type="cellIs" dxfId="70" priority="24" operator="lessThan">
      <formula>0</formula>
    </cfRule>
  </conditionalFormatting>
  <conditionalFormatting sqref="K4:M4">
    <cfRule type="cellIs" dxfId="69" priority="23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8:S215"/>
  <sheetViews>
    <sheetView zoomScale="63" workbookViewId="0">
      <selection activeCell="L238" sqref="L238"/>
    </sheetView>
  </sheetViews>
  <sheetFormatPr defaultRowHeight="12.5" x14ac:dyDescent="0.25"/>
  <cols>
    <col min="1" max="1" width="41.81640625" customWidth="1"/>
    <col min="2" max="2" width="52.6328125" customWidth="1"/>
    <col min="3" max="3" width="13.7265625" customWidth="1"/>
    <col min="4" max="5" width="10.90625" customWidth="1"/>
    <col min="6" max="6" width="14.81640625" customWidth="1"/>
    <col min="7" max="7" width="13.1796875" customWidth="1"/>
    <col min="8" max="8" width="12" customWidth="1"/>
    <col min="9" max="11" width="9.1796875" customWidth="1"/>
    <col min="12" max="13" width="51.1796875" bestFit="1" customWidth="1"/>
    <col min="14" max="14" width="12.90625" bestFit="1" customWidth="1"/>
    <col min="15" max="15" width="11.1796875" bestFit="1" customWidth="1"/>
    <col min="16" max="16" width="6.26953125" bestFit="1" customWidth="1"/>
    <col min="17" max="17" width="13.90625" bestFit="1" customWidth="1"/>
    <col min="18" max="18" width="12.1796875" bestFit="1" customWidth="1"/>
    <col min="19" max="19" width="6.26953125" bestFit="1" customWidth="1"/>
    <col min="20" max="100" width="9.1796875" customWidth="1"/>
  </cols>
  <sheetData>
    <row r="8" spans="1:19" ht="50" x14ac:dyDescent="0.25">
      <c r="A8" s="23" t="s">
        <v>10</v>
      </c>
      <c r="B8" s="23" t="s">
        <v>2</v>
      </c>
      <c r="C8" s="22" t="s">
        <v>43</v>
      </c>
      <c r="D8" s="22" t="s">
        <v>47</v>
      </c>
      <c r="E8" s="22" t="s">
        <v>48</v>
      </c>
      <c r="F8" s="22" t="s">
        <v>49</v>
      </c>
      <c r="G8" s="22" t="s">
        <v>50</v>
      </c>
      <c r="H8" s="22" t="s">
        <v>51</v>
      </c>
    </row>
    <row r="9" spans="1:19" x14ac:dyDescent="0.25">
      <c r="A9" s="547" t="s">
        <v>21</v>
      </c>
      <c r="B9" s="24" t="s">
        <v>46</v>
      </c>
      <c r="C9" s="475">
        <v>59350044.437922537</v>
      </c>
      <c r="D9" s="475">
        <v>4494423.3588135242</v>
      </c>
      <c r="E9" s="476">
        <v>8.1931865329388495E-2</v>
      </c>
      <c r="F9" s="477">
        <v>134570785.78833774</v>
      </c>
      <c r="G9" s="477">
        <v>15514926.368828788</v>
      </c>
      <c r="H9" s="476">
        <v>0.13031636111381892</v>
      </c>
      <c r="L9" s="24" t="s">
        <v>46</v>
      </c>
      <c r="M9" s="474" t="s">
        <v>46</v>
      </c>
      <c r="N9" s="475">
        <v>59350044.437922537</v>
      </c>
      <c r="O9" s="475">
        <v>4494423.3588135242</v>
      </c>
      <c r="P9" s="476">
        <v>8.1931865329388495E-2</v>
      </c>
      <c r="Q9" s="477">
        <v>134570785.78833774</v>
      </c>
      <c r="R9" s="477">
        <v>15514926.368828788</v>
      </c>
      <c r="S9" s="476">
        <v>0.13031636111381892</v>
      </c>
    </row>
    <row r="10" spans="1:19" x14ac:dyDescent="0.25">
      <c r="A10" s="547" t="s">
        <v>21</v>
      </c>
      <c r="B10" s="25" t="s">
        <v>182</v>
      </c>
      <c r="C10" s="479">
        <v>4995350.4136452265</v>
      </c>
      <c r="D10" s="479">
        <v>398007.15223854315</v>
      </c>
      <c r="E10" s="480">
        <v>8.6573294532886785E-2</v>
      </c>
      <c r="F10" s="481">
        <v>11378784.982151676</v>
      </c>
      <c r="G10" s="481">
        <v>1328783.7196218465</v>
      </c>
      <c r="H10" s="480">
        <v>0.13221726892473637</v>
      </c>
      <c r="L10" s="25" t="s">
        <v>182</v>
      </c>
      <c r="M10" s="478" t="s">
        <v>182</v>
      </c>
      <c r="N10" s="479">
        <v>4995350.4136452265</v>
      </c>
      <c r="O10" s="479">
        <v>398007.15223854315</v>
      </c>
      <c r="P10" s="480">
        <v>8.6573294532886785E-2</v>
      </c>
      <c r="Q10" s="481">
        <v>11378784.982151676</v>
      </c>
      <c r="R10" s="481">
        <v>1328783.7196218465</v>
      </c>
      <c r="S10" s="480">
        <v>0.13221726892473637</v>
      </c>
    </row>
    <row r="11" spans="1:19" x14ac:dyDescent="0.25">
      <c r="A11" s="547" t="s">
        <v>21</v>
      </c>
      <c r="B11" s="24" t="s">
        <v>183</v>
      </c>
      <c r="C11" s="475">
        <v>11213584.054333866</v>
      </c>
      <c r="D11" s="475">
        <v>941325.82309792005</v>
      </c>
      <c r="E11" s="476">
        <v>9.1637671280062907E-2</v>
      </c>
      <c r="F11" s="477">
        <v>25760392.998361863</v>
      </c>
      <c r="G11" s="477">
        <v>3202602.4820620231</v>
      </c>
      <c r="H11" s="476">
        <v>0.14197323446850355</v>
      </c>
      <c r="L11" s="24" t="s">
        <v>183</v>
      </c>
      <c r="M11" s="474" t="s">
        <v>183</v>
      </c>
      <c r="N11" s="475">
        <v>11213584.054333866</v>
      </c>
      <c r="O11" s="475">
        <v>941325.82309792005</v>
      </c>
      <c r="P11" s="476">
        <v>9.1637671280062907E-2</v>
      </c>
      <c r="Q11" s="477">
        <v>25760392.998361863</v>
      </c>
      <c r="R11" s="477">
        <v>3202602.4820620231</v>
      </c>
      <c r="S11" s="476">
        <v>0.14197323446850355</v>
      </c>
    </row>
    <row r="12" spans="1:19" x14ac:dyDescent="0.25">
      <c r="A12" s="547" t="s">
        <v>21</v>
      </c>
      <c r="B12" s="25" t="s">
        <v>184</v>
      </c>
      <c r="C12" s="479">
        <v>4845242.3238668507</v>
      </c>
      <c r="D12" s="479">
        <v>424545.3471024679</v>
      </c>
      <c r="E12" s="480">
        <v>9.6035839898984232E-2</v>
      </c>
      <c r="F12" s="481">
        <v>10556165.9589752</v>
      </c>
      <c r="G12" s="481">
        <v>1266793.4626443442</v>
      </c>
      <c r="H12" s="480">
        <v>0.13637018680698898</v>
      </c>
      <c r="L12" s="25" t="s">
        <v>184</v>
      </c>
      <c r="M12" s="478" t="s">
        <v>184</v>
      </c>
      <c r="N12" s="479">
        <v>4845242.3238668507</v>
      </c>
      <c r="O12" s="479">
        <v>424545.3471024679</v>
      </c>
      <c r="P12" s="480">
        <v>9.6035839898984232E-2</v>
      </c>
      <c r="Q12" s="481">
        <v>10556165.9589752</v>
      </c>
      <c r="R12" s="481">
        <v>1266793.4626443442</v>
      </c>
      <c r="S12" s="480">
        <v>0.13637018680698898</v>
      </c>
    </row>
    <row r="13" spans="1:19" x14ac:dyDescent="0.25">
      <c r="A13" s="547" t="s">
        <v>21</v>
      </c>
      <c r="B13" s="24" t="s">
        <v>185</v>
      </c>
      <c r="C13" s="475">
        <v>2484855.6395818321</v>
      </c>
      <c r="D13" s="475">
        <v>216788.49564013258</v>
      </c>
      <c r="E13" s="476">
        <v>9.5582926730896245E-2</v>
      </c>
      <c r="F13" s="477">
        <v>5725237.4545878805</v>
      </c>
      <c r="G13" s="477">
        <v>703658.6827026289</v>
      </c>
      <c r="H13" s="476">
        <v>0.14012698290072911</v>
      </c>
      <c r="L13" s="24" t="s">
        <v>185</v>
      </c>
      <c r="M13" s="474" t="s">
        <v>185</v>
      </c>
      <c r="N13" s="475">
        <v>2484855.6395818321</v>
      </c>
      <c r="O13" s="475">
        <v>216788.49564013258</v>
      </c>
      <c r="P13" s="476">
        <v>9.5582926730896245E-2</v>
      </c>
      <c r="Q13" s="477">
        <v>5725237.4545878805</v>
      </c>
      <c r="R13" s="477">
        <v>703658.6827026289</v>
      </c>
      <c r="S13" s="476">
        <v>0.14012698290072911</v>
      </c>
    </row>
    <row r="14" spans="1:19" x14ac:dyDescent="0.25">
      <c r="A14" s="547" t="s">
        <v>21</v>
      </c>
      <c r="B14" s="25" t="s">
        <v>186</v>
      </c>
      <c r="C14" s="479">
        <v>12100406.781712867</v>
      </c>
      <c r="D14" s="479">
        <v>870301.27488832735</v>
      </c>
      <c r="E14" s="480">
        <v>7.749715925281779E-2</v>
      </c>
      <c r="F14" s="481">
        <v>27434906.140130777</v>
      </c>
      <c r="G14" s="481">
        <v>3147435.6192172915</v>
      </c>
      <c r="H14" s="480">
        <v>0.12959091876229326</v>
      </c>
      <c r="L14" s="25" t="s">
        <v>186</v>
      </c>
      <c r="M14" s="478" t="s">
        <v>186</v>
      </c>
      <c r="N14" s="479">
        <v>12100406.781712867</v>
      </c>
      <c r="O14" s="479">
        <v>870301.27488832735</v>
      </c>
      <c r="P14" s="480">
        <v>7.749715925281779E-2</v>
      </c>
      <c r="Q14" s="481">
        <v>27434906.140130777</v>
      </c>
      <c r="R14" s="481">
        <v>3147435.6192172915</v>
      </c>
      <c r="S14" s="480">
        <v>0.12959091876229326</v>
      </c>
    </row>
    <row r="15" spans="1:19" x14ac:dyDescent="0.25">
      <c r="A15" s="547" t="s">
        <v>21</v>
      </c>
      <c r="B15" s="24" t="s">
        <v>187</v>
      </c>
      <c r="C15" s="475">
        <v>6227743.1206948832</v>
      </c>
      <c r="D15" s="475">
        <v>548417.64375454281</v>
      </c>
      <c r="E15" s="476">
        <v>9.6563869420985424E-2</v>
      </c>
      <c r="F15" s="477">
        <v>14063973.844521794</v>
      </c>
      <c r="G15" s="477">
        <v>1877921.6478450354</v>
      </c>
      <c r="H15" s="476">
        <v>0.15410418546846211</v>
      </c>
      <c r="L15" s="24" t="s">
        <v>187</v>
      </c>
      <c r="M15" s="474" t="s">
        <v>187</v>
      </c>
      <c r="N15" s="475">
        <v>6227743.1206948832</v>
      </c>
      <c r="O15" s="475">
        <v>548417.64375454281</v>
      </c>
      <c r="P15" s="476">
        <v>9.6563869420985424E-2</v>
      </c>
      <c r="Q15" s="477">
        <v>14063973.844521794</v>
      </c>
      <c r="R15" s="477">
        <v>1877921.6478450354</v>
      </c>
      <c r="S15" s="476">
        <v>0.15410418546846211</v>
      </c>
    </row>
    <row r="16" spans="1:19" x14ac:dyDescent="0.25">
      <c r="A16" s="547" t="s">
        <v>21</v>
      </c>
      <c r="B16" s="25" t="s">
        <v>188</v>
      </c>
      <c r="C16" s="479">
        <v>7756818.9412517557</v>
      </c>
      <c r="D16" s="479">
        <v>523047.17079705466</v>
      </c>
      <c r="E16" s="480">
        <v>7.2306286042001691E-2</v>
      </c>
      <c r="F16" s="481">
        <v>17472217.047389761</v>
      </c>
      <c r="G16" s="481">
        <v>1739097.5236840248</v>
      </c>
      <c r="H16" s="480">
        <v>0.11053736171416326</v>
      </c>
      <c r="L16" s="25" t="s">
        <v>188</v>
      </c>
      <c r="M16" s="478" t="s">
        <v>188</v>
      </c>
      <c r="N16" s="479">
        <v>7756818.9412517557</v>
      </c>
      <c r="O16" s="479">
        <v>523047.17079705466</v>
      </c>
      <c r="P16" s="480">
        <v>7.2306286042001691E-2</v>
      </c>
      <c r="Q16" s="481">
        <v>17472217.047389761</v>
      </c>
      <c r="R16" s="481">
        <v>1739097.5236840248</v>
      </c>
      <c r="S16" s="480">
        <v>0.11053736171416326</v>
      </c>
    </row>
    <row r="17" spans="1:19" x14ac:dyDescent="0.25">
      <c r="A17" s="547" t="s">
        <v>21</v>
      </c>
      <c r="B17" s="24" t="s">
        <v>189</v>
      </c>
      <c r="C17" s="475">
        <v>9726043.1628352236</v>
      </c>
      <c r="D17" s="475">
        <v>571990.45129454881</v>
      </c>
      <c r="E17" s="476">
        <v>6.2484941841489554E-2</v>
      </c>
      <c r="F17" s="477">
        <v>22179107.362218771</v>
      </c>
      <c r="G17" s="477">
        <v>2248633.2310515642</v>
      </c>
      <c r="H17" s="476">
        <v>0.11282387043342633</v>
      </c>
      <c r="L17" s="24" t="s">
        <v>189</v>
      </c>
      <c r="M17" s="474" t="s">
        <v>189</v>
      </c>
      <c r="N17" s="475">
        <v>9726043.1628352236</v>
      </c>
      <c r="O17" s="475">
        <v>571990.45129454881</v>
      </c>
      <c r="P17" s="476">
        <v>6.2484941841489554E-2</v>
      </c>
      <c r="Q17" s="477">
        <v>22179107.362218771</v>
      </c>
      <c r="R17" s="477">
        <v>2248633.2310515642</v>
      </c>
      <c r="S17" s="476">
        <v>0.11282387043342633</v>
      </c>
    </row>
    <row r="18" spans="1:19" x14ac:dyDescent="0.25">
      <c r="A18" s="547" t="s">
        <v>21</v>
      </c>
      <c r="B18" s="25" t="s">
        <v>190</v>
      </c>
      <c r="C18" s="479">
        <v>46375195.463189602</v>
      </c>
      <c r="D18" s="479">
        <v>2432792.0288062021</v>
      </c>
      <c r="E18" s="480">
        <v>5.5363199066681613E-2</v>
      </c>
      <c r="F18" s="481">
        <v>104867026.31281292</v>
      </c>
      <c r="G18" s="481">
        <v>9398251.0182947665</v>
      </c>
      <c r="H18" s="480">
        <v>9.8443192439637561E-2</v>
      </c>
      <c r="L18" s="25" t="s">
        <v>190</v>
      </c>
      <c r="M18" s="478" t="s">
        <v>190</v>
      </c>
      <c r="N18" s="479">
        <v>46375195.463189602</v>
      </c>
      <c r="O18" s="479">
        <v>2432792.0288062021</v>
      </c>
      <c r="P18" s="480">
        <v>5.5363199066681613E-2</v>
      </c>
      <c r="Q18" s="481">
        <v>104867026.31281292</v>
      </c>
      <c r="R18" s="481">
        <v>9398251.0182947665</v>
      </c>
      <c r="S18" s="480">
        <v>9.8443192439637561E-2</v>
      </c>
    </row>
    <row r="19" spans="1:19" x14ac:dyDescent="0.25">
      <c r="A19" s="547" t="s">
        <v>21</v>
      </c>
      <c r="B19" s="24" t="s">
        <v>191</v>
      </c>
      <c r="C19" s="475">
        <v>3930689.4928369205</v>
      </c>
      <c r="D19" s="475">
        <v>303036.58258037874</v>
      </c>
      <c r="E19" s="476">
        <v>8.3535164492610864E-2</v>
      </c>
      <c r="F19" s="477">
        <v>9354561.8394968454</v>
      </c>
      <c r="G19" s="477">
        <v>1131931.2916453285</v>
      </c>
      <c r="H19" s="476">
        <v>0.13766048286592297</v>
      </c>
      <c r="L19" s="24" t="s">
        <v>191</v>
      </c>
      <c r="M19" s="474" t="s">
        <v>191</v>
      </c>
      <c r="N19" s="475">
        <v>3930689.4928369205</v>
      </c>
      <c r="O19" s="475">
        <v>303036.58258037874</v>
      </c>
      <c r="P19" s="476">
        <v>8.3535164492610864E-2</v>
      </c>
      <c r="Q19" s="477">
        <v>9354561.8394968454</v>
      </c>
      <c r="R19" s="477">
        <v>1131931.2916453285</v>
      </c>
      <c r="S19" s="476">
        <v>0.13766048286592297</v>
      </c>
    </row>
    <row r="20" spans="1:19" x14ac:dyDescent="0.25">
      <c r="A20" s="547" t="s">
        <v>21</v>
      </c>
      <c r="B20" s="25" t="s">
        <v>192</v>
      </c>
      <c r="C20" s="479">
        <v>4007399.2875664146</v>
      </c>
      <c r="D20" s="479">
        <v>220577.00319247553</v>
      </c>
      <c r="E20" s="480">
        <v>5.8248575356353881E-2</v>
      </c>
      <c r="F20" s="481">
        <v>9070010.9393006191</v>
      </c>
      <c r="G20" s="481">
        <v>855633.30690197553</v>
      </c>
      <c r="H20" s="480">
        <v>0.10416288916731065</v>
      </c>
      <c r="L20" s="25" t="s">
        <v>192</v>
      </c>
      <c r="M20" s="478" t="s">
        <v>192</v>
      </c>
      <c r="N20" s="479">
        <v>4007399.2875664146</v>
      </c>
      <c r="O20" s="479">
        <v>220577.00319247553</v>
      </c>
      <c r="P20" s="480">
        <v>5.8248575356353881E-2</v>
      </c>
      <c r="Q20" s="481">
        <v>9070010.9393006191</v>
      </c>
      <c r="R20" s="481">
        <v>855633.30690197553</v>
      </c>
      <c r="S20" s="480">
        <v>0.10416288916731065</v>
      </c>
    </row>
    <row r="21" spans="1:19" x14ac:dyDescent="0.25">
      <c r="A21" s="547" t="s">
        <v>21</v>
      </c>
      <c r="B21" s="24" t="s">
        <v>193</v>
      </c>
      <c r="C21" s="475">
        <v>25952891.833362017</v>
      </c>
      <c r="D21" s="475">
        <v>1308394.0544102453</v>
      </c>
      <c r="E21" s="476">
        <v>5.3090716887227898E-2</v>
      </c>
      <c r="F21" s="477">
        <v>58967581.516332805</v>
      </c>
      <c r="G21" s="477">
        <v>5174898.0410659686</v>
      </c>
      <c r="H21" s="476">
        <v>9.6200778744293697E-2</v>
      </c>
      <c r="L21" s="24" t="s">
        <v>193</v>
      </c>
      <c r="M21" s="474" t="s">
        <v>193</v>
      </c>
      <c r="N21" s="475">
        <v>25952891.833362017</v>
      </c>
      <c r="O21" s="475">
        <v>1308394.0544102453</v>
      </c>
      <c r="P21" s="476">
        <v>5.3090716887227898E-2</v>
      </c>
      <c r="Q21" s="477">
        <v>58967581.516332805</v>
      </c>
      <c r="R21" s="477">
        <v>5174898.0410659686</v>
      </c>
      <c r="S21" s="476">
        <v>9.6200778744293697E-2</v>
      </c>
    </row>
    <row r="22" spans="1:19" x14ac:dyDescent="0.25">
      <c r="A22" s="547" t="s">
        <v>21</v>
      </c>
      <c r="B22" s="25" t="s">
        <v>194</v>
      </c>
      <c r="C22" s="479">
        <v>7603210.63999293</v>
      </c>
      <c r="D22" s="479">
        <v>385668.74195742421</v>
      </c>
      <c r="E22" s="480">
        <v>5.3434915571795541E-2</v>
      </c>
      <c r="F22" s="481">
        <v>16700415.348991985</v>
      </c>
      <c r="G22" s="481">
        <v>1292370.3855644409</v>
      </c>
      <c r="H22" s="480">
        <v>8.3876337889200389E-2</v>
      </c>
      <c r="L22" s="25" t="s">
        <v>194</v>
      </c>
      <c r="M22" s="478" t="s">
        <v>194</v>
      </c>
      <c r="N22" s="479">
        <v>7603210.63999293</v>
      </c>
      <c r="O22" s="479">
        <v>385668.74195742421</v>
      </c>
      <c r="P22" s="480">
        <v>5.3434915571795541E-2</v>
      </c>
      <c r="Q22" s="481">
        <v>16700415.348991985</v>
      </c>
      <c r="R22" s="481">
        <v>1292370.3855644409</v>
      </c>
      <c r="S22" s="480">
        <v>8.3876337889200389E-2</v>
      </c>
    </row>
    <row r="23" spans="1:19" x14ac:dyDescent="0.25">
      <c r="A23" s="547" t="s">
        <v>21</v>
      </c>
      <c r="B23" s="24" t="s">
        <v>195</v>
      </c>
      <c r="C23" s="482">
        <v>1471718.1542241275</v>
      </c>
      <c r="D23" s="482">
        <v>105536.81323763728</v>
      </c>
      <c r="E23" s="482">
        <v>7.7249491023959824E-2</v>
      </c>
      <c r="F23" s="482">
        <v>3331130.4527285248</v>
      </c>
      <c r="G23" s="482">
        <v>352564.64151524007</v>
      </c>
      <c r="H23" s="482">
        <v>0.11836724915996631</v>
      </c>
      <c r="L23" s="24" t="s">
        <v>195</v>
      </c>
      <c r="M23" s="474" t="s">
        <v>195</v>
      </c>
      <c r="N23" s="482">
        <v>1471718.1542241275</v>
      </c>
      <c r="O23" s="482">
        <v>105536.81323763728</v>
      </c>
      <c r="P23" s="482">
        <v>7.7249491023959824E-2</v>
      </c>
      <c r="Q23" s="482">
        <v>3331130.4527285248</v>
      </c>
      <c r="R23" s="482">
        <v>352564.64151524007</v>
      </c>
      <c r="S23" s="482">
        <v>0.11836724915996631</v>
      </c>
    </row>
    <row r="24" spans="1:19" x14ac:dyDescent="0.25">
      <c r="A24" s="547" t="s">
        <v>21</v>
      </c>
      <c r="B24" s="25" t="s">
        <v>196</v>
      </c>
      <c r="C24" s="479">
        <v>812774.10756804852</v>
      </c>
      <c r="D24" s="479">
        <v>29683.783421583823</v>
      </c>
      <c r="E24" s="480">
        <v>3.7905950956472215E-2</v>
      </c>
      <c r="F24" s="481">
        <v>1815372.9108001939</v>
      </c>
      <c r="G24" s="481">
        <v>162686.0007286414</v>
      </c>
      <c r="H24" s="480">
        <v>9.8437277948548632E-2</v>
      </c>
      <c r="L24" s="25" t="s">
        <v>196</v>
      </c>
      <c r="M24" s="478" t="s">
        <v>196</v>
      </c>
      <c r="N24" s="479">
        <v>812774.10756804852</v>
      </c>
      <c r="O24" s="479">
        <v>29683.783421583823</v>
      </c>
      <c r="P24" s="480">
        <v>3.7905950956472215E-2</v>
      </c>
      <c r="Q24" s="481">
        <v>1815372.9108001939</v>
      </c>
      <c r="R24" s="481">
        <v>162686.0007286414</v>
      </c>
      <c r="S24" s="480">
        <v>9.8437277948548632E-2</v>
      </c>
    </row>
    <row r="25" spans="1:19" x14ac:dyDescent="0.25">
      <c r="A25" s="547" t="s">
        <v>21</v>
      </c>
      <c r="B25" s="24" t="s">
        <v>197</v>
      </c>
      <c r="C25" s="475">
        <v>2608743.332422643</v>
      </c>
      <c r="D25" s="475">
        <v>89410.686255612411</v>
      </c>
      <c r="E25" s="476">
        <v>3.5489829575163029E-2</v>
      </c>
      <c r="F25" s="477">
        <v>5691568.8848739313</v>
      </c>
      <c r="G25" s="477">
        <v>455641.49521872681</v>
      </c>
      <c r="H25" s="476">
        <v>8.7022118778605079E-2</v>
      </c>
      <c r="L25" s="24" t="s">
        <v>197</v>
      </c>
      <c r="M25" s="474" t="s">
        <v>197</v>
      </c>
      <c r="N25" s="475">
        <v>2608743.332422643</v>
      </c>
      <c r="O25" s="475">
        <v>89410.686255612411</v>
      </c>
      <c r="P25" s="476">
        <v>3.5489829575163029E-2</v>
      </c>
      <c r="Q25" s="477">
        <v>5691568.8848739313</v>
      </c>
      <c r="R25" s="477">
        <v>455641.49521872681</v>
      </c>
      <c r="S25" s="476">
        <v>8.7022118778605079E-2</v>
      </c>
    </row>
    <row r="26" spans="1:19" x14ac:dyDescent="0.25">
      <c r="A26" s="547" t="s">
        <v>21</v>
      </c>
      <c r="B26" s="25" t="s">
        <v>198</v>
      </c>
      <c r="C26" s="479">
        <v>37982414.286470599</v>
      </c>
      <c r="D26" s="479">
        <v>650433.07773140818</v>
      </c>
      <c r="E26" s="480">
        <v>1.7422945599767571E-2</v>
      </c>
      <c r="F26" s="481">
        <v>86360903.100985825</v>
      </c>
      <c r="G26" s="481">
        <v>5822346.3131659329</v>
      </c>
      <c r="H26" s="480">
        <v>7.2292657646014155E-2</v>
      </c>
      <c r="L26" s="25" t="s">
        <v>198</v>
      </c>
      <c r="M26" s="478" t="s">
        <v>198</v>
      </c>
      <c r="N26" s="479">
        <v>37982414.286470599</v>
      </c>
      <c r="O26" s="479">
        <v>650433.07773140818</v>
      </c>
      <c r="P26" s="480">
        <v>1.7422945599767571E-2</v>
      </c>
      <c r="Q26" s="481">
        <v>86360903.100985825</v>
      </c>
      <c r="R26" s="481">
        <v>5822346.3131659329</v>
      </c>
      <c r="S26" s="480">
        <v>7.2292657646014155E-2</v>
      </c>
    </row>
    <row r="27" spans="1:19" x14ac:dyDescent="0.25">
      <c r="A27" s="547" t="s">
        <v>21</v>
      </c>
      <c r="B27" s="24" t="s">
        <v>199</v>
      </c>
      <c r="C27" s="475">
        <v>3141372.6280856887</v>
      </c>
      <c r="D27" s="475">
        <v>182263.36259336397</v>
      </c>
      <c r="E27" s="476">
        <v>6.159399543600149E-2</v>
      </c>
      <c r="F27" s="477">
        <v>6929671.9303110149</v>
      </c>
      <c r="G27" s="477">
        <v>701901.46851429995</v>
      </c>
      <c r="H27" s="476">
        <v>0.1127050961206751</v>
      </c>
      <c r="L27" s="24" t="s">
        <v>199</v>
      </c>
      <c r="M27" s="474" t="s">
        <v>199</v>
      </c>
      <c r="N27" s="475">
        <v>3141372.6280856887</v>
      </c>
      <c r="O27" s="475">
        <v>182263.36259336397</v>
      </c>
      <c r="P27" s="476">
        <v>6.159399543600149E-2</v>
      </c>
      <c r="Q27" s="477">
        <v>6929671.9303110149</v>
      </c>
      <c r="R27" s="477">
        <v>701901.46851429995</v>
      </c>
      <c r="S27" s="476">
        <v>0.1127050961206751</v>
      </c>
    </row>
    <row r="28" spans="1:19" x14ac:dyDescent="0.25">
      <c r="A28" s="547" t="s">
        <v>21</v>
      </c>
      <c r="B28" s="25" t="s">
        <v>200</v>
      </c>
      <c r="C28" s="479">
        <v>11563001.960964227</v>
      </c>
      <c r="D28" s="479">
        <v>168931.44057730213</v>
      </c>
      <c r="E28" s="480">
        <v>1.4826258998049933E-2</v>
      </c>
      <c r="F28" s="481">
        <v>26230135.302653693</v>
      </c>
      <c r="G28" s="481">
        <v>1381772.2910628505</v>
      </c>
      <c r="H28" s="480">
        <v>5.5608181932077574E-2</v>
      </c>
      <c r="L28" s="25" t="s">
        <v>200</v>
      </c>
      <c r="M28" s="478" t="s">
        <v>200</v>
      </c>
      <c r="N28" s="479">
        <v>11563001.960964227</v>
      </c>
      <c r="O28" s="479">
        <v>168931.44057730213</v>
      </c>
      <c r="P28" s="480">
        <v>1.4826258998049933E-2</v>
      </c>
      <c r="Q28" s="481">
        <v>26230135.302653693</v>
      </c>
      <c r="R28" s="481">
        <v>1381772.2910628505</v>
      </c>
      <c r="S28" s="480">
        <v>5.5608181932077574E-2</v>
      </c>
    </row>
    <row r="29" spans="1:19" x14ac:dyDescent="0.25">
      <c r="A29" s="547" t="s">
        <v>21</v>
      </c>
      <c r="B29" s="24" t="s">
        <v>201</v>
      </c>
      <c r="C29" s="475">
        <v>3040604.404729723</v>
      </c>
      <c r="D29" s="475">
        <v>66068.004408980254</v>
      </c>
      <c r="E29" s="476">
        <v>2.2211193785309259E-2</v>
      </c>
      <c r="F29" s="477">
        <v>6922607.2032659482</v>
      </c>
      <c r="G29" s="477">
        <v>419939.93459369801</v>
      </c>
      <c r="H29" s="476">
        <v>6.4579643589767075E-2</v>
      </c>
      <c r="L29" s="24" t="s">
        <v>201</v>
      </c>
      <c r="M29" s="474" t="s">
        <v>201</v>
      </c>
      <c r="N29" s="475">
        <v>3040604.404729723</v>
      </c>
      <c r="O29" s="475">
        <v>66068.004408980254</v>
      </c>
      <c r="P29" s="476">
        <v>2.2211193785309259E-2</v>
      </c>
      <c r="Q29" s="477">
        <v>6922607.2032659482</v>
      </c>
      <c r="R29" s="477">
        <v>419939.93459369801</v>
      </c>
      <c r="S29" s="476">
        <v>6.4579643589767075E-2</v>
      </c>
    </row>
    <row r="30" spans="1:19" x14ac:dyDescent="0.25">
      <c r="A30" s="547" t="s">
        <v>21</v>
      </c>
      <c r="B30" s="25" t="s">
        <v>202</v>
      </c>
      <c r="C30" s="479">
        <v>3109413.3015450016</v>
      </c>
      <c r="D30" s="479">
        <v>129793.4483470493</v>
      </c>
      <c r="E30" s="480">
        <v>4.356040526704949E-2</v>
      </c>
      <c r="F30" s="481">
        <v>6941358.9980841838</v>
      </c>
      <c r="G30" s="481">
        <v>576434.20076473244</v>
      </c>
      <c r="H30" s="480">
        <v>9.0564180900848057E-2</v>
      </c>
      <c r="L30" s="25" t="s">
        <v>202</v>
      </c>
      <c r="M30" s="478" t="s">
        <v>202</v>
      </c>
      <c r="N30" s="479">
        <v>3109413.3015450016</v>
      </c>
      <c r="O30" s="479">
        <v>129793.4483470493</v>
      </c>
      <c r="P30" s="480">
        <v>4.356040526704949E-2</v>
      </c>
      <c r="Q30" s="481">
        <v>6941358.9980841838</v>
      </c>
      <c r="R30" s="481">
        <v>576434.20076473244</v>
      </c>
      <c r="S30" s="480">
        <v>9.0564180900848057E-2</v>
      </c>
    </row>
    <row r="31" spans="1:19" x14ac:dyDescent="0.25">
      <c r="A31" s="547" t="s">
        <v>21</v>
      </c>
      <c r="B31" s="24" t="s">
        <v>203</v>
      </c>
      <c r="C31" s="475">
        <v>5637967.9567970298</v>
      </c>
      <c r="D31" s="475">
        <v>-47957.239834181964</v>
      </c>
      <c r="E31" s="476">
        <v>-8.4343775508329936E-3</v>
      </c>
      <c r="F31" s="477">
        <v>13383252.986501813</v>
      </c>
      <c r="G31" s="477">
        <v>913654.53588372469</v>
      </c>
      <c r="H31" s="476">
        <v>7.3270565969061896E-2</v>
      </c>
      <c r="L31" s="24" t="s">
        <v>203</v>
      </c>
      <c r="M31" s="474" t="s">
        <v>203</v>
      </c>
      <c r="N31" s="475">
        <v>5637967.9567970298</v>
      </c>
      <c r="O31" s="475">
        <v>-47957.239834181964</v>
      </c>
      <c r="P31" s="476">
        <v>-8.4343775508329936E-3</v>
      </c>
      <c r="Q31" s="477">
        <v>13383252.986501813</v>
      </c>
      <c r="R31" s="477">
        <v>913654.53588372469</v>
      </c>
      <c r="S31" s="476">
        <v>7.3270565969061896E-2</v>
      </c>
    </row>
    <row r="32" spans="1:19" x14ac:dyDescent="0.25">
      <c r="A32" s="547" t="s">
        <v>21</v>
      </c>
      <c r="B32" s="25" t="s">
        <v>204</v>
      </c>
      <c r="C32" s="479">
        <v>6637772.9280364765</v>
      </c>
      <c r="D32" s="479">
        <v>139802.02249185089</v>
      </c>
      <c r="E32" s="480">
        <v>2.1514719675423573E-2</v>
      </c>
      <c r="F32" s="481">
        <v>14711202.652337976</v>
      </c>
      <c r="G32" s="481">
        <v>1045023.4277910236</v>
      </c>
      <c r="H32" s="480">
        <v>7.6467856203288387E-2</v>
      </c>
      <c r="L32" s="25" t="s">
        <v>204</v>
      </c>
      <c r="M32" s="478" t="s">
        <v>204</v>
      </c>
      <c r="N32" s="479">
        <v>6637772.9280364765</v>
      </c>
      <c r="O32" s="479">
        <v>139802.02249185089</v>
      </c>
      <c r="P32" s="480">
        <v>2.1514719675423573E-2</v>
      </c>
      <c r="Q32" s="481">
        <v>14711202.652337976</v>
      </c>
      <c r="R32" s="481">
        <v>1045023.4277910236</v>
      </c>
      <c r="S32" s="480">
        <v>7.6467856203288387E-2</v>
      </c>
    </row>
    <row r="33" spans="1:19" x14ac:dyDescent="0.25">
      <c r="A33" s="547" t="s">
        <v>21</v>
      </c>
      <c r="B33" s="24" t="s">
        <v>205</v>
      </c>
      <c r="C33" s="475">
        <v>1939099.8733811739</v>
      </c>
      <c r="D33" s="475">
        <v>-13990.051106000552</v>
      </c>
      <c r="E33" s="476">
        <v>-7.1630348047972952E-3</v>
      </c>
      <c r="F33" s="477">
        <v>4480492.6451111399</v>
      </c>
      <c r="G33" s="477">
        <v>265596.86293479986</v>
      </c>
      <c r="H33" s="476">
        <v>6.301386242049864E-2</v>
      </c>
      <c r="L33" s="24" t="s">
        <v>205</v>
      </c>
      <c r="M33" s="474" t="s">
        <v>205</v>
      </c>
      <c r="N33" s="475">
        <v>1939099.8733811739</v>
      </c>
      <c r="O33" s="475">
        <v>-13990.051106000552</v>
      </c>
      <c r="P33" s="476">
        <v>-7.1630348047972952E-3</v>
      </c>
      <c r="Q33" s="477">
        <v>4480492.6451111399</v>
      </c>
      <c r="R33" s="477">
        <v>265596.86293479986</v>
      </c>
      <c r="S33" s="476">
        <v>6.301386242049864E-2</v>
      </c>
    </row>
    <row r="34" spans="1:19" x14ac:dyDescent="0.25">
      <c r="A34" s="547" t="s">
        <v>21</v>
      </c>
      <c r="B34" s="25" t="s">
        <v>206</v>
      </c>
      <c r="C34" s="479">
        <v>905310.92565473495</v>
      </c>
      <c r="D34" s="479">
        <v>11186.836903995369</v>
      </c>
      <c r="E34" s="480">
        <v>1.2511503766356966E-2</v>
      </c>
      <c r="F34" s="481">
        <v>2103662.1656244309</v>
      </c>
      <c r="G34" s="481">
        <v>159366.86832163227</v>
      </c>
      <c r="H34" s="480">
        <v>8.1966390878336293E-2</v>
      </c>
      <c r="L34" s="25" t="s">
        <v>206</v>
      </c>
      <c r="M34" s="478" t="s">
        <v>206</v>
      </c>
      <c r="N34" s="479">
        <v>905310.92565473495</v>
      </c>
      <c r="O34" s="479">
        <v>11186.836903995369</v>
      </c>
      <c r="P34" s="480">
        <v>1.2511503766356966E-2</v>
      </c>
      <c r="Q34" s="481">
        <v>2103662.1656244309</v>
      </c>
      <c r="R34" s="481">
        <v>159366.86832163227</v>
      </c>
      <c r="S34" s="480">
        <v>8.1966390878336293E-2</v>
      </c>
    </row>
    <row r="35" spans="1:19" x14ac:dyDescent="0.25">
      <c r="A35" s="547" t="s">
        <v>21</v>
      </c>
      <c r="B35" s="24" t="s">
        <v>207</v>
      </c>
      <c r="C35" s="475">
        <v>1169665.5467251569</v>
      </c>
      <c r="D35" s="475">
        <v>58705.630018752301</v>
      </c>
      <c r="E35" s="476">
        <v>5.2842257525179952E-2</v>
      </c>
      <c r="F35" s="477">
        <v>2636459.6358975549</v>
      </c>
      <c r="G35" s="477">
        <v>216724.07006098609</v>
      </c>
      <c r="H35" s="476">
        <v>8.9565187667958526E-2</v>
      </c>
      <c r="L35" s="24" t="s">
        <v>207</v>
      </c>
      <c r="M35" s="474" t="s">
        <v>207</v>
      </c>
      <c r="N35" s="475">
        <v>1169665.5467251569</v>
      </c>
      <c r="O35" s="475">
        <v>58705.630018752301</v>
      </c>
      <c r="P35" s="476">
        <v>5.2842257525179952E-2</v>
      </c>
      <c r="Q35" s="477">
        <v>2636459.6358975549</v>
      </c>
      <c r="R35" s="477">
        <v>216724.07006098609</v>
      </c>
      <c r="S35" s="476">
        <v>8.9565187667958526E-2</v>
      </c>
    </row>
    <row r="36" spans="1:19" x14ac:dyDescent="0.25">
      <c r="A36" s="547" t="s">
        <v>21</v>
      </c>
      <c r="B36" s="25" t="s">
        <v>208</v>
      </c>
      <c r="C36" s="483">
        <v>838204.76055141527</v>
      </c>
      <c r="D36" s="483">
        <v>-44370.376669675461</v>
      </c>
      <c r="E36" s="483">
        <v>-5.0273766842539543E-2</v>
      </c>
      <c r="F36" s="483">
        <v>2022059.5811980655</v>
      </c>
      <c r="G36" s="483">
        <v>141932.65323816217</v>
      </c>
      <c r="H36" s="483">
        <v>7.5490995383046336E-2</v>
      </c>
      <c r="L36" s="25" t="s">
        <v>208</v>
      </c>
      <c r="M36" s="478" t="s">
        <v>208</v>
      </c>
      <c r="N36" s="483">
        <v>838204.76055141527</v>
      </c>
      <c r="O36" s="483">
        <v>-44370.376669675461</v>
      </c>
      <c r="P36" s="483">
        <v>-5.0273766842539543E-2</v>
      </c>
      <c r="Q36" s="483">
        <v>2022059.5811980655</v>
      </c>
      <c r="R36" s="483">
        <v>141932.65323816217</v>
      </c>
      <c r="S36" s="483">
        <v>7.5490995383046336E-2</v>
      </c>
    </row>
    <row r="37" spans="1:19" x14ac:dyDescent="0.25">
      <c r="A37" s="547" t="s">
        <v>21</v>
      </c>
      <c r="B37" s="24" t="s">
        <v>209</v>
      </c>
      <c r="C37" s="475">
        <v>13491258.669805568</v>
      </c>
      <c r="D37" s="475">
        <v>379024.68303954415</v>
      </c>
      <c r="E37" s="476">
        <v>2.8906186651495691E-2</v>
      </c>
      <c r="F37" s="477">
        <v>28700636.24871115</v>
      </c>
      <c r="G37" s="477">
        <v>1506161.5920670964</v>
      </c>
      <c r="H37" s="476">
        <v>5.5384838688145664E-2</v>
      </c>
      <c r="L37" s="24" t="s">
        <v>209</v>
      </c>
      <c r="M37" s="474" t="s">
        <v>209</v>
      </c>
      <c r="N37" s="475">
        <v>13491258.669805568</v>
      </c>
      <c r="O37" s="475">
        <v>379024.68303954415</v>
      </c>
      <c r="P37" s="476">
        <v>2.8906186651495691E-2</v>
      </c>
      <c r="Q37" s="477">
        <v>28700636.24871115</v>
      </c>
      <c r="R37" s="477">
        <v>1506161.5920670964</v>
      </c>
      <c r="S37" s="476">
        <v>5.5384838688145664E-2</v>
      </c>
    </row>
    <row r="38" spans="1:19" x14ac:dyDescent="0.25">
      <c r="A38" s="547" t="s">
        <v>21</v>
      </c>
      <c r="B38" s="25" t="s">
        <v>210</v>
      </c>
      <c r="C38" s="479">
        <v>3793282.8598396694</v>
      </c>
      <c r="D38" s="479">
        <v>103456.40037602792</v>
      </c>
      <c r="E38" s="480">
        <v>2.8038283510782372E-2</v>
      </c>
      <c r="F38" s="481">
        <v>8204732.7027937761</v>
      </c>
      <c r="G38" s="481">
        <v>391605.96743630152</v>
      </c>
      <c r="H38" s="480">
        <v>5.0121542975122925E-2</v>
      </c>
      <c r="L38" s="25" t="s">
        <v>210</v>
      </c>
      <c r="M38" s="478" t="s">
        <v>210</v>
      </c>
      <c r="N38" s="479">
        <v>3793282.8598396694</v>
      </c>
      <c r="O38" s="479">
        <v>103456.40037602792</v>
      </c>
      <c r="P38" s="480">
        <v>2.8038283510782372E-2</v>
      </c>
      <c r="Q38" s="481">
        <v>8204732.7027937761</v>
      </c>
      <c r="R38" s="481">
        <v>391605.96743630152</v>
      </c>
      <c r="S38" s="480">
        <v>5.0121542975122925E-2</v>
      </c>
    </row>
    <row r="39" spans="1:19" x14ac:dyDescent="0.25">
      <c r="A39" s="547" t="s">
        <v>21</v>
      </c>
      <c r="B39" s="24" t="s">
        <v>211</v>
      </c>
      <c r="C39" s="475">
        <v>9697975.8099658918</v>
      </c>
      <c r="D39" s="475">
        <v>275568.28266351856</v>
      </c>
      <c r="E39" s="476">
        <v>2.9246058596492642E-2</v>
      </c>
      <c r="F39" s="477">
        <v>20495903.545917377</v>
      </c>
      <c r="G39" s="477">
        <v>1114555.6246308051</v>
      </c>
      <c r="H39" s="476">
        <v>5.7506610435834882E-2</v>
      </c>
      <c r="L39" s="24" t="s">
        <v>211</v>
      </c>
      <c r="M39" s="474" t="s">
        <v>211</v>
      </c>
      <c r="N39" s="475">
        <v>9697975.8099658918</v>
      </c>
      <c r="O39" s="475">
        <v>275568.28266351856</v>
      </c>
      <c r="P39" s="476">
        <v>2.9246058596492642E-2</v>
      </c>
      <c r="Q39" s="477">
        <v>20495903.545917377</v>
      </c>
      <c r="R39" s="477">
        <v>1114555.6246308051</v>
      </c>
      <c r="S39" s="476">
        <v>5.7506610435834882E-2</v>
      </c>
    </row>
    <row r="40" spans="1:19" x14ac:dyDescent="0.25">
      <c r="A40" s="547" t="s">
        <v>21</v>
      </c>
      <c r="B40" s="25" t="s">
        <v>212</v>
      </c>
      <c r="C40" s="479">
        <v>16109859.176106606</v>
      </c>
      <c r="D40" s="479">
        <v>259086.59391650558</v>
      </c>
      <c r="E40" s="480">
        <v>1.634536061716101E-2</v>
      </c>
      <c r="F40" s="481">
        <v>37267604.264738619</v>
      </c>
      <c r="G40" s="481">
        <v>1268551.0366967767</v>
      </c>
      <c r="H40" s="480">
        <v>3.5238455541064771E-2</v>
      </c>
      <c r="L40" s="25" t="s">
        <v>212</v>
      </c>
      <c r="M40" s="478" t="s">
        <v>212</v>
      </c>
      <c r="N40" s="479">
        <v>16109859.176106606</v>
      </c>
      <c r="O40" s="479">
        <v>259086.59391650558</v>
      </c>
      <c r="P40" s="480">
        <v>1.634536061716101E-2</v>
      </c>
      <c r="Q40" s="481">
        <v>37267604.264738619</v>
      </c>
      <c r="R40" s="481">
        <v>1268551.0366967767</v>
      </c>
      <c r="S40" s="480">
        <v>3.5238455541064771E-2</v>
      </c>
    </row>
    <row r="41" spans="1:19" x14ac:dyDescent="0.25">
      <c r="A41" s="547" t="s">
        <v>21</v>
      </c>
      <c r="B41" s="24" t="s">
        <v>213</v>
      </c>
      <c r="C41" s="475">
        <v>4330102.1075558029</v>
      </c>
      <c r="D41" s="475">
        <v>72659.348987965845</v>
      </c>
      <c r="E41" s="476">
        <v>1.7066430039897412E-2</v>
      </c>
      <c r="F41" s="477">
        <v>10177940.986183107</v>
      </c>
      <c r="G41" s="477">
        <v>313778.08948878013</v>
      </c>
      <c r="H41" s="476">
        <v>3.1809905490706496E-2</v>
      </c>
      <c r="L41" s="24" t="s">
        <v>213</v>
      </c>
      <c r="M41" s="474" t="s">
        <v>213</v>
      </c>
      <c r="N41" s="475">
        <v>4330102.1075558029</v>
      </c>
      <c r="O41" s="475">
        <v>72659.348987965845</v>
      </c>
      <c r="P41" s="476">
        <v>1.7066430039897412E-2</v>
      </c>
      <c r="Q41" s="477">
        <v>10177940.986183107</v>
      </c>
      <c r="R41" s="477">
        <v>313778.08948878013</v>
      </c>
      <c r="S41" s="476">
        <v>3.1809905490706496E-2</v>
      </c>
    </row>
    <row r="42" spans="1:19" x14ac:dyDescent="0.25">
      <c r="A42" s="547" t="s">
        <v>21</v>
      </c>
      <c r="B42" s="25" t="s">
        <v>214</v>
      </c>
      <c r="C42" s="479">
        <v>7303653.3983899988</v>
      </c>
      <c r="D42" s="479">
        <v>88962.020760485902</v>
      </c>
      <c r="E42" s="480">
        <v>1.2330675853485448E-2</v>
      </c>
      <c r="F42" s="481">
        <v>17251535.64232203</v>
      </c>
      <c r="G42" s="481">
        <v>503438.29622319899</v>
      </c>
      <c r="H42" s="480">
        <v>3.0059432174274169E-2</v>
      </c>
      <c r="L42" s="25" t="s">
        <v>214</v>
      </c>
      <c r="M42" s="478" t="s">
        <v>214</v>
      </c>
      <c r="N42" s="479">
        <v>7303653.3983899988</v>
      </c>
      <c r="O42" s="479">
        <v>88962.020760485902</v>
      </c>
      <c r="P42" s="480">
        <v>1.2330675853485448E-2</v>
      </c>
      <c r="Q42" s="481">
        <v>17251535.64232203</v>
      </c>
      <c r="R42" s="481">
        <v>503438.29622319899</v>
      </c>
      <c r="S42" s="480">
        <v>3.0059432174274169E-2</v>
      </c>
    </row>
    <row r="43" spans="1:19" x14ac:dyDescent="0.25">
      <c r="A43" s="547" t="s">
        <v>21</v>
      </c>
      <c r="B43" s="24" t="s">
        <v>215</v>
      </c>
      <c r="C43" s="475">
        <v>2635192.068014238</v>
      </c>
      <c r="D43" s="475">
        <v>46188.277360869572</v>
      </c>
      <c r="E43" s="476">
        <v>1.7840173709909233E-2</v>
      </c>
      <c r="F43" s="477">
        <v>5570754.8303099433</v>
      </c>
      <c r="G43" s="477">
        <v>241265.41620897129</v>
      </c>
      <c r="H43" s="476">
        <v>4.5269893129090716E-2</v>
      </c>
      <c r="L43" s="24" t="s">
        <v>215</v>
      </c>
      <c r="M43" s="474" t="s">
        <v>215</v>
      </c>
      <c r="N43" s="475">
        <v>2635192.068014238</v>
      </c>
      <c r="O43" s="475">
        <v>46188.277360869572</v>
      </c>
      <c r="P43" s="476">
        <v>1.7840173709909233E-2</v>
      </c>
      <c r="Q43" s="477">
        <v>5570754.8303099433</v>
      </c>
      <c r="R43" s="477">
        <v>241265.41620897129</v>
      </c>
      <c r="S43" s="476">
        <v>4.5269893129090716E-2</v>
      </c>
    </row>
    <row r="44" spans="1:19" x14ac:dyDescent="0.25">
      <c r="A44" s="547" t="s">
        <v>21</v>
      </c>
      <c r="B44" s="25" t="s">
        <v>216</v>
      </c>
      <c r="C44" s="479">
        <v>1067833.2508366506</v>
      </c>
      <c r="D44" s="479">
        <v>20485.083154530963</v>
      </c>
      <c r="E44" s="480">
        <v>1.9559000327337553E-2</v>
      </c>
      <c r="F44" s="481">
        <v>2519663.5804670053</v>
      </c>
      <c r="G44" s="481">
        <v>94317.238100540359</v>
      </c>
      <c r="H44" s="480">
        <v>3.8888152365287719E-2</v>
      </c>
      <c r="L44" s="25" t="s">
        <v>216</v>
      </c>
      <c r="M44" s="478" t="s">
        <v>216</v>
      </c>
      <c r="N44" s="479">
        <v>1067833.2508366506</v>
      </c>
      <c r="O44" s="479">
        <v>20485.083154530963</v>
      </c>
      <c r="P44" s="480">
        <v>1.9559000327337553E-2</v>
      </c>
      <c r="Q44" s="481">
        <v>2519663.5804670053</v>
      </c>
      <c r="R44" s="481">
        <v>94317.238100540359</v>
      </c>
      <c r="S44" s="480">
        <v>3.8888152365287719E-2</v>
      </c>
    </row>
    <row r="45" spans="1:19" x14ac:dyDescent="0.25">
      <c r="A45" s="547" t="s">
        <v>21</v>
      </c>
      <c r="B45" s="24" t="s">
        <v>217</v>
      </c>
      <c r="C45" s="475">
        <v>773078.35130990588</v>
      </c>
      <c r="D45" s="475">
        <v>30791.863652647706</v>
      </c>
      <c r="E45" s="476">
        <v>4.1482452078348324E-2</v>
      </c>
      <c r="F45" s="477">
        <v>1747709.2254565198</v>
      </c>
      <c r="G45" s="477">
        <v>115751.99667526898</v>
      </c>
      <c r="H45" s="476">
        <v>7.0928327430316795E-2</v>
      </c>
      <c r="L45" s="24" t="s">
        <v>217</v>
      </c>
      <c r="M45" s="474" t="s">
        <v>217</v>
      </c>
      <c r="N45" s="475">
        <v>773078.35130990588</v>
      </c>
      <c r="O45" s="475">
        <v>30791.863652647706</v>
      </c>
      <c r="P45" s="476">
        <v>4.1482452078348324E-2</v>
      </c>
      <c r="Q45" s="477">
        <v>1747709.2254565198</v>
      </c>
      <c r="R45" s="477">
        <v>115751.99667526898</v>
      </c>
      <c r="S45" s="476">
        <v>7.0928327430316795E-2</v>
      </c>
    </row>
    <row r="46" spans="1:19" x14ac:dyDescent="0.25">
      <c r="A46" s="547" t="s">
        <v>21</v>
      </c>
      <c r="B46" s="25" t="s">
        <v>218</v>
      </c>
      <c r="C46" s="479">
        <v>36913237.832298718</v>
      </c>
      <c r="D46" s="479">
        <v>631176.43171901256</v>
      </c>
      <c r="E46" s="480">
        <v>1.7396377365397651E-2</v>
      </c>
      <c r="F46" s="481">
        <v>85596763.243113801</v>
      </c>
      <c r="G46" s="481">
        <v>3790718.9982939065</v>
      </c>
      <c r="H46" s="480">
        <v>4.6337884117088834E-2</v>
      </c>
      <c r="L46" s="25" t="s">
        <v>218</v>
      </c>
      <c r="M46" s="478" t="s">
        <v>218</v>
      </c>
      <c r="N46" s="479">
        <v>36913237.832298718</v>
      </c>
      <c r="O46" s="479">
        <v>631176.43171901256</v>
      </c>
      <c r="P46" s="480">
        <v>1.7396377365397651E-2</v>
      </c>
      <c r="Q46" s="481">
        <v>85596763.243113801</v>
      </c>
      <c r="R46" s="481">
        <v>3790718.9982939065</v>
      </c>
      <c r="S46" s="480">
        <v>4.6337884117088834E-2</v>
      </c>
    </row>
    <row r="47" spans="1:19" x14ac:dyDescent="0.25">
      <c r="A47" s="547" t="s">
        <v>21</v>
      </c>
      <c r="B47" s="24" t="s">
        <v>219</v>
      </c>
      <c r="C47" s="475">
        <v>36913237.832298741</v>
      </c>
      <c r="D47" s="475">
        <v>631176.43171902746</v>
      </c>
      <c r="E47" s="476">
        <v>1.7396377365398057E-2</v>
      </c>
      <c r="F47" s="477">
        <v>85596763.243113801</v>
      </c>
      <c r="G47" s="477">
        <v>3790718.9982938915</v>
      </c>
      <c r="H47" s="476">
        <v>4.6337884117088647E-2</v>
      </c>
      <c r="L47" s="24" t="s">
        <v>219</v>
      </c>
      <c r="M47" s="474" t="s">
        <v>219</v>
      </c>
      <c r="N47" s="475">
        <v>36913237.832298741</v>
      </c>
      <c r="O47" s="475">
        <v>631176.43171902746</v>
      </c>
      <c r="P47" s="476">
        <v>1.7396377365398057E-2</v>
      </c>
      <c r="Q47" s="477">
        <v>85596763.243113801</v>
      </c>
      <c r="R47" s="477">
        <v>3790718.9982938915</v>
      </c>
      <c r="S47" s="476">
        <v>4.6337884117088647E-2</v>
      </c>
    </row>
    <row r="48" spans="1:19" x14ac:dyDescent="0.25">
      <c r="A48" s="547" t="s">
        <v>21</v>
      </c>
      <c r="B48" s="25" t="s">
        <v>220</v>
      </c>
      <c r="C48" s="479">
        <v>18388965.724282783</v>
      </c>
      <c r="D48" s="479">
        <v>818831.35997178033</v>
      </c>
      <c r="E48" s="480">
        <v>4.6603591241454349E-2</v>
      </c>
      <c r="F48" s="481">
        <v>42395636.598073892</v>
      </c>
      <c r="G48" s="481">
        <v>3727319.8471851796</v>
      </c>
      <c r="H48" s="480">
        <v>9.6392089451359811E-2</v>
      </c>
      <c r="L48" s="25" t="s">
        <v>220</v>
      </c>
      <c r="M48" s="478" t="s">
        <v>220</v>
      </c>
      <c r="N48" s="479">
        <v>18388965.724282783</v>
      </c>
      <c r="O48" s="479">
        <v>818831.35997178033</v>
      </c>
      <c r="P48" s="480">
        <v>4.6603591241454349E-2</v>
      </c>
      <c r="Q48" s="481">
        <v>42395636.598073892</v>
      </c>
      <c r="R48" s="481">
        <v>3727319.8471851796</v>
      </c>
      <c r="S48" s="480">
        <v>9.6392089451359811E-2</v>
      </c>
    </row>
    <row r="49" spans="1:19" x14ac:dyDescent="0.25">
      <c r="A49" s="547" t="s">
        <v>21</v>
      </c>
      <c r="B49" s="24" t="s">
        <v>221</v>
      </c>
      <c r="C49" s="475">
        <v>2487918.1304033264</v>
      </c>
      <c r="D49" s="475">
        <v>188656.70728322305</v>
      </c>
      <c r="E49" s="476">
        <v>8.2051003590194391E-2</v>
      </c>
      <c r="F49" s="477">
        <v>5750132.9559056349</v>
      </c>
      <c r="G49" s="477">
        <v>688457.59824032616</v>
      </c>
      <c r="H49" s="476">
        <v>0.13601377994298638</v>
      </c>
      <c r="L49" s="24" t="s">
        <v>221</v>
      </c>
      <c r="M49" s="474" t="s">
        <v>221</v>
      </c>
      <c r="N49" s="475">
        <v>2487918.1304033264</v>
      </c>
      <c r="O49" s="475">
        <v>188656.70728322305</v>
      </c>
      <c r="P49" s="476">
        <v>8.2051003590194391E-2</v>
      </c>
      <c r="Q49" s="477">
        <v>5750132.9559056349</v>
      </c>
      <c r="R49" s="477">
        <v>688457.59824032616</v>
      </c>
      <c r="S49" s="476">
        <v>0.13601377994298638</v>
      </c>
    </row>
    <row r="50" spans="1:19" x14ac:dyDescent="0.25">
      <c r="A50" s="547" t="s">
        <v>21</v>
      </c>
      <c r="B50" s="25" t="s">
        <v>222</v>
      </c>
      <c r="C50" s="479">
        <v>4946659.9098440129</v>
      </c>
      <c r="D50" s="479">
        <v>143977.9291760847</v>
      </c>
      <c r="E50" s="480">
        <v>2.9978651460919988E-2</v>
      </c>
      <c r="F50" s="481">
        <v>11940814.888055343</v>
      </c>
      <c r="G50" s="481">
        <v>852463.53440159187</v>
      </c>
      <c r="H50" s="480">
        <v>7.6879195762559818E-2</v>
      </c>
      <c r="L50" s="25" t="s">
        <v>222</v>
      </c>
      <c r="M50" s="478" t="s">
        <v>222</v>
      </c>
      <c r="N50" s="479">
        <v>4946659.9098440129</v>
      </c>
      <c r="O50" s="479">
        <v>143977.9291760847</v>
      </c>
      <c r="P50" s="480">
        <v>2.9978651460919988E-2</v>
      </c>
      <c r="Q50" s="481">
        <v>11940814.888055343</v>
      </c>
      <c r="R50" s="481">
        <v>852463.53440159187</v>
      </c>
      <c r="S50" s="480">
        <v>7.6879195762559818E-2</v>
      </c>
    </row>
    <row r="51" spans="1:19" x14ac:dyDescent="0.25">
      <c r="A51" s="547" t="s">
        <v>21</v>
      </c>
      <c r="B51" s="24" t="s">
        <v>223</v>
      </c>
      <c r="C51" s="475">
        <v>5147442.4982752847</v>
      </c>
      <c r="D51" s="475">
        <v>282910.08293112367</v>
      </c>
      <c r="E51" s="476">
        <v>5.8157713583887806E-2</v>
      </c>
      <c r="F51" s="477">
        <v>11609625.194174556</v>
      </c>
      <c r="G51" s="477">
        <v>1155170.6706218924</v>
      </c>
      <c r="H51" s="476">
        <v>0.11049554694789938</v>
      </c>
      <c r="L51" s="24" t="s">
        <v>223</v>
      </c>
      <c r="M51" s="474" t="s">
        <v>223</v>
      </c>
      <c r="N51" s="475">
        <v>5147442.4982752847</v>
      </c>
      <c r="O51" s="475">
        <v>282910.08293112367</v>
      </c>
      <c r="P51" s="476">
        <v>5.8157713583887806E-2</v>
      </c>
      <c r="Q51" s="477">
        <v>11609625.194174556</v>
      </c>
      <c r="R51" s="477">
        <v>1155170.6706218924</v>
      </c>
      <c r="S51" s="476">
        <v>0.11049554694789938</v>
      </c>
    </row>
    <row r="52" spans="1:19" x14ac:dyDescent="0.25">
      <c r="A52" s="547" t="s">
        <v>21</v>
      </c>
      <c r="B52" s="25" t="s">
        <v>224</v>
      </c>
      <c r="C52" s="479">
        <v>5806945.1857601432</v>
      </c>
      <c r="D52" s="479">
        <v>203286.64058134053</v>
      </c>
      <c r="E52" s="480">
        <v>3.6277485314704164E-2</v>
      </c>
      <c r="F52" s="481">
        <v>13095063.559938354</v>
      </c>
      <c r="G52" s="481">
        <v>1031228.0439213607</v>
      </c>
      <c r="H52" s="480">
        <v>8.548094364783182E-2</v>
      </c>
      <c r="L52" s="25" t="s">
        <v>224</v>
      </c>
      <c r="M52" s="478" t="s">
        <v>224</v>
      </c>
      <c r="N52" s="479">
        <v>5806945.1857601432</v>
      </c>
      <c r="O52" s="479">
        <v>203286.64058134053</v>
      </c>
      <c r="P52" s="480">
        <v>3.6277485314704164E-2</v>
      </c>
      <c r="Q52" s="481">
        <v>13095063.559938354</v>
      </c>
      <c r="R52" s="481">
        <v>1031228.0439213607</v>
      </c>
      <c r="S52" s="480">
        <v>8.548094364783182E-2</v>
      </c>
    </row>
    <row r="53" spans="1:19" x14ac:dyDescent="0.25">
      <c r="A53" s="547" t="s">
        <v>21</v>
      </c>
      <c r="B53" s="24" t="s">
        <v>225</v>
      </c>
      <c r="C53" s="475">
        <v>2102108.9547028779</v>
      </c>
      <c r="D53" s="475">
        <v>73614.069974589162</v>
      </c>
      <c r="E53" s="476">
        <v>3.628999536986733E-2</v>
      </c>
      <c r="F53" s="477">
        <v>4543562.971954084</v>
      </c>
      <c r="G53" s="477">
        <v>289393.28967431374</v>
      </c>
      <c r="H53" s="476">
        <v>6.8025798519449399E-2</v>
      </c>
      <c r="L53" s="24" t="s">
        <v>225</v>
      </c>
      <c r="M53" s="474" t="s">
        <v>225</v>
      </c>
      <c r="N53" s="475">
        <v>2102108.9547028779</v>
      </c>
      <c r="O53" s="475">
        <v>73614.069974589162</v>
      </c>
      <c r="P53" s="476">
        <v>3.628999536986733E-2</v>
      </c>
      <c r="Q53" s="477">
        <v>4543562.971954084</v>
      </c>
      <c r="R53" s="477">
        <v>289393.28967431374</v>
      </c>
      <c r="S53" s="476">
        <v>6.8025798519449399E-2</v>
      </c>
    </row>
    <row r="54" spans="1:19" x14ac:dyDescent="0.25">
      <c r="A54" s="547" t="s">
        <v>21</v>
      </c>
      <c r="B54" s="25" t="s">
        <v>226</v>
      </c>
      <c r="C54" s="479">
        <v>2102108.9547028784</v>
      </c>
      <c r="D54" s="479">
        <v>73614.06997458986</v>
      </c>
      <c r="E54" s="480">
        <v>3.6289995369867677E-2</v>
      </c>
      <c r="F54" s="481">
        <v>4543562.9719540849</v>
      </c>
      <c r="G54" s="481">
        <v>289393.28967431467</v>
      </c>
      <c r="H54" s="480">
        <v>6.8025798519449621E-2</v>
      </c>
      <c r="L54" s="25" t="s">
        <v>226</v>
      </c>
      <c r="M54" s="478" t="s">
        <v>226</v>
      </c>
      <c r="N54" s="479">
        <v>2102108.9547028784</v>
      </c>
      <c r="O54" s="479">
        <v>73614.06997458986</v>
      </c>
      <c r="P54" s="480">
        <v>3.6289995369867677E-2</v>
      </c>
      <c r="Q54" s="481">
        <v>4543562.9719540849</v>
      </c>
      <c r="R54" s="481">
        <v>289393.28967431467</v>
      </c>
      <c r="S54" s="480">
        <v>6.8025798519449621E-2</v>
      </c>
    </row>
    <row r="55" spans="1:19" x14ac:dyDescent="0.25">
      <c r="A55" s="547" t="s">
        <v>21</v>
      </c>
      <c r="B55" s="24" t="s">
        <v>227</v>
      </c>
      <c r="C55" s="475">
        <v>7268531.3732201532</v>
      </c>
      <c r="D55" s="475">
        <v>496036.43092535995</v>
      </c>
      <c r="E55" s="476">
        <v>7.3242790899343643E-2</v>
      </c>
      <c r="F55" s="477">
        <v>15759718.070616443</v>
      </c>
      <c r="G55" s="477">
        <v>1599404.4591627121</v>
      </c>
      <c r="H55" s="476">
        <v>0.11294979073549724</v>
      </c>
      <c r="L55" s="24" t="s">
        <v>227</v>
      </c>
      <c r="M55" s="474" t="s">
        <v>227</v>
      </c>
      <c r="N55" s="475">
        <v>7268531.3732201532</v>
      </c>
      <c r="O55" s="475">
        <v>496036.43092535995</v>
      </c>
      <c r="P55" s="476">
        <v>7.3242790899343643E-2</v>
      </c>
      <c r="Q55" s="477">
        <v>15759718.070616443</v>
      </c>
      <c r="R55" s="477">
        <v>1599404.4591627121</v>
      </c>
      <c r="S55" s="476">
        <v>0.11294979073549724</v>
      </c>
    </row>
    <row r="56" spans="1:19" x14ac:dyDescent="0.25">
      <c r="A56" s="547" t="s">
        <v>21</v>
      </c>
      <c r="B56" s="25" t="s">
        <v>228</v>
      </c>
      <c r="C56" s="479">
        <v>7268531.3732201513</v>
      </c>
      <c r="D56" s="479">
        <v>496036.43092535343</v>
      </c>
      <c r="E56" s="480">
        <v>7.324279089934263E-2</v>
      </c>
      <c r="F56" s="481">
        <v>15759718.070616456</v>
      </c>
      <c r="G56" s="481">
        <v>1599404.4591627326</v>
      </c>
      <c r="H56" s="480">
        <v>0.11294979073549875</v>
      </c>
      <c r="L56" s="25" t="s">
        <v>228</v>
      </c>
      <c r="M56" s="478" t="s">
        <v>228</v>
      </c>
      <c r="N56" s="479">
        <v>7268531.3732201513</v>
      </c>
      <c r="O56" s="479">
        <v>496036.43092535343</v>
      </c>
      <c r="P56" s="480">
        <v>7.324279089934263E-2</v>
      </c>
      <c r="Q56" s="481">
        <v>15759718.070616456</v>
      </c>
      <c r="R56" s="481">
        <v>1599404.4591627326</v>
      </c>
      <c r="S56" s="480">
        <v>0.11294979073549875</v>
      </c>
    </row>
    <row r="57" spans="1:19" x14ac:dyDescent="0.25">
      <c r="A57" s="547" t="s">
        <v>21</v>
      </c>
      <c r="B57" s="24" t="s">
        <v>229</v>
      </c>
      <c r="C57" s="475">
        <v>5525994.5939394645</v>
      </c>
      <c r="D57" s="475">
        <v>-10582.74768909812</v>
      </c>
      <c r="E57" s="476">
        <v>-1.9114241590247967E-3</v>
      </c>
      <c r="F57" s="477">
        <v>12398120.240134208</v>
      </c>
      <c r="G57" s="477">
        <v>25718.977815134451</v>
      </c>
      <c r="H57" s="476">
        <v>2.0787377704490732E-3</v>
      </c>
      <c r="L57" s="24" t="s">
        <v>229</v>
      </c>
      <c r="M57" s="474" t="s">
        <v>229</v>
      </c>
      <c r="N57" s="475">
        <v>5525994.5939394645</v>
      </c>
      <c r="O57" s="475">
        <v>-10582.74768909812</v>
      </c>
      <c r="P57" s="476">
        <v>-1.9114241590247967E-3</v>
      </c>
      <c r="Q57" s="477">
        <v>12398120.240134208</v>
      </c>
      <c r="R57" s="477">
        <v>25718.977815134451</v>
      </c>
      <c r="S57" s="476">
        <v>2.0787377704490732E-3</v>
      </c>
    </row>
    <row r="58" spans="1:19" x14ac:dyDescent="0.25">
      <c r="A58" s="547" t="s">
        <v>21</v>
      </c>
      <c r="B58" s="25" t="s">
        <v>230</v>
      </c>
      <c r="C58" s="479">
        <v>5525994.5939394664</v>
      </c>
      <c r="D58" s="479">
        <v>-10582.747689095326</v>
      </c>
      <c r="E58" s="480">
        <v>-1.9114241590242923E-3</v>
      </c>
      <c r="F58" s="481">
        <v>12398120.240134202</v>
      </c>
      <c r="G58" s="481">
        <v>25718.977815121412</v>
      </c>
      <c r="H58" s="480">
        <v>2.0787377704480181E-3</v>
      </c>
      <c r="L58" s="25" t="s">
        <v>230</v>
      </c>
      <c r="M58" s="478" t="s">
        <v>230</v>
      </c>
      <c r="N58" s="479">
        <v>5525994.5939394664</v>
      </c>
      <c r="O58" s="479">
        <v>-10582.747689095326</v>
      </c>
      <c r="P58" s="480">
        <v>-1.9114241590242923E-3</v>
      </c>
      <c r="Q58" s="481">
        <v>12398120.240134202</v>
      </c>
      <c r="R58" s="481">
        <v>25718.977815121412</v>
      </c>
      <c r="S58" s="480">
        <v>2.0787377704480181E-3</v>
      </c>
    </row>
    <row r="59" spans="1:19" x14ac:dyDescent="0.25">
      <c r="A59" s="547" t="s">
        <v>21</v>
      </c>
      <c r="B59" s="24" t="s">
        <v>231</v>
      </c>
      <c r="C59" s="475">
        <v>11459954.130394068</v>
      </c>
      <c r="D59" s="475">
        <v>581977.96118687093</v>
      </c>
      <c r="E59" s="476">
        <v>5.3500573280745325E-2</v>
      </c>
      <c r="F59" s="477">
        <v>24587198.185349725</v>
      </c>
      <c r="G59" s="477">
        <v>2161536.9579905644</v>
      </c>
      <c r="H59" s="476">
        <v>9.6386765860598272E-2</v>
      </c>
      <c r="L59" s="24" t="s">
        <v>231</v>
      </c>
      <c r="M59" s="474" t="s">
        <v>231</v>
      </c>
      <c r="N59" s="475">
        <v>11459954.130394068</v>
      </c>
      <c r="O59" s="475">
        <v>581977.96118687093</v>
      </c>
      <c r="P59" s="476">
        <v>5.3500573280745325E-2</v>
      </c>
      <c r="Q59" s="477">
        <v>24587198.185349725</v>
      </c>
      <c r="R59" s="477">
        <v>2161536.9579905644</v>
      </c>
      <c r="S59" s="476">
        <v>9.6386765860598272E-2</v>
      </c>
    </row>
    <row r="60" spans="1:19" x14ac:dyDescent="0.25">
      <c r="A60" s="547" t="s">
        <v>21</v>
      </c>
      <c r="B60" s="25" t="s">
        <v>232</v>
      </c>
      <c r="C60" s="479">
        <v>11459954.130394068</v>
      </c>
      <c r="D60" s="479">
        <v>581977.96118686348</v>
      </c>
      <c r="E60" s="480">
        <v>5.3500573280744604E-2</v>
      </c>
      <c r="F60" s="481">
        <v>24587198.185349733</v>
      </c>
      <c r="G60" s="481">
        <v>2161536.9579905793</v>
      </c>
      <c r="H60" s="480">
        <v>9.6386765860598966E-2</v>
      </c>
      <c r="L60" s="25" t="s">
        <v>232</v>
      </c>
      <c r="M60" s="478" t="s">
        <v>232</v>
      </c>
      <c r="N60" s="479">
        <v>11459954.130394068</v>
      </c>
      <c r="O60" s="479">
        <v>581977.96118686348</v>
      </c>
      <c r="P60" s="480">
        <v>5.3500573280744604E-2</v>
      </c>
      <c r="Q60" s="481">
        <v>24587198.185349733</v>
      </c>
      <c r="R60" s="481">
        <v>2161536.9579905793</v>
      </c>
      <c r="S60" s="480">
        <v>9.6386765860598966E-2</v>
      </c>
    </row>
    <row r="61" spans="1:19" x14ac:dyDescent="0.25">
      <c r="A61" s="547" t="s">
        <v>21</v>
      </c>
      <c r="B61" s="24" t="s">
        <v>233</v>
      </c>
      <c r="C61" s="475">
        <v>9248066.2911585625</v>
      </c>
      <c r="D61" s="475">
        <v>103924.93275007792</v>
      </c>
      <c r="E61" s="476">
        <v>1.1365193152281473E-2</v>
      </c>
      <c r="F61" s="477">
        <v>20716364.316088244</v>
      </c>
      <c r="G61" s="477">
        <v>473753.02884415537</v>
      </c>
      <c r="H61" s="476">
        <v>2.3403750737568702E-2</v>
      </c>
      <c r="L61" s="24" t="s">
        <v>233</v>
      </c>
      <c r="M61" s="474" t="s">
        <v>233</v>
      </c>
      <c r="N61" s="475">
        <v>9248066.2911585625</v>
      </c>
      <c r="O61" s="475">
        <v>103924.93275007792</v>
      </c>
      <c r="P61" s="476">
        <v>1.1365193152281473E-2</v>
      </c>
      <c r="Q61" s="477">
        <v>20716364.316088244</v>
      </c>
      <c r="R61" s="477">
        <v>473753.02884415537</v>
      </c>
      <c r="S61" s="476">
        <v>2.3403750737568702E-2</v>
      </c>
    </row>
    <row r="62" spans="1:19" x14ac:dyDescent="0.25">
      <c r="A62" s="547" t="s">
        <v>21</v>
      </c>
      <c r="B62" s="25" t="s">
        <v>234</v>
      </c>
      <c r="C62" s="479">
        <v>9248066.2911585644</v>
      </c>
      <c r="D62" s="479">
        <v>103924.93275007978</v>
      </c>
      <c r="E62" s="480">
        <v>1.1365193152281678E-2</v>
      </c>
      <c r="F62" s="481">
        <v>20716364.316088237</v>
      </c>
      <c r="G62" s="481">
        <v>473753.0288441442</v>
      </c>
      <c r="H62" s="480">
        <v>2.3403750737568146E-2</v>
      </c>
      <c r="L62" s="25" t="s">
        <v>234</v>
      </c>
      <c r="M62" s="478" t="s">
        <v>234</v>
      </c>
      <c r="N62" s="479">
        <v>9248066.2911585644</v>
      </c>
      <c r="O62" s="479">
        <v>103924.93275007978</v>
      </c>
      <c r="P62" s="480">
        <v>1.1365193152281678E-2</v>
      </c>
      <c r="Q62" s="481">
        <v>20716364.316088237</v>
      </c>
      <c r="R62" s="481">
        <v>473753.0288441442</v>
      </c>
      <c r="S62" s="480">
        <v>2.3403750737568146E-2</v>
      </c>
    </row>
    <row r="63" spans="1:19" x14ac:dyDescent="0.25">
      <c r="A63" s="547" t="s">
        <v>21</v>
      </c>
      <c r="B63" s="24" t="s">
        <v>235</v>
      </c>
      <c r="C63" s="475">
        <v>5371588.3564306451</v>
      </c>
      <c r="D63" s="475">
        <v>239250.55606132187</v>
      </c>
      <c r="E63" s="476">
        <v>4.6616291710983131E-2</v>
      </c>
      <c r="F63" s="477">
        <v>11877427.188318128</v>
      </c>
      <c r="G63" s="477">
        <v>966079.24284733273</v>
      </c>
      <c r="H63" s="476">
        <v>8.8538945662377466E-2</v>
      </c>
      <c r="L63" s="24" t="s">
        <v>235</v>
      </c>
      <c r="M63" s="474" t="s">
        <v>235</v>
      </c>
      <c r="N63" s="475">
        <v>5371588.3564306451</v>
      </c>
      <c r="O63" s="475">
        <v>239250.55606132187</v>
      </c>
      <c r="P63" s="476">
        <v>4.6616291710983131E-2</v>
      </c>
      <c r="Q63" s="477">
        <v>11877427.188318128</v>
      </c>
      <c r="R63" s="477">
        <v>966079.24284733273</v>
      </c>
      <c r="S63" s="476">
        <v>8.8538945662377466E-2</v>
      </c>
    </row>
    <row r="64" spans="1:19" x14ac:dyDescent="0.25">
      <c r="A64" s="547" t="s">
        <v>21</v>
      </c>
      <c r="B64" s="25" t="s">
        <v>236</v>
      </c>
      <c r="C64" s="479">
        <v>5371588.356430647</v>
      </c>
      <c r="D64" s="479">
        <v>239250.55606132373</v>
      </c>
      <c r="E64" s="480">
        <v>4.6616291710983492E-2</v>
      </c>
      <c r="F64" s="481">
        <v>11877427.188318124</v>
      </c>
      <c r="G64" s="481">
        <v>966079.24284732901</v>
      </c>
      <c r="H64" s="480">
        <v>8.8538945662377119E-2</v>
      </c>
      <c r="L64" s="25" t="s">
        <v>236</v>
      </c>
      <c r="M64" s="478" t="s">
        <v>236</v>
      </c>
      <c r="N64" s="479">
        <v>5371588.356430647</v>
      </c>
      <c r="O64" s="479">
        <v>239250.55606132373</v>
      </c>
      <c r="P64" s="480">
        <v>4.6616291710983492E-2</v>
      </c>
      <c r="Q64" s="481">
        <v>11877427.188318124</v>
      </c>
      <c r="R64" s="481">
        <v>966079.24284732901</v>
      </c>
      <c r="S64" s="480">
        <v>8.8538945662377119E-2</v>
      </c>
    </row>
    <row r="65" spans="1:19" x14ac:dyDescent="0.25">
      <c r="A65" s="547" t="s">
        <v>21</v>
      </c>
      <c r="B65" s="24" t="s">
        <v>237</v>
      </c>
      <c r="C65" s="475">
        <v>5156913.3332681945</v>
      </c>
      <c r="D65" s="475">
        <v>159081.30675919075</v>
      </c>
      <c r="E65" s="476">
        <v>3.1830062698267471E-2</v>
      </c>
      <c r="F65" s="477">
        <v>11638814.536779461</v>
      </c>
      <c r="G65" s="477">
        <v>647812.49890754186</v>
      </c>
      <c r="H65" s="476">
        <v>5.8940258283581529E-2</v>
      </c>
      <c r="L65" s="24" t="s">
        <v>237</v>
      </c>
      <c r="M65" s="474" t="s">
        <v>237</v>
      </c>
      <c r="N65" s="475">
        <v>5156913.3332681945</v>
      </c>
      <c r="O65" s="475">
        <v>159081.30675919075</v>
      </c>
      <c r="P65" s="476">
        <v>3.1830062698267471E-2</v>
      </c>
      <c r="Q65" s="477">
        <v>11638814.536779461</v>
      </c>
      <c r="R65" s="477">
        <v>647812.49890754186</v>
      </c>
      <c r="S65" s="476">
        <v>5.8940258283581529E-2</v>
      </c>
    </row>
    <row r="66" spans="1:19" x14ac:dyDescent="0.25">
      <c r="A66" s="547" t="s">
        <v>21</v>
      </c>
      <c r="B66" s="25" t="s">
        <v>238</v>
      </c>
      <c r="C66" s="479">
        <v>2276200.2631234485</v>
      </c>
      <c r="D66" s="479">
        <v>60915.39217067929</v>
      </c>
      <c r="E66" s="480">
        <v>2.7497769234744181E-2</v>
      </c>
      <c r="F66" s="481">
        <v>5103399.5604896955</v>
      </c>
      <c r="G66" s="481">
        <v>276715.36052376498</v>
      </c>
      <c r="H66" s="480">
        <v>5.7330322237721332E-2</v>
      </c>
      <c r="L66" s="25" t="s">
        <v>238</v>
      </c>
      <c r="M66" s="478" t="s">
        <v>238</v>
      </c>
      <c r="N66" s="479">
        <v>2276200.2631234485</v>
      </c>
      <c r="O66" s="479">
        <v>60915.39217067929</v>
      </c>
      <c r="P66" s="480">
        <v>2.7497769234744181E-2</v>
      </c>
      <c r="Q66" s="481">
        <v>5103399.5604896955</v>
      </c>
      <c r="R66" s="481">
        <v>276715.36052376498</v>
      </c>
      <c r="S66" s="480">
        <v>5.7330322237721332E-2</v>
      </c>
    </row>
    <row r="67" spans="1:19" x14ac:dyDescent="0.25">
      <c r="A67" s="547" t="s">
        <v>21</v>
      </c>
      <c r="B67" s="24" t="s">
        <v>239</v>
      </c>
      <c r="C67" s="475">
        <v>2880713.0701447423</v>
      </c>
      <c r="D67" s="475">
        <v>98165.914588505402</v>
      </c>
      <c r="E67" s="476">
        <v>3.5279155788064925E-2</v>
      </c>
      <c r="F67" s="477">
        <v>6535414.9762897668</v>
      </c>
      <c r="G67" s="477">
        <v>371097.13838377967</v>
      </c>
      <c r="H67" s="476">
        <v>6.0200844301344626E-2</v>
      </c>
      <c r="L67" s="24" t="s">
        <v>239</v>
      </c>
      <c r="M67" s="474" t="s">
        <v>239</v>
      </c>
      <c r="N67" s="475">
        <v>2880713.0701447423</v>
      </c>
      <c r="O67" s="475">
        <v>98165.914588505402</v>
      </c>
      <c r="P67" s="476">
        <v>3.5279155788064925E-2</v>
      </c>
      <c r="Q67" s="477">
        <v>6535414.9762897668</v>
      </c>
      <c r="R67" s="477">
        <v>371097.13838377967</v>
      </c>
      <c r="S67" s="476">
        <v>6.0200844301344626E-2</v>
      </c>
    </row>
    <row r="68" spans="1:19" x14ac:dyDescent="0.25">
      <c r="A68" s="547" t="s">
        <v>21</v>
      </c>
      <c r="B68" s="25" t="s">
        <v>240</v>
      </c>
      <c r="C68" s="479">
        <v>50991104.87007311</v>
      </c>
      <c r="D68" s="479">
        <v>1501560.7361239195</v>
      </c>
      <c r="E68" s="480">
        <v>3.0340969237052803E-2</v>
      </c>
      <c r="F68" s="481">
        <v>117465393.938045</v>
      </c>
      <c r="G68" s="481">
        <v>8071608.7265571058</v>
      </c>
      <c r="H68" s="480">
        <v>7.3784892907330105E-2</v>
      </c>
      <c r="L68" s="25" t="s">
        <v>240</v>
      </c>
      <c r="M68" s="478" t="s">
        <v>240</v>
      </c>
      <c r="N68" s="479">
        <v>50991104.87007311</v>
      </c>
      <c r="O68" s="479">
        <v>1501560.7361239195</v>
      </c>
      <c r="P68" s="480">
        <v>3.0340969237052803E-2</v>
      </c>
      <c r="Q68" s="481">
        <v>117465393.938045</v>
      </c>
      <c r="R68" s="481">
        <v>8071608.7265571058</v>
      </c>
      <c r="S68" s="480">
        <v>7.3784892907330105E-2</v>
      </c>
    </row>
    <row r="69" spans="1:19" x14ac:dyDescent="0.25">
      <c r="A69" s="547" t="s">
        <v>21</v>
      </c>
      <c r="B69" s="24" t="s">
        <v>241</v>
      </c>
      <c r="C69" s="475">
        <v>15209577.432700468</v>
      </c>
      <c r="D69" s="475">
        <v>523796.66973979212</v>
      </c>
      <c r="E69" s="476">
        <v>3.5666926954327889E-2</v>
      </c>
      <c r="F69" s="477">
        <v>33641369.837880015</v>
      </c>
      <c r="G69" s="477">
        <v>2635978.1603179835</v>
      </c>
      <c r="H69" s="476">
        <v>8.5016767010416036E-2</v>
      </c>
      <c r="L69" s="24" t="s">
        <v>241</v>
      </c>
      <c r="M69" s="474" t="s">
        <v>241</v>
      </c>
      <c r="N69" s="475">
        <v>15209577.432700468</v>
      </c>
      <c r="O69" s="475">
        <v>523796.66973979212</v>
      </c>
      <c r="P69" s="476">
        <v>3.5666926954327889E-2</v>
      </c>
      <c r="Q69" s="477">
        <v>33641369.837880015</v>
      </c>
      <c r="R69" s="477">
        <v>2635978.1603179835</v>
      </c>
      <c r="S69" s="476">
        <v>8.5016767010416036E-2</v>
      </c>
    </row>
    <row r="70" spans="1:19" x14ac:dyDescent="0.25">
      <c r="A70" s="547" t="s">
        <v>21</v>
      </c>
      <c r="B70" s="25" t="s">
        <v>242</v>
      </c>
      <c r="C70" s="479">
        <v>9350030.7904335093</v>
      </c>
      <c r="D70" s="479">
        <v>17087.59684111923</v>
      </c>
      <c r="E70" s="480">
        <v>1.8308904797417883E-3</v>
      </c>
      <c r="F70" s="481">
        <v>21686130.927446652</v>
      </c>
      <c r="G70" s="481">
        <v>1008160.7122903876</v>
      </c>
      <c r="H70" s="480">
        <v>4.87553034364775E-2</v>
      </c>
      <c r="L70" s="25" t="s">
        <v>242</v>
      </c>
      <c r="M70" s="478" t="s">
        <v>242</v>
      </c>
      <c r="N70" s="479">
        <v>9350030.7904335093</v>
      </c>
      <c r="O70" s="479">
        <v>17087.59684111923</v>
      </c>
      <c r="P70" s="480">
        <v>1.8308904797417883E-3</v>
      </c>
      <c r="Q70" s="481">
        <v>21686130.927446652</v>
      </c>
      <c r="R70" s="481">
        <v>1008160.7122903876</v>
      </c>
      <c r="S70" s="480">
        <v>4.87553034364775E-2</v>
      </c>
    </row>
    <row r="71" spans="1:19" x14ac:dyDescent="0.25">
      <c r="A71" s="547" t="s">
        <v>21</v>
      </c>
      <c r="B71" s="24" t="s">
        <v>243</v>
      </c>
      <c r="C71" s="475">
        <v>17339106.531507883</v>
      </c>
      <c r="D71" s="475">
        <v>599216.57134062424</v>
      </c>
      <c r="E71" s="476">
        <v>3.5795729408405086E-2</v>
      </c>
      <c r="F71" s="477">
        <v>40571671.80404301</v>
      </c>
      <c r="G71" s="477">
        <v>2809074.1599443331</v>
      </c>
      <c r="H71" s="476">
        <v>7.438773641630872E-2</v>
      </c>
      <c r="L71" s="24" t="s">
        <v>243</v>
      </c>
      <c r="M71" s="474" t="s">
        <v>243</v>
      </c>
      <c r="N71" s="475">
        <v>17339106.531507883</v>
      </c>
      <c r="O71" s="475">
        <v>599216.57134062424</v>
      </c>
      <c r="P71" s="476">
        <v>3.5795729408405086E-2</v>
      </c>
      <c r="Q71" s="477">
        <v>40571671.80404301</v>
      </c>
      <c r="R71" s="477">
        <v>2809074.1599443331</v>
      </c>
      <c r="S71" s="476">
        <v>7.438773641630872E-2</v>
      </c>
    </row>
    <row r="72" spans="1:19" x14ac:dyDescent="0.25">
      <c r="A72" s="547" t="s">
        <v>21</v>
      </c>
      <c r="B72" s="25" t="s">
        <v>244</v>
      </c>
      <c r="C72" s="479">
        <v>1212009.4899048037</v>
      </c>
      <c r="D72" s="479">
        <v>59042.381498118397</v>
      </c>
      <c r="E72" s="480">
        <v>5.1209077056595803E-2</v>
      </c>
      <c r="F72" s="481">
        <v>2712231.6872208095</v>
      </c>
      <c r="G72" s="481">
        <v>260342.81121557625</v>
      </c>
      <c r="H72" s="480">
        <v>0.10618050995840506</v>
      </c>
      <c r="L72" s="25" t="s">
        <v>244</v>
      </c>
      <c r="M72" s="478" t="s">
        <v>244</v>
      </c>
      <c r="N72" s="479">
        <v>1212009.4899048037</v>
      </c>
      <c r="O72" s="479">
        <v>59042.381498118397</v>
      </c>
      <c r="P72" s="480">
        <v>5.1209077056595803E-2</v>
      </c>
      <c r="Q72" s="481">
        <v>2712231.6872208095</v>
      </c>
      <c r="R72" s="481">
        <v>260342.81121557625</v>
      </c>
      <c r="S72" s="480">
        <v>0.10618050995840506</v>
      </c>
    </row>
    <row r="73" spans="1:19" x14ac:dyDescent="0.25">
      <c r="A73" s="547" t="s">
        <v>21</v>
      </c>
      <c r="B73" s="24" t="s">
        <v>245</v>
      </c>
      <c r="C73" s="475">
        <v>7880380.6255264133</v>
      </c>
      <c r="D73" s="475">
        <v>302417.51670428552</v>
      </c>
      <c r="E73" s="476">
        <v>3.9907493921713146E-2</v>
      </c>
      <c r="F73" s="477">
        <v>18853989.681454521</v>
      </c>
      <c r="G73" s="477">
        <v>1358052.8827888481</v>
      </c>
      <c r="H73" s="476">
        <v>7.762104415537327E-2</v>
      </c>
      <c r="L73" s="24" t="s">
        <v>245</v>
      </c>
      <c r="M73" s="474" t="s">
        <v>245</v>
      </c>
      <c r="N73" s="475">
        <v>7880380.6255264133</v>
      </c>
      <c r="O73" s="475">
        <v>302417.51670428552</v>
      </c>
      <c r="P73" s="476">
        <v>3.9907493921713146E-2</v>
      </c>
      <c r="Q73" s="477">
        <v>18853989.681454521</v>
      </c>
      <c r="R73" s="477">
        <v>1358052.8827888481</v>
      </c>
      <c r="S73" s="476">
        <v>7.762104415537327E-2</v>
      </c>
    </row>
    <row r="74" spans="1:19" x14ac:dyDescent="0.25">
      <c r="A74" s="547" t="s">
        <v>21</v>
      </c>
      <c r="B74" s="25" t="s">
        <v>246</v>
      </c>
      <c r="C74" s="479">
        <v>14471258.141372712</v>
      </c>
      <c r="D74" s="479">
        <v>849274.44296979345</v>
      </c>
      <c r="E74" s="480">
        <v>6.2345871333656412E-2</v>
      </c>
      <c r="F74" s="481">
        <v>31868611.016234554</v>
      </c>
      <c r="G74" s="481">
        <v>3115728.9606224187</v>
      </c>
      <c r="H74" s="480">
        <v>0.1083623184137214</v>
      </c>
      <c r="L74" s="25" t="s">
        <v>246</v>
      </c>
      <c r="M74" s="478" t="s">
        <v>246</v>
      </c>
      <c r="N74" s="479">
        <v>14471258.141372712</v>
      </c>
      <c r="O74" s="479">
        <v>849274.44296979345</v>
      </c>
      <c r="P74" s="480">
        <v>6.2345871333656412E-2</v>
      </c>
      <c r="Q74" s="481">
        <v>31868611.016234554</v>
      </c>
      <c r="R74" s="481">
        <v>3115728.9606224187</v>
      </c>
      <c r="S74" s="480">
        <v>0.1083623184137214</v>
      </c>
    </row>
    <row r="75" spans="1:19" x14ac:dyDescent="0.25">
      <c r="A75" s="547" t="s">
        <v>21</v>
      </c>
      <c r="B75" s="24" t="s">
        <v>247</v>
      </c>
      <c r="C75" s="475">
        <v>12386950.553750809</v>
      </c>
      <c r="D75" s="475">
        <v>718202.32202666812</v>
      </c>
      <c r="E75" s="476">
        <v>6.1549217427973299E-2</v>
      </c>
      <c r="F75" s="477">
        <v>27315490.710918602</v>
      </c>
      <c r="G75" s="477">
        <v>2612126.3198781908</v>
      </c>
      <c r="H75" s="476">
        <v>0.1057396991976354</v>
      </c>
      <c r="L75" s="24" t="s">
        <v>247</v>
      </c>
      <c r="M75" s="474" t="s">
        <v>247</v>
      </c>
      <c r="N75" s="475">
        <v>12386950.553750809</v>
      </c>
      <c r="O75" s="475">
        <v>718202.32202666812</v>
      </c>
      <c r="P75" s="476">
        <v>6.1549217427973299E-2</v>
      </c>
      <c r="Q75" s="477">
        <v>27315490.710918602</v>
      </c>
      <c r="R75" s="477">
        <v>2612126.3198781908</v>
      </c>
      <c r="S75" s="476">
        <v>0.1057396991976354</v>
      </c>
    </row>
    <row r="76" spans="1:19" x14ac:dyDescent="0.25">
      <c r="A76" s="547" t="s">
        <v>21</v>
      </c>
      <c r="B76" s="25" t="s">
        <v>248</v>
      </c>
      <c r="C76" s="479">
        <v>2084307.587621893</v>
      </c>
      <c r="D76" s="479">
        <v>131072.12094311416</v>
      </c>
      <c r="E76" s="480">
        <v>6.7105130527854454E-2</v>
      </c>
      <c r="F76" s="481">
        <v>4553120.3053159788</v>
      </c>
      <c r="G76" s="481">
        <v>503602.64074425725</v>
      </c>
      <c r="H76" s="480">
        <v>0.12436114185898198</v>
      </c>
      <c r="L76" s="25" t="s">
        <v>248</v>
      </c>
      <c r="M76" s="478" t="s">
        <v>248</v>
      </c>
      <c r="N76" s="479">
        <v>2084307.587621893</v>
      </c>
      <c r="O76" s="479">
        <v>131072.12094311416</v>
      </c>
      <c r="P76" s="480">
        <v>6.7105130527854454E-2</v>
      </c>
      <c r="Q76" s="481">
        <v>4553120.3053159788</v>
      </c>
      <c r="R76" s="481">
        <v>503602.64074425725</v>
      </c>
      <c r="S76" s="480">
        <v>0.12436114185898198</v>
      </c>
    </row>
    <row r="77" spans="1:19" x14ac:dyDescent="0.25">
      <c r="A77" s="547" t="s">
        <v>21</v>
      </c>
      <c r="B77" s="24" t="s">
        <v>111</v>
      </c>
      <c r="C77" s="475">
        <v>345857309.36570716</v>
      </c>
      <c r="D77" s="475">
        <v>13995432.698849976</v>
      </c>
      <c r="E77" s="476">
        <v>4.2172462951806391E-2</v>
      </c>
      <c r="F77" s="477">
        <v>782950314.31105876</v>
      </c>
      <c r="G77" s="477">
        <v>59783046.664141536</v>
      </c>
      <c r="H77" s="476">
        <v>8.2668352591049946E-2</v>
      </c>
      <c r="L77" s="24" t="s">
        <v>111</v>
      </c>
      <c r="M77" s="474" t="s">
        <v>111</v>
      </c>
      <c r="N77" s="475">
        <v>345857309.36570716</v>
      </c>
      <c r="O77" s="475">
        <v>13995432.698849976</v>
      </c>
      <c r="P77" s="476">
        <v>4.2172462951806391E-2</v>
      </c>
      <c r="Q77" s="477">
        <v>782950314.31105876</v>
      </c>
      <c r="R77" s="477">
        <v>59783046.664141536</v>
      </c>
      <c r="S77" s="476">
        <v>8.2668352591049946E-2</v>
      </c>
    </row>
    <row r="78" spans="1:19" x14ac:dyDescent="0.25">
      <c r="A78" s="547" t="s">
        <v>99</v>
      </c>
      <c r="B78" s="25" t="s">
        <v>46</v>
      </c>
      <c r="C78" s="479">
        <v>701292398.67081606</v>
      </c>
      <c r="D78" s="479">
        <v>36004926.249123335</v>
      </c>
      <c r="E78" s="480">
        <v>5.4119351019887532E-2</v>
      </c>
      <c r="F78" s="481">
        <v>1592428785.3389375</v>
      </c>
      <c r="G78" s="481">
        <v>141766234.90659833</v>
      </c>
      <c r="H78" s="480">
        <v>9.7725163487778682E-2</v>
      </c>
      <c r="L78" s="25" t="s">
        <v>46</v>
      </c>
      <c r="M78" s="478" t="s">
        <v>46</v>
      </c>
      <c r="N78" s="479">
        <v>701292398.67081606</v>
      </c>
      <c r="O78" s="479">
        <v>36004926.249123335</v>
      </c>
      <c r="P78" s="480">
        <v>5.4119351019887532E-2</v>
      </c>
      <c r="Q78" s="481">
        <v>1592428785.3389375</v>
      </c>
      <c r="R78" s="481">
        <v>141766234.90659833</v>
      </c>
      <c r="S78" s="480">
        <v>9.7725163487778682E-2</v>
      </c>
    </row>
    <row r="79" spans="1:19" x14ac:dyDescent="0.25">
      <c r="A79" s="547" t="s">
        <v>99</v>
      </c>
      <c r="B79" s="24" t="s">
        <v>182</v>
      </c>
      <c r="C79" s="475">
        <v>57947724.479043514</v>
      </c>
      <c r="D79" s="475">
        <v>3512016.7593533173</v>
      </c>
      <c r="E79" s="476">
        <v>6.4516783311388257E-2</v>
      </c>
      <c r="F79" s="477">
        <v>131301019.44733632</v>
      </c>
      <c r="G79" s="477">
        <v>12063881.963351935</v>
      </c>
      <c r="H79" s="476">
        <v>0.10117554159644536</v>
      </c>
      <c r="L79" s="24" t="s">
        <v>182</v>
      </c>
      <c r="M79" s="474" t="s">
        <v>182</v>
      </c>
      <c r="N79" s="475">
        <v>57947724.479043514</v>
      </c>
      <c r="O79" s="475">
        <v>3512016.7593533173</v>
      </c>
      <c r="P79" s="476">
        <v>6.4516783311388257E-2</v>
      </c>
      <c r="Q79" s="477">
        <v>131301019.44733632</v>
      </c>
      <c r="R79" s="477">
        <v>12063881.963351935</v>
      </c>
      <c r="S79" s="476">
        <v>0.10117554159644536</v>
      </c>
    </row>
    <row r="80" spans="1:19" x14ac:dyDescent="0.25">
      <c r="A80" s="547" t="s">
        <v>99</v>
      </c>
      <c r="B80" s="25" t="s">
        <v>183</v>
      </c>
      <c r="C80" s="479">
        <v>131163968.79556961</v>
      </c>
      <c r="D80" s="479">
        <v>7133006.3880318105</v>
      </c>
      <c r="E80" s="480">
        <v>5.7509885028500851E-2</v>
      </c>
      <c r="F80" s="481">
        <v>300914196.04510051</v>
      </c>
      <c r="G80" s="481">
        <v>27060405.909275711</v>
      </c>
      <c r="H80" s="480">
        <v>9.8813333552383587E-2</v>
      </c>
      <c r="L80" s="25" t="s">
        <v>183</v>
      </c>
      <c r="M80" s="478" t="s">
        <v>183</v>
      </c>
      <c r="N80" s="479">
        <v>131163968.79556961</v>
      </c>
      <c r="O80" s="479">
        <v>7133006.3880318105</v>
      </c>
      <c r="P80" s="480">
        <v>5.7509885028500851E-2</v>
      </c>
      <c r="Q80" s="481">
        <v>300914196.04510051</v>
      </c>
      <c r="R80" s="481">
        <v>27060405.909275711</v>
      </c>
      <c r="S80" s="480">
        <v>9.8813333552383587E-2</v>
      </c>
    </row>
    <row r="81" spans="1:19" x14ac:dyDescent="0.25">
      <c r="A81" s="547" t="s">
        <v>99</v>
      </c>
      <c r="B81" s="24" t="s">
        <v>184</v>
      </c>
      <c r="C81" s="475">
        <v>55677283.714872941</v>
      </c>
      <c r="D81" s="475">
        <v>3480943.9870189503</v>
      </c>
      <c r="E81" s="476">
        <v>6.6689426982202427E-2</v>
      </c>
      <c r="F81" s="477">
        <v>122753386.35000628</v>
      </c>
      <c r="G81" s="477">
        <v>12239654.937877014</v>
      </c>
      <c r="H81" s="476">
        <v>0.11075234526497645</v>
      </c>
      <c r="L81" s="24" t="s">
        <v>184</v>
      </c>
      <c r="M81" s="474" t="s">
        <v>184</v>
      </c>
      <c r="N81" s="475">
        <v>55677283.714872941</v>
      </c>
      <c r="O81" s="475">
        <v>3480943.9870189503</v>
      </c>
      <c r="P81" s="476">
        <v>6.6689426982202427E-2</v>
      </c>
      <c r="Q81" s="477">
        <v>122753386.35000628</v>
      </c>
      <c r="R81" s="477">
        <v>12239654.937877014</v>
      </c>
      <c r="S81" s="476">
        <v>0.11075234526497645</v>
      </c>
    </row>
    <row r="82" spans="1:19" x14ac:dyDescent="0.25">
      <c r="A82" s="547" t="s">
        <v>99</v>
      </c>
      <c r="B82" s="25" t="s">
        <v>185</v>
      </c>
      <c r="C82" s="479">
        <v>28549774.165341489</v>
      </c>
      <c r="D82" s="479">
        <v>2008608.4454891607</v>
      </c>
      <c r="E82" s="480">
        <v>7.5678983609478639E-2</v>
      </c>
      <c r="F82" s="481">
        <v>65644860.803031988</v>
      </c>
      <c r="G82" s="481">
        <v>6882854.6439834312</v>
      </c>
      <c r="H82" s="480">
        <v>0.11713103574704221</v>
      </c>
      <c r="L82" s="25" t="s">
        <v>185</v>
      </c>
      <c r="M82" s="478" t="s">
        <v>185</v>
      </c>
      <c r="N82" s="479">
        <v>28549774.165341489</v>
      </c>
      <c r="O82" s="479">
        <v>2008608.4454891607</v>
      </c>
      <c r="P82" s="480">
        <v>7.5678983609478639E-2</v>
      </c>
      <c r="Q82" s="481">
        <v>65644860.803031988</v>
      </c>
      <c r="R82" s="481">
        <v>6882854.6439834312</v>
      </c>
      <c r="S82" s="480">
        <v>0.11713103574704221</v>
      </c>
    </row>
    <row r="83" spans="1:19" x14ac:dyDescent="0.25">
      <c r="A83" s="547" t="s">
        <v>99</v>
      </c>
      <c r="B83" s="24" t="s">
        <v>186</v>
      </c>
      <c r="C83" s="475">
        <v>145798170.8313643</v>
      </c>
      <c r="D83" s="475">
        <v>6316810.2594658434</v>
      </c>
      <c r="E83" s="476">
        <v>4.5287845154118045E-2</v>
      </c>
      <c r="F83" s="477">
        <v>331494230.57601923</v>
      </c>
      <c r="G83" s="477">
        <v>27909157.859742582</v>
      </c>
      <c r="H83" s="476">
        <v>9.1931917501839142E-2</v>
      </c>
      <c r="L83" s="24" t="s">
        <v>186</v>
      </c>
      <c r="M83" s="474" t="s">
        <v>186</v>
      </c>
      <c r="N83" s="475">
        <v>145798170.8313643</v>
      </c>
      <c r="O83" s="475">
        <v>6316810.2594658434</v>
      </c>
      <c r="P83" s="476">
        <v>4.5287845154118045E-2</v>
      </c>
      <c r="Q83" s="477">
        <v>331494230.57601923</v>
      </c>
      <c r="R83" s="477">
        <v>27909157.859742582</v>
      </c>
      <c r="S83" s="476">
        <v>9.1931917501839142E-2</v>
      </c>
    </row>
    <row r="84" spans="1:19" x14ac:dyDescent="0.25">
      <c r="A84" s="547" t="s">
        <v>99</v>
      </c>
      <c r="B84" s="25" t="s">
        <v>187</v>
      </c>
      <c r="C84" s="479">
        <v>74732499.092916563</v>
      </c>
      <c r="D84" s="479">
        <v>4529347.3523326665</v>
      </c>
      <c r="E84" s="480">
        <v>6.4517720928963448E-2</v>
      </c>
      <c r="F84" s="481">
        <v>168742562.33833319</v>
      </c>
      <c r="G84" s="481">
        <v>17302540.257147193</v>
      </c>
      <c r="H84" s="480">
        <v>0.114253418742051</v>
      </c>
      <c r="L84" s="25" t="s">
        <v>187</v>
      </c>
      <c r="M84" s="478" t="s">
        <v>187</v>
      </c>
      <c r="N84" s="479">
        <v>74732499.092916563</v>
      </c>
      <c r="O84" s="479">
        <v>4529347.3523326665</v>
      </c>
      <c r="P84" s="480">
        <v>6.4517720928963448E-2</v>
      </c>
      <c r="Q84" s="481">
        <v>168742562.33833319</v>
      </c>
      <c r="R84" s="481">
        <v>17302540.257147193</v>
      </c>
      <c r="S84" s="480">
        <v>0.114253418742051</v>
      </c>
    </row>
    <row r="85" spans="1:19" x14ac:dyDescent="0.25">
      <c r="A85" s="547" t="s">
        <v>99</v>
      </c>
      <c r="B85" s="24" t="s">
        <v>188</v>
      </c>
      <c r="C85" s="475">
        <v>90800355.597063616</v>
      </c>
      <c r="D85" s="475">
        <v>5087857.0487286747</v>
      </c>
      <c r="E85" s="476">
        <v>5.9359569898193243E-2</v>
      </c>
      <c r="F85" s="477">
        <v>205454353.30992633</v>
      </c>
      <c r="G85" s="477">
        <v>18888166.792995661</v>
      </c>
      <c r="H85" s="476">
        <v>0.10124110454110387</v>
      </c>
      <c r="L85" s="24" t="s">
        <v>188</v>
      </c>
      <c r="M85" s="474" t="s">
        <v>188</v>
      </c>
      <c r="N85" s="475">
        <v>90800355.597063616</v>
      </c>
      <c r="O85" s="475">
        <v>5087857.0487286747</v>
      </c>
      <c r="P85" s="476">
        <v>5.9359569898193243E-2</v>
      </c>
      <c r="Q85" s="477">
        <v>205454353.30992633</v>
      </c>
      <c r="R85" s="477">
        <v>18888166.792995661</v>
      </c>
      <c r="S85" s="476">
        <v>0.10124110454110387</v>
      </c>
    </row>
    <row r="86" spans="1:19" x14ac:dyDescent="0.25">
      <c r="A86" s="547" t="s">
        <v>99</v>
      </c>
      <c r="B86" s="25" t="s">
        <v>189</v>
      </c>
      <c r="C86" s="479">
        <v>116622621.99467088</v>
      </c>
      <c r="D86" s="479">
        <v>3936336.0087067336</v>
      </c>
      <c r="E86" s="480">
        <v>3.493181068366235E-2</v>
      </c>
      <c r="F86" s="481">
        <v>266124176.4691838</v>
      </c>
      <c r="G86" s="481">
        <v>19419572.542224735</v>
      </c>
      <c r="H86" s="480">
        <v>7.871589031218168E-2</v>
      </c>
      <c r="L86" s="25" t="s">
        <v>189</v>
      </c>
      <c r="M86" s="478" t="s">
        <v>189</v>
      </c>
      <c r="N86" s="479">
        <v>116622621.99467088</v>
      </c>
      <c r="O86" s="479">
        <v>3936336.0087067336</v>
      </c>
      <c r="P86" s="480">
        <v>3.493181068366235E-2</v>
      </c>
      <c r="Q86" s="481">
        <v>266124176.4691838</v>
      </c>
      <c r="R86" s="481">
        <v>19419572.542224735</v>
      </c>
      <c r="S86" s="480">
        <v>7.871589031218168E-2</v>
      </c>
    </row>
    <row r="87" spans="1:19" x14ac:dyDescent="0.25">
      <c r="A87" s="547" t="s">
        <v>99</v>
      </c>
      <c r="B87" s="24" t="s">
        <v>190</v>
      </c>
      <c r="C87" s="475">
        <v>548520645.78369045</v>
      </c>
      <c r="D87" s="475">
        <v>27314297.961146057</v>
      </c>
      <c r="E87" s="476">
        <v>5.2405919604121512E-2</v>
      </c>
      <c r="F87" s="477">
        <v>1247161682.4538503</v>
      </c>
      <c r="G87" s="477">
        <v>96252359.051655054</v>
      </c>
      <c r="H87" s="476">
        <v>8.363157469879913E-2</v>
      </c>
      <c r="L87" s="24" t="s">
        <v>190</v>
      </c>
      <c r="M87" s="474" t="s">
        <v>190</v>
      </c>
      <c r="N87" s="475">
        <v>548520645.78369045</v>
      </c>
      <c r="O87" s="475">
        <v>27314297.961146057</v>
      </c>
      <c r="P87" s="476">
        <v>5.2405919604121512E-2</v>
      </c>
      <c r="Q87" s="477">
        <v>1247161682.4538503</v>
      </c>
      <c r="R87" s="477">
        <v>96252359.051655054</v>
      </c>
      <c r="S87" s="476">
        <v>8.363157469879913E-2</v>
      </c>
    </row>
    <row r="88" spans="1:19" x14ac:dyDescent="0.25">
      <c r="A88" s="547" t="s">
        <v>99</v>
      </c>
      <c r="B88" s="25" t="s">
        <v>191</v>
      </c>
      <c r="C88" s="479">
        <v>45989431.6972543</v>
      </c>
      <c r="D88" s="479">
        <v>2662420.3443868086</v>
      </c>
      <c r="E88" s="480">
        <v>6.1449434457948204E-2</v>
      </c>
      <c r="F88" s="481">
        <v>108971904.34781674</v>
      </c>
      <c r="G88" s="481">
        <v>9521580.37872383</v>
      </c>
      <c r="H88" s="480">
        <v>9.5742075025144605E-2</v>
      </c>
      <c r="L88" s="25" t="s">
        <v>191</v>
      </c>
      <c r="M88" s="478" t="s">
        <v>191</v>
      </c>
      <c r="N88" s="479">
        <v>45989431.6972543</v>
      </c>
      <c r="O88" s="479">
        <v>2662420.3443868086</v>
      </c>
      <c r="P88" s="480">
        <v>6.1449434457948204E-2</v>
      </c>
      <c r="Q88" s="481">
        <v>108971904.34781674</v>
      </c>
      <c r="R88" s="481">
        <v>9521580.37872383</v>
      </c>
      <c r="S88" s="480">
        <v>9.5742075025144605E-2</v>
      </c>
    </row>
    <row r="89" spans="1:19" x14ac:dyDescent="0.25">
      <c r="A89" s="547" t="s">
        <v>99</v>
      </c>
      <c r="B89" s="24" t="s">
        <v>192</v>
      </c>
      <c r="C89" s="475">
        <v>46153175.093021862</v>
      </c>
      <c r="D89" s="475">
        <v>2214674.0219406933</v>
      </c>
      <c r="E89" s="476">
        <v>5.0403950247595419E-2</v>
      </c>
      <c r="F89" s="477">
        <v>104330666.41108206</v>
      </c>
      <c r="G89" s="477">
        <v>7538317.818179056</v>
      </c>
      <c r="H89" s="476">
        <v>7.7881340082823242E-2</v>
      </c>
      <c r="L89" s="24" t="s">
        <v>192</v>
      </c>
      <c r="M89" s="474" t="s">
        <v>192</v>
      </c>
      <c r="N89" s="475">
        <v>46153175.093021862</v>
      </c>
      <c r="O89" s="475">
        <v>2214674.0219406933</v>
      </c>
      <c r="P89" s="476">
        <v>5.0403950247595419E-2</v>
      </c>
      <c r="Q89" s="477">
        <v>104330666.41108206</v>
      </c>
      <c r="R89" s="477">
        <v>7538317.818179056</v>
      </c>
      <c r="S89" s="476">
        <v>7.7881340082823242E-2</v>
      </c>
    </row>
    <row r="90" spans="1:19" x14ac:dyDescent="0.25">
      <c r="A90" s="547" t="s">
        <v>99</v>
      </c>
      <c r="B90" s="25" t="s">
        <v>193</v>
      </c>
      <c r="C90" s="479">
        <v>302102768.73280007</v>
      </c>
      <c r="D90" s="479">
        <v>16570001.884528518</v>
      </c>
      <c r="E90" s="480">
        <v>5.8031875176461287E-2</v>
      </c>
      <c r="F90" s="481">
        <v>690553759.28211582</v>
      </c>
      <c r="G90" s="481">
        <v>56662827.999833107</v>
      </c>
      <c r="H90" s="480">
        <v>8.9388923556945735E-2</v>
      </c>
      <c r="L90" s="25" t="s">
        <v>193</v>
      </c>
      <c r="M90" s="478" t="s">
        <v>193</v>
      </c>
      <c r="N90" s="479">
        <v>302102768.73280007</v>
      </c>
      <c r="O90" s="479">
        <v>16570001.884528518</v>
      </c>
      <c r="P90" s="480">
        <v>5.8031875176461287E-2</v>
      </c>
      <c r="Q90" s="481">
        <v>690553759.28211582</v>
      </c>
      <c r="R90" s="481">
        <v>56662827.999833107</v>
      </c>
      <c r="S90" s="480">
        <v>8.9388923556945735E-2</v>
      </c>
    </row>
    <row r="91" spans="1:19" x14ac:dyDescent="0.25">
      <c r="A91" s="547" t="s">
        <v>99</v>
      </c>
      <c r="B91" s="24" t="s">
        <v>194</v>
      </c>
      <c r="C91" s="475">
        <v>93573310.95891948</v>
      </c>
      <c r="D91" s="475">
        <v>3339972.5487645268</v>
      </c>
      <c r="E91" s="476">
        <v>3.7014839610418793E-2</v>
      </c>
      <c r="F91" s="477">
        <v>207939262.17349425</v>
      </c>
      <c r="G91" s="477">
        <v>12244203.863987058</v>
      </c>
      <c r="H91" s="476">
        <v>6.2567772378911493E-2</v>
      </c>
      <c r="L91" s="24" t="s">
        <v>194</v>
      </c>
      <c r="M91" s="474" t="s">
        <v>194</v>
      </c>
      <c r="N91" s="475">
        <v>93573310.95891948</v>
      </c>
      <c r="O91" s="475">
        <v>3339972.5487645268</v>
      </c>
      <c r="P91" s="476">
        <v>3.7014839610418793E-2</v>
      </c>
      <c r="Q91" s="477">
        <v>207939262.17349425</v>
      </c>
      <c r="R91" s="477">
        <v>12244203.863987058</v>
      </c>
      <c r="S91" s="476">
        <v>6.2567772378911493E-2</v>
      </c>
    </row>
    <row r="92" spans="1:19" x14ac:dyDescent="0.25">
      <c r="A92" s="547" t="s">
        <v>99</v>
      </c>
      <c r="B92" s="25" t="s">
        <v>195</v>
      </c>
      <c r="C92" s="483">
        <v>18500666.489540458</v>
      </c>
      <c r="D92" s="483">
        <v>875463.19127297401</v>
      </c>
      <c r="E92" s="483">
        <v>4.9671097487938194E-2</v>
      </c>
      <c r="F92" s="483">
        <v>42651714.448166847</v>
      </c>
      <c r="G92" s="483">
        <v>3947438.1634535789</v>
      </c>
      <c r="H92" s="483">
        <v>0.10198971644414052</v>
      </c>
      <c r="L92" s="25" t="s">
        <v>195</v>
      </c>
      <c r="M92" s="478" t="s">
        <v>195</v>
      </c>
      <c r="N92" s="483">
        <v>18500666.489540458</v>
      </c>
      <c r="O92" s="483">
        <v>875463.19127297401</v>
      </c>
      <c r="P92" s="483">
        <v>4.9671097487938194E-2</v>
      </c>
      <c r="Q92" s="483">
        <v>42651714.448166847</v>
      </c>
      <c r="R92" s="483">
        <v>3947438.1634535789</v>
      </c>
      <c r="S92" s="483">
        <v>0.10198971644414052</v>
      </c>
    </row>
    <row r="93" spans="1:19" x14ac:dyDescent="0.25">
      <c r="A93" s="547" t="s">
        <v>99</v>
      </c>
      <c r="B93" s="24" t="s">
        <v>196</v>
      </c>
      <c r="C93" s="475">
        <v>10115356.241770467</v>
      </c>
      <c r="D93" s="475">
        <v>322675.99655892141</v>
      </c>
      <c r="E93" s="476">
        <v>3.2950733453867696E-2</v>
      </c>
      <c r="F93" s="477">
        <v>22725959.059811171</v>
      </c>
      <c r="G93" s="477">
        <v>1552360.190612264</v>
      </c>
      <c r="H93" s="476">
        <v>7.3315840174457636E-2</v>
      </c>
      <c r="L93" s="24" t="s">
        <v>196</v>
      </c>
      <c r="M93" s="474" t="s">
        <v>196</v>
      </c>
      <c r="N93" s="475">
        <v>10115356.241770467</v>
      </c>
      <c r="O93" s="475">
        <v>322675.99655892141</v>
      </c>
      <c r="P93" s="476">
        <v>3.2950733453867696E-2</v>
      </c>
      <c r="Q93" s="477">
        <v>22725959.059811171</v>
      </c>
      <c r="R93" s="477">
        <v>1552360.190612264</v>
      </c>
      <c r="S93" s="476">
        <v>7.3315840174457636E-2</v>
      </c>
    </row>
    <row r="94" spans="1:19" x14ac:dyDescent="0.25">
      <c r="A94" s="547" t="s">
        <v>99</v>
      </c>
      <c r="B94" s="25" t="s">
        <v>197</v>
      </c>
      <c r="C94" s="479">
        <v>32016808.257061027</v>
      </c>
      <c r="D94" s="479">
        <v>1247109.0862209238</v>
      </c>
      <c r="E94" s="480">
        <v>4.0530428305350051E-2</v>
      </c>
      <c r="F94" s="481">
        <v>70293733.653948411</v>
      </c>
      <c r="G94" s="481">
        <v>4581254.2642499954</v>
      </c>
      <c r="H94" s="480">
        <v>6.9716655143713654E-2</v>
      </c>
      <c r="L94" s="25" t="s">
        <v>197</v>
      </c>
      <c r="M94" s="478" t="s">
        <v>197</v>
      </c>
      <c r="N94" s="479">
        <v>32016808.257061027</v>
      </c>
      <c r="O94" s="479">
        <v>1247109.0862209238</v>
      </c>
      <c r="P94" s="480">
        <v>4.0530428305350051E-2</v>
      </c>
      <c r="Q94" s="481">
        <v>70293733.653948411</v>
      </c>
      <c r="R94" s="481">
        <v>4581254.2642499954</v>
      </c>
      <c r="S94" s="480">
        <v>6.9716655143713654E-2</v>
      </c>
    </row>
    <row r="95" spans="1:19" x14ac:dyDescent="0.25">
      <c r="A95" s="547" t="s">
        <v>99</v>
      </c>
      <c r="B95" s="24" t="s">
        <v>198</v>
      </c>
      <c r="C95" s="475">
        <v>464129637.05714798</v>
      </c>
      <c r="D95" s="475">
        <v>17063212.309386015</v>
      </c>
      <c r="E95" s="476">
        <v>3.8167062800596577E-2</v>
      </c>
      <c r="F95" s="477">
        <v>1049345901.0754061</v>
      </c>
      <c r="G95" s="477">
        <v>72921447.946247697</v>
      </c>
      <c r="H95" s="476">
        <v>7.4682119761089058E-2</v>
      </c>
      <c r="L95" s="24" t="s">
        <v>198</v>
      </c>
      <c r="M95" s="474" t="s">
        <v>198</v>
      </c>
      <c r="N95" s="475">
        <v>464129637.05714798</v>
      </c>
      <c r="O95" s="475">
        <v>17063212.309386015</v>
      </c>
      <c r="P95" s="476">
        <v>3.8167062800596577E-2</v>
      </c>
      <c r="Q95" s="477">
        <v>1049345901.0754061</v>
      </c>
      <c r="R95" s="477">
        <v>72921447.946247697</v>
      </c>
      <c r="S95" s="476">
        <v>7.4682119761089058E-2</v>
      </c>
    </row>
    <row r="96" spans="1:19" x14ac:dyDescent="0.25">
      <c r="A96" s="547" t="s">
        <v>99</v>
      </c>
      <c r="B96" s="25" t="s">
        <v>199</v>
      </c>
      <c r="C96" s="479">
        <v>36105908.454723425</v>
      </c>
      <c r="D96" s="479">
        <v>2324594.7004349977</v>
      </c>
      <c r="E96" s="480">
        <v>6.8813034251514207E-2</v>
      </c>
      <c r="F96" s="481">
        <v>79611968.024743333</v>
      </c>
      <c r="G96" s="481">
        <v>7892370.2466996461</v>
      </c>
      <c r="H96" s="480">
        <v>0.11004482026132925</v>
      </c>
      <c r="L96" s="25" t="s">
        <v>199</v>
      </c>
      <c r="M96" s="478" t="s">
        <v>199</v>
      </c>
      <c r="N96" s="479">
        <v>36105908.454723425</v>
      </c>
      <c r="O96" s="479">
        <v>2324594.7004349977</v>
      </c>
      <c r="P96" s="480">
        <v>6.8813034251514207E-2</v>
      </c>
      <c r="Q96" s="481">
        <v>79611968.024743333</v>
      </c>
      <c r="R96" s="481">
        <v>7892370.2466996461</v>
      </c>
      <c r="S96" s="480">
        <v>0.11004482026132925</v>
      </c>
    </row>
    <row r="97" spans="1:19" x14ac:dyDescent="0.25">
      <c r="A97" s="547" t="s">
        <v>99</v>
      </c>
      <c r="B97" s="24" t="s">
        <v>200</v>
      </c>
      <c r="C97" s="475">
        <v>141472728.65828982</v>
      </c>
      <c r="D97" s="475">
        <v>3702225.1177439392</v>
      </c>
      <c r="E97" s="476">
        <v>2.6872407537179201E-2</v>
      </c>
      <c r="F97" s="477">
        <v>321874737.25893056</v>
      </c>
      <c r="G97" s="477">
        <v>19758761.812235117</v>
      </c>
      <c r="H97" s="476">
        <v>6.5401247924809919E-2</v>
      </c>
      <c r="L97" s="24" t="s">
        <v>200</v>
      </c>
      <c r="M97" s="474" t="s">
        <v>200</v>
      </c>
      <c r="N97" s="475">
        <v>141472728.65828982</v>
      </c>
      <c r="O97" s="475">
        <v>3702225.1177439392</v>
      </c>
      <c r="P97" s="476">
        <v>2.6872407537179201E-2</v>
      </c>
      <c r="Q97" s="477">
        <v>321874737.25893056</v>
      </c>
      <c r="R97" s="477">
        <v>19758761.812235117</v>
      </c>
      <c r="S97" s="476">
        <v>6.5401247924809919E-2</v>
      </c>
    </row>
    <row r="98" spans="1:19" x14ac:dyDescent="0.25">
      <c r="A98" s="547" t="s">
        <v>99</v>
      </c>
      <c r="B98" s="25" t="s">
        <v>201</v>
      </c>
      <c r="C98" s="479">
        <v>36756767.757009268</v>
      </c>
      <c r="D98" s="479">
        <v>1295391.4073575884</v>
      </c>
      <c r="E98" s="480">
        <v>3.6529642690259323E-2</v>
      </c>
      <c r="F98" s="481">
        <v>83749169.003466725</v>
      </c>
      <c r="G98" s="481">
        <v>5589058.9027116299</v>
      </c>
      <c r="H98" s="480">
        <v>7.1507817677161065E-2</v>
      </c>
      <c r="L98" s="25" t="s">
        <v>201</v>
      </c>
      <c r="M98" s="478" t="s">
        <v>201</v>
      </c>
      <c r="N98" s="479">
        <v>36756767.757009268</v>
      </c>
      <c r="O98" s="479">
        <v>1295391.4073575884</v>
      </c>
      <c r="P98" s="480">
        <v>3.6529642690259323E-2</v>
      </c>
      <c r="Q98" s="481">
        <v>83749169.003466725</v>
      </c>
      <c r="R98" s="481">
        <v>5589058.9027116299</v>
      </c>
      <c r="S98" s="480">
        <v>7.1507817677161065E-2</v>
      </c>
    </row>
    <row r="99" spans="1:19" x14ac:dyDescent="0.25">
      <c r="A99" s="547" t="s">
        <v>99</v>
      </c>
      <c r="B99" s="24" t="s">
        <v>202</v>
      </c>
      <c r="C99" s="475">
        <v>36441991.435390383</v>
      </c>
      <c r="D99" s="475">
        <v>1710699.3763508424</v>
      </c>
      <c r="E99" s="476">
        <v>4.925527600421066E-2</v>
      </c>
      <c r="F99" s="477">
        <v>81241427.916912034</v>
      </c>
      <c r="G99" s="477">
        <v>6392643.6410506517</v>
      </c>
      <c r="H99" s="476">
        <v>8.5407447868358619E-2</v>
      </c>
      <c r="L99" s="24" t="s">
        <v>202</v>
      </c>
      <c r="M99" s="474" t="s">
        <v>202</v>
      </c>
      <c r="N99" s="475">
        <v>36441991.435390383</v>
      </c>
      <c r="O99" s="475">
        <v>1710699.3763508424</v>
      </c>
      <c r="P99" s="476">
        <v>4.925527600421066E-2</v>
      </c>
      <c r="Q99" s="477">
        <v>81241427.916912034</v>
      </c>
      <c r="R99" s="477">
        <v>6392643.6410506517</v>
      </c>
      <c r="S99" s="476">
        <v>8.5407447868358619E-2</v>
      </c>
    </row>
    <row r="100" spans="1:19" x14ac:dyDescent="0.25">
      <c r="A100" s="547" t="s">
        <v>99</v>
      </c>
      <c r="B100" s="25" t="s">
        <v>203</v>
      </c>
      <c r="C100" s="479">
        <v>74420079.938664287</v>
      </c>
      <c r="D100" s="479">
        <v>2125526.6007694006</v>
      </c>
      <c r="E100" s="480">
        <v>2.9400923065877164E-2</v>
      </c>
      <c r="F100" s="481">
        <v>171325306.20944574</v>
      </c>
      <c r="G100" s="481">
        <v>10127663.704949766</v>
      </c>
      <c r="H100" s="480">
        <v>6.282761675417986E-2</v>
      </c>
      <c r="L100" s="25" t="s">
        <v>203</v>
      </c>
      <c r="M100" s="478" t="s">
        <v>203</v>
      </c>
      <c r="N100" s="479">
        <v>74420079.938664287</v>
      </c>
      <c r="O100" s="479">
        <v>2125526.6007694006</v>
      </c>
      <c r="P100" s="480">
        <v>2.9400923065877164E-2</v>
      </c>
      <c r="Q100" s="481">
        <v>171325306.20944574</v>
      </c>
      <c r="R100" s="481">
        <v>10127663.704949766</v>
      </c>
      <c r="S100" s="480">
        <v>6.282761675417986E-2</v>
      </c>
    </row>
    <row r="101" spans="1:19" x14ac:dyDescent="0.25">
      <c r="A101" s="547" t="s">
        <v>99</v>
      </c>
      <c r="B101" s="24" t="s">
        <v>204</v>
      </c>
      <c r="C101" s="475">
        <v>78377851.869752988</v>
      </c>
      <c r="D101" s="475">
        <v>3877694.2125456184</v>
      </c>
      <c r="E101" s="476">
        <v>5.2049476598261646E-2</v>
      </c>
      <c r="F101" s="477">
        <v>173393531.2356078</v>
      </c>
      <c r="G101" s="477">
        <v>14020162.577094793</v>
      </c>
      <c r="H101" s="476">
        <v>8.797054799748627E-2</v>
      </c>
      <c r="L101" s="24" t="s">
        <v>204</v>
      </c>
      <c r="M101" s="474" t="s">
        <v>204</v>
      </c>
      <c r="N101" s="475">
        <v>78377851.869752988</v>
      </c>
      <c r="O101" s="475">
        <v>3877694.2125456184</v>
      </c>
      <c r="P101" s="476">
        <v>5.2049476598261646E-2</v>
      </c>
      <c r="Q101" s="477">
        <v>173393531.2356078</v>
      </c>
      <c r="R101" s="477">
        <v>14020162.577094793</v>
      </c>
      <c r="S101" s="476">
        <v>8.797054799748627E-2</v>
      </c>
    </row>
    <row r="102" spans="1:19" x14ac:dyDescent="0.25">
      <c r="A102" s="547" t="s">
        <v>99</v>
      </c>
      <c r="B102" s="25" t="s">
        <v>205</v>
      </c>
      <c r="C102" s="479">
        <v>23781497.799116615</v>
      </c>
      <c r="D102" s="479">
        <v>934231.57370051742</v>
      </c>
      <c r="E102" s="480">
        <v>4.0890300155965509E-2</v>
      </c>
      <c r="F102" s="481">
        <v>54139094.969286859</v>
      </c>
      <c r="G102" s="481">
        <v>3838794.7214370295</v>
      </c>
      <c r="H102" s="480">
        <v>7.6317530959492147E-2</v>
      </c>
      <c r="L102" s="25" t="s">
        <v>205</v>
      </c>
      <c r="M102" s="478" t="s">
        <v>205</v>
      </c>
      <c r="N102" s="479">
        <v>23781497.799116615</v>
      </c>
      <c r="O102" s="479">
        <v>934231.57370051742</v>
      </c>
      <c r="P102" s="480">
        <v>4.0890300155965509E-2</v>
      </c>
      <c r="Q102" s="481">
        <v>54139094.969286859</v>
      </c>
      <c r="R102" s="481">
        <v>3838794.7214370295</v>
      </c>
      <c r="S102" s="480">
        <v>7.6317530959492147E-2</v>
      </c>
    </row>
    <row r="103" spans="1:19" x14ac:dyDescent="0.25">
      <c r="A103" s="547" t="s">
        <v>99</v>
      </c>
      <c r="B103" s="24" t="s">
        <v>206</v>
      </c>
      <c r="C103" s="475">
        <v>11550372.62895732</v>
      </c>
      <c r="D103" s="475">
        <v>379346.90066300519</v>
      </c>
      <c r="E103" s="476">
        <v>3.3958108224760759E-2</v>
      </c>
      <c r="F103" s="477">
        <v>26487177.402199354</v>
      </c>
      <c r="G103" s="477">
        <v>1894146.3653217927</v>
      </c>
      <c r="H103" s="476">
        <v>7.7019638713158062E-2</v>
      </c>
      <c r="L103" s="24" t="s">
        <v>206</v>
      </c>
      <c r="M103" s="474" t="s">
        <v>206</v>
      </c>
      <c r="N103" s="475">
        <v>11550372.62895732</v>
      </c>
      <c r="O103" s="475">
        <v>379346.90066300519</v>
      </c>
      <c r="P103" s="476">
        <v>3.3958108224760759E-2</v>
      </c>
      <c r="Q103" s="477">
        <v>26487177.402199354</v>
      </c>
      <c r="R103" s="477">
        <v>1894146.3653217927</v>
      </c>
      <c r="S103" s="476">
        <v>7.7019638713158062E-2</v>
      </c>
    </row>
    <row r="104" spans="1:19" x14ac:dyDescent="0.25">
      <c r="A104" s="547" t="s">
        <v>99</v>
      </c>
      <c r="B104" s="25" t="s">
        <v>207</v>
      </c>
      <c r="C104" s="479">
        <v>13559952.437179293</v>
      </c>
      <c r="D104" s="479">
        <v>460777.03467076458</v>
      </c>
      <c r="E104" s="480">
        <v>3.51760336442647E-2</v>
      </c>
      <c r="F104" s="481">
        <v>30645008.549359642</v>
      </c>
      <c r="G104" s="481">
        <v>1627534.5942946151</v>
      </c>
      <c r="H104" s="480">
        <v>5.6088086675460856E-2</v>
      </c>
      <c r="L104" s="25" t="s">
        <v>207</v>
      </c>
      <c r="M104" s="478" t="s">
        <v>207</v>
      </c>
      <c r="N104" s="479">
        <v>13559952.437179293</v>
      </c>
      <c r="O104" s="479">
        <v>460777.03467076458</v>
      </c>
      <c r="P104" s="480">
        <v>3.51760336442647E-2</v>
      </c>
      <c r="Q104" s="481">
        <v>30645008.549359642</v>
      </c>
      <c r="R104" s="481">
        <v>1627534.5942946151</v>
      </c>
      <c r="S104" s="480">
        <v>5.6088086675460856E-2</v>
      </c>
    </row>
    <row r="105" spans="1:19" x14ac:dyDescent="0.25">
      <c r="A105" s="547" t="s">
        <v>99</v>
      </c>
      <c r="B105" s="24" t="s">
        <v>208</v>
      </c>
      <c r="C105" s="482">
        <v>11662486.07807228</v>
      </c>
      <c r="D105" s="482">
        <v>252725.38515080884</v>
      </c>
      <c r="E105" s="482">
        <v>2.2149928640273566E-2</v>
      </c>
      <c r="F105" s="482">
        <v>26878480.505454246</v>
      </c>
      <c r="G105" s="482">
        <v>1780311.3804528192</v>
      </c>
      <c r="H105" s="482">
        <v>7.0933914405707385E-2</v>
      </c>
      <c r="L105" s="24" t="s">
        <v>208</v>
      </c>
      <c r="M105" s="474" t="s">
        <v>208</v>
      </c>
      <c r="N105" s="482">
        <v>11662486.07807228</v>
      </c>
      <c r="O105" s="482">
        <v>252725.38515080884</v>
      </c>
      <c r="P105" s="482">
        <v>2.2149928640273566E-2</v>
      </c>
      <c r="Q105" s="482">
        <v>26878480.505454246</v>
      </c>
      <c r="R105" s="482">
        <v>1780311.3804528192</v>
      </c>
      <c r="S105" s="482">
        <v>7.0933914405707385E-2</v>
      </c>
    </row>
    <row r="106" spans="1:19" x14ac:dyDescent="0.25">
      <c r="A106" s="547" t="s">
        <v>99</v>
      </c>
      <c r="B106" s="25" t="s">
        <v>209</v>
      </c>
      <c r="C106" s="479">
        <v>164286398.92488125</v>
      </c>
      <c r="D106" s="479">
        <v>6299565.4573753774</v>
      </c>
      <c r="E106" s="480">
        <v>3.9873990250403037E-2</v>
      </c>
      <c r="F106" s="481">
        <v>354040069.21649706</v>
      </c>
      <c r="G106" s="481">
        <v>22722131.176594436</v>
      </c>
      <c r="H106" s="480">
        <v>6.8581047289561103E-2</v>
      </c>
      <c r="L106" s="25" t="s">
        <v>209</v>
      </c>
      <c r="M106" s="478" t="s">
        <v>209</v>
      </c>
      <c r="N106" s="479">
        <v>164286398.92488125</v>
      </c>
      <c r="O106" s="479">
        <v>6299565.4573753774</v>
      </c>
      <c r="P106" s="480">
        <v>3.9873990250403037E-2</v>
      </c>
      <c r="Q106" s="481">
        <v>354040069.21649706</v>
      </c>
      <c r="R106" s="481">
        <v>22722131.176594436</v>
      </c>
      <c r="S106" s="480">
        <v>6.8581047289561103E-2</v>
      </c>
    </row>
    <row r="107" spans="1:19" x14ac:dyDescent="0.25">
      <c r="A107" s="547" t="s">
        <v>99</v>
      </c>
      <c r="B107" s="24" t="s">
        <v>210</v>
      </c>
      <c r="C107" s="475">
        <v>47317084.891616546</v>
      </c>
      <c r="D107" s="475">
        <v>1474465.90144936</v>
      </c>
      <c r="E107" s="476">
        <v>3.2163648891125073E-2</v>
      </c>
      <c r="F107" s="477">
        <v>103397563.26534648</v>
      </c>
      <c r="G107" s="477">
        <v>5801251.1091203839</v>
      </c>
      <c r="H107" s="476">
        <v>5.944129425540283E-2</v>
      </c>
      <c r="L107" s="24" t="s">
        <v>210</v>
      </c>
      <c r="M107" s="474" t="s">
        <v>210</v>
      </c>
      <c r="N107" s="475">
        <v>47317084.891616546</v>
      </c>
      <c r="O107" s="475">
        <v>1474465.90144936</v>
      </c>
      <c r="P107" s="476">
        <v>3.2163648891125073E-2</v>
      </c>
      <c r="Q107" s="477">
        <v>103397563.26534648</v>
      </c>
      <c r="R107" s="477">
        <v>5801251.1091203839</v>
      </c>
      <c r="S107" s="476">
        <v>5.944129425540283E-2</v>
      </c>
    </row>
    <row r="108" spans="1:19" x14ac:dyDescent="0.25">
      <c r="A108" s="547" t="s">
        <v>99</v>
      </c>
      <c r="B108" s="25" t="s">
        <v>211</v>
      </c>
      <c r="C108" s="479">
        <v>116969314.03326494</v>
      </c>
      <c r="D108" s="479">
        <v>4825099.5559262335</v>
      </c>
      <c r="E108" s="480">
        <v>4.3025844698401761E-2</v>
      </c>
      <c r="F108" s="481">
        <v>250642505.9511506</v>
      </c>
      <c r="G108" s="481">
        <v>16920880.067474186</v>
      </c>
      <c r="H108" s="480">
        <v>7.2397579828131664E-2</v>
      </c>
      <c r="L108" s="25" t="s">
        <v>211</v>
      </c>
      <c r="M108" s="478" t="s">
        <v>211</v>
      </c>
      <c r="N108" s="479">
        <v>116969314.03326494</v>
      </c>
      <c r="O108" s="479">
        <v>4825099.5559262335</v>
      </c>
      <c r="P108" s="480">
        <v>4.3025844698401761E-2</v>
      </c>
      <c r="Q108" s="481">
        <v>250642505.9511506</v>
      </c>
      <c r="R108" s="481">
        <v>16920880.067474186</v>
      </c>
      <c r="S108" s="480">
        <v>7.2397579828131664E-2</v>
      </c>
    </row>
    <row r="109" spans="1:19" x14ac:dyDescent="0.25">
      <c r="A109" s="547" t="s">
        <v>99</v>
      </c>
      <c r="B109" s="24" t="s">
        <v>212</v>
      </c>
      <c r="C109" s="475">
        <v>202292917.60293961</v>
      </c>
      <c r="D109" s="475">
        <v>2767041.7892464399</v>
      </c>
      <c r="E109" s="476">
        <v>1.3868084918620575E-2</v>
      </c>
      <c r="F109" s="477">
        <v>472541200.66310322</v>
      </c>
      <c r="G109" s="477">
        <v>15191839.775160432</v>
      </c>
      <c r="H109" s="476">
        <v>3.3217144429076077E-2</v>
      </c>
      <c r="L109" s="24" t="s">
        <v>212</v>
      </c>
      <c r="M109" s="474" t="s">
        <v>212</v>
      </c>
      <c r="N109" s="475">
        <v>202292917.60293961</v>
      </c>
      <c r="O109" s="475">
        <v>2767041.7892464399</v>
      </c>
      <c r="P109" s="476">
        <v>1.3868084918620575E-2</v>
      </c>
      <c r="Q109" s="477">
        <v>472541200.66310322</v>
      </c>
      <c r="R109" s="477">
        <v>15191839.775160432</v>
      </c>
      <c r="S109" s="476">
        <v>3.3217144429076077E-2</v>
      </c>
    </row>
    <row r="110" spans="1:19" x14ac:dyDescent="0.25">
      <c r="A110" s="547" t="s">
        <v>99</v>
      </c>
      <c r="B110" s="25" t="s">
        <v>213</v>
      </c>
      <c r="C110" s="479">
        <v>54094187.691362515</v>
      </c>
      <c r="D110" s="479">
        <v>679566.0333615467</v>
      </c>
      <c r="E110" s="480">
        <v>1.2722472092241331E-2</v>
      </c>
      <c r="F110" s="481">
        <v>128880025.1248159</v>
      </c>
      <c r="G110" s="481">
        <v>3957412.9203561097</v>
      </c>
      <c r="H110" s="480">
        <v>3.1678915854553583E-2</v>
      </c>
      <c r="L110" s="25" t="s">
        <v>213</v>
      </c>
      <c r="M110" s="478" t="s">
        <v>213</v>
      </c>
      <c r="N110" s="479">
        <v>54094187.691362515</v>
      </c>
      <c r="O110" s="479">
        <v>679566.0333615467</v>
      </c>
      <c r="P110" s="480">
        <v>1.2722472092241331E-2</v>
      </c>
      <c r="Q110" s="481">
        <v>128880025.1248159</v>
      </c>
      <c r="R110" s="481">
        <v>3957412.9203561097</v>
      </c>
      <c r="S110" s="480">
        <v>3.1678915854553583E-2</v>
      </c>
    </row>
    <row r="111" spans="1:19" x14ac:dyDescent="0.25">
      <c r="A111" s="547" t="s">
        <v>99</v>
      </c>
      <c r="B111" s="24" t="s">
        <v>214</v>
      </c>
      <c r="C111" s="475">
        <v>91852338.60952279</v>
      </c>
      <c r="D111" s="475">
        <v>971027.33638989925</v>
      </c>
      <c r="E111" s="476">
        <v>1.068456564707339E-2</v>
      </c>
      <c r="F111" s="477">
        <v>218924021.5658676</v>
      </c>
      <c r="G111" s="477">
        <v>6071125.9299451709</v>
      </c>
      <c r="H111" s="476">
        <v>2.8522637250515133E-2</v>
      </c>
      <c r="L111" s="24" t="s">
        <v>214</v>
      </c>
      <c r="M111" s="474" t="s">
        <v>214</v>
      </c>
      <c r="N111" s="475">
        <v>91852338.60952279</v>
      </c>
      <c r="O111" s="475">
        <v>971027.33638989925</v>
      </c>
      <c r="P111" s="476">
        <v>1.068456564707339E-2</v>
      </c>
      <c r="Q111" s="477">
        <v>218924021.5658676</v>
      </c>
      <c r="R111" s="477">
        <v>6071125.9299451709</v>
      </c>
      <c r="S111" s="476">
        <v>2.8522637250515133E-2</v>
      </c>
    </row>
    <row r="112" spans="1:19" x14ac:dyDescent="0.25">
      <c r="A112" s="547" t="s">
        <v>99</v>
      </c>
      <c r="B112" s="25" t="s">
        <v>215</v>
      </c>
      <c r="C112" s="479">
        <v>33365361.723882195</v>
      </c>
      <c r="D112" s="479">
        <v>511671.3482276015</v>
      </c>
      <c r="E112" s="480">
        <v>1.5574242722113276E-2</v>
      </c>
      <c r="F112" s="481">
        <v>70709186.312023595</v>
      </c>
      <c r="G112" s="481">
        <v>2643714.9417630285</v>
      </c>
      <c r="H112" s="480">
        <v>3.8840764466051003E-2</v>
      </c>
      <c r="L112" s="25" t="s">
        <v>215</v>
      </c>
      <c r="M112" s="478" t="s">
        <v>215</v>
      </c>
      <c r="N112" s="479">
        <v>33365361.723882195</v>
      </c>
      <c r="O112" s="479">
        <v>511671.3482276015</v>
      </c>
      <c r="P112" s="480">
        <v>1.5574242722113276E-2</v>
      </c>
      <c r="Q112" s="481">
        <v>70709186.312023595</v>
      </c>
      <c r="R112" s="481">
        <v>2643714.9417630285</v>
      </c>
      <c r="S112" s="480">
        <v>3.8840764466051003E-2</v>
      </c>
    </row>
    <row r="113" spans="1:19" x14ac:dyDescent="0.25">
      <c r="A113" s="547" t="s">
        <v>99</v>
      </c>
      <c r="B113" s="24" t="s">
        <v>216</v>
      </c>
      <c r="C113" s="475">
        <v>13415544.316366719</v>
      </c>
      <c r="D113" s="475">
        <v>413058.47494936734</v>
      </c>
      <c r="E113" s="476">
        <v>3.1767654276817991E-2</v>
      </c>
      <c r="F113" s="477">
        <v>32103176.090360723</v>
      </c>
      <c r="G113" s="477">
        <v>1466735.6314105093</v>
      </c>
      <c r="H113" s="476">
        <v>4.7875523704386913E-2</v>
      </c>
      <c r="L113" s="24" t="s">
        <v>216</v>
      </c>
      <c r="M113" s="474" t="s">
        <v>216</v>
      </c>
      <c r="N113" s="475">
        <v>13415544.316366719</v>
      </c>
      <c r="O113" s="475">
        <v>413058.47494936734</v>
      </c>
      <c r="P113" s="476">
        <v>3.1767654276817991E-2</v>
      </c>
      <c r="Q113" s="477">
        <v>32103176.090360723</v>
      </c>
      <c r="R113" s="477">
        <v>1466735.6314105093</v>
      </c>
      <c r="S113" s="476">
        <v>4.7875523704386913E-2</v>
      </c>
    </row>
    <row r="114" spans="1:19" x14ac:dyDescent="0.25">
      <c r="A114" s="547" t="s">
        <v>99</v>
      </c>
      <c r="B114" s="25" t="s">
        <v>217</v>
      </c>
      <c r="C114" s="479">
        <v>9565485.2618062664</v>
      </c>
      <c r="D114" s="479">
        <v>191718.59631809592</v>
      </c>
      <c r="E114" s="480">
        <v>2.0452674272761144E-2</v>
      </c>
      <c r="F114" s="481">
        <v>21924791.570035446</v>
      </c>
      <c r="G114" s="481">
        <v>1052850.3516857103</v>
      </c>
      <c r="H114" s="480">
        <v>5.0443336375444001E-2</v>
      </c>
      <c r="L114" s="25" t="s">
        <v>217</v>
      </c>
      <c r="M114" s="478" t="s">
        <v>217</v>
      </c>
      <c r="N114" s="479">
        <v>9565485.2618062664</v>
      </c>
      <c r="O114" s="479">
        <v>191718.59631809592</v>
      </c>
      <c r="P114" s="480">
        <v>2.0452674272761144E-2</v>
      </c>
      <c r="Q114" s="481">
        <v>21924791.570035446</v>
      </c>
      <c r="R114" s="481">
        <v>1052850.3516857103</v>
      </c>
      <c r="S114" s="480">
        <v>5.0443336375444001E-2</v>
      </c>
    </row>
    <row r="115" spans="1:19" x14ac:dyDescent="0.25">
      <c r="A115" s="547" t="s">
        <v>99</v>
      </c>
      <c r="B115" s="24" t="s">
        <v>218</v>
      </c>
      <c r="C115" s="475">
        <v>462577124.46771234</v>
      </c>
      <c r="D115" s="475">
        <v>10567537.643511355</v>
      </c>
      <c r="E115" s="476">
        <v>2.337901219697219E-2</v>
      </c>
      <c r="F115" s="477">
        <v>1090521748.8184123</v>
      </c>
      <c r="G115" s="477">
        <v>51096085.995216489</v>
      </c>
      <c r="H115" s="476">
        <v>4.915799929014051E-2</v>
      </c>
      <c r="L115" s="24" t="s">
        <v>218</v>
      </c>
      <c r="M115" s="474" t="s">
        <v>218</v>
      </c>
      <c r="N115" s="475">
        <v>462577124.46771234</v>
      </c>
      <c r="O115" s="475">
        <v>10567537.643511355</v>
      </c>
      <c r="P115" s="476">
        <v>2.337901219697219E-2</v>
      </c>
      <c r="Q115" s="477">
        <v>1090521748.8184123</v>
      </c>
      <c r="R115" s="477">
        <v>51096085.995216489</v>
      </c>
      <c r="S115" s="476">
        <v>4.915799929014051E-2</v>
      </c>
    </row>
    <row r="116" spans="1:19" x14ac:dyDescent="0.25">
      <c r="A116" s="547" t="s">
        <v>99</v>
      </c>
      <c r="B116" s="25" t="s">
        <v>219</v>
      </c>
      <c r="C116" s="479">
        <v>462577124.4677124</v>
      </c>
      <c r="D116" s="479">
        <v>10567537.643511236</v>
      </c>
      <c r="E116" s="480">
        <v>2.3379012196971916E-2</v>
      </c>
      <c r="F116" s="481">
        <v>1090521748.8184121</v>
      </c>
      <c r="G116" s="481">
        <v>51096085.99521637</v>
      </c>
      <c r="H116" s="480">
        <v>4.9157999290140399E-2</v>
      </c>
      <c r="L116" s="25" t="s">
        <v>219</v>
      </c>
      <c r="M116" s="478" t="s">
        <v>219</v>
      </c>
      <c r="N116" s="479">
        <v>462577124.4677124</v>
      </c>
      <c r="O116" s="479">
        <v>10567537.643511236</v>
      </c>
      <c r="P116" s="480">
        <v>2.3379012196971916E-2</v>
      </c>
      <c r="Q116" s="481">
        <v>1090521748.8184121</v>
      </c>
      <c r="R116" s="481">
        <v>51096085.99521637</v>
      </c>
      <c r="S116" s="480">
        <v>4.9157999290140399E-2</v>
      </c>
    </row>
    <row r="117" spans="1:19" x14ac:dyDescent="0.25">
      <c r="A117" s="547" t="s">
        <v>99</v>
      </c>
      <c r="B117" s="24" t="s">
        <v>220</v>
      </c>
      <c r="C117" s="475">
        <v>222203263.32664734</v>
      </c>
      <c r="D117" s="475">
        <v>7186007.6732014716</v>
      </c>
      <c r="E117" s="476">
        <v>3.3420609203493518E-2</v>
      </c>
      <c r="F117" s="477">
        <v>510766217.52761185</v>
      </c>
      <c r="G117" s="477">
        <v>30110030.10423243</v>
      </c>
      <c r="H117" s="476">
        <v>6.2643592014577407E-2</v>
      </c>
      <c r="L117" s="24" t="s">
        <v>220</v>
      </c>
      <c r="M117" s="474" t="s">
        <v>220</v>
      </c>
      <c r="N117" s="475">
        <v>222203263.32664734</v>
      </c>
      <c r="O117" s="475">
        <v>7186007.6732014716</v>
      </c>
      <c r="P117" s="476">
        <v>3.3420609203493518E-2</v>
      </c>
      <c r="Q117" s="477">
        <v>510766217.52761185</v>
      </c>
      <c r="R117" s="477">
        <v>30110030.10423243</v>
      </c>
      <c r="S117" s="476">
        <v>6.2643592014577407E-2</v>
      </c>
    </row>
    <row r="118" spans="1:19" x14ac:dyDescent="0.25">
      <c r="A118" s="547" t="s">
        <v>99</v>
      </c>
      <c r="B118" s="25" t="s">
        <v>221</v>
      </c>
      <c r="C118" s="479">
        <v>29708673.452777173</v>
      </c>
      <c r="D118" s="479">
        <v>1459678.2815871909</v>
      </c>
      <c r="E118" s="480">
        <v>5.1671865591731148E-2</v>
      </c>
      <c r="F118" s="481">
        <v>68223366.328702375</v>
      </c>
      <c r="G118" s="481">
        <v>5104305.3114667684</v>
      </c>
      <c r="H118" s="480">
        <v>8.0867890447118049E-2</v>
      </c>
      <c r="L118" s="25" t="s">
        <v>221</v>
      </c>
      <c r="M118" s="478" t="s">
        <v>221</v>
      </c>
      <c r="N118" s="479">
        <v>29708673.452777173</v>
      </c>
      <c r="O118" s="479">
        <v>1459678.2815871909</v>
      </c>
      <c r="P118" s="480">
        <v>5.1671865591731148E-2</v>
      </c>
      <c r="Q118" s="481">
        <v>68223366.328702375</v>
      </c>
      <c r="R118" s="481">
        <v>5104305.3114667684</v>
      </c>
      <c r="S118" s="480">
        <v>8.0867890447118049E-2</v>
      </c>
    </row>
    <row r="119" spans="1:19" x14ac:dyDescent="0.25">
      <c r="A119" s="547" t="s">
        <v>99</v>
      </c>
      <c r="B119" s="24" t="s">
        <v>222</v>
      </c>
      <c r="C119" s="475">
        <v>60597570.426643141</v>
      </c>
      <c r="D119" s="475">
        <v>1203082.8564792052</v>
      </c>
      <c r="E119" s="476">
        <v>2.025579991843483E-2</v>
      </c>
      <c r="F119" s="477">
        <v>145777212.46194965</v>
      </c>
      <c r="G119" s="477">
        <v>6508778.7234530449</v>
      </c>
      <c r="H119" s="476">
        <v>4.6735491659757836E-2</v>
      </c>
      <c r="L119" s="24" t="s">
        <v>222</v>
      </c>
      <c r="M119" s="474" t="s">
        <v>222</v>
      </c>
      <c r="N119" s="475">
        <v>60597570.426643141</v>
      </c>
      <c r="O119" s="475">
        <v>1203082.8564792052</v>
      </c>
      <c r="P119" s="476">
        <v>2.025579991843483E-2</v>
      </c>
      <c r="Q119" s="477">
        <v>145777212.46194965</v>
      </c>
      <c r="R119" s="477">
        <v>6508778.7234530449</v>
      </c>
      <c r="S119" s="476">
        <v>4.6735491659757836E-2</v>
      </c>
    </row>
    <row r="120" spans="1:19" x14ac:dyDescent="0.25">
      <c r="A120" s="547" t="s">
        <v>99</v>
      </c>
      <c r="B120" s="25" t="s">
        <v>223</v>
      </c>
      <c r="C120" s="479">
        <v>62338492.169256233</v>
      </c>
      <c r="D120" s="479">
        <v>2449084.4354507998</v>
      </c>
      <c r="E120" s="480">
        <v>4.0893448910638987E-2</v>
      </c>
      <c r="F120" s="481">
        <v>140181090.0944905</v>
      </c>
      <c r="G120" s="481">
        <v>9367283.7098936588</v>
      </c>
      <c r="H120" s="480">
        <v>7.1607760440465587E-2</v>
      </c>
      <c r="L120" s="25" t="s">
        <v>223</v>
      </c>
      <c r="M120" s="478" t="s">
        <v>223</v>
      </c>
      <c r="N120" s="479">
        <v>62338492.169256233</v>
      </c>
      <c r="O120" s="479">
        <v>2449084.4354507998</v>
      </c>
      <c r="P120" s="480">
        <v>4.0893448910638987E-2</v>
      </c>
      <c r="Q120" s="481">
        <v>140181090.0944905</v>
      </c>
      <c r="R120" s="481">
        <v>9367283.7098936588</v>
      </c>
      <c r="S120" s="480">
        <v>7.1607760440465587E-2</v>
      </c>
    </row>
    <row r="121" spans="1:19" x14ac:dyDescent="0.25">
      <c r="A121" s="547" t="s">
        <v>99</v>
      </c>
      <c r="B121" s="24" t="s">
        <v>224</v>
      </c>
      <c r="C121" s="475">
        <v>69558527.277972102</v>
      </c>
      <c r="D121" s="475">
        <v>2074162.0996845663</v>
      </c>
      <c r="E121" s="476">
        <v>3.0735446561656454E-2</v>
      </c>
      <c r="F121" s="477">
        <v>156584548.64246935</v>
      </c>
      <c r="G121" s="477">
        <v>9129662.3594189882</v>
      </c>
      <c r="H121" s="476">
        <v>6.1914953037866365E-2</v>
      </c>
      <c r="L121" s="24" t="s">
        <v>224</v>
      </c>
      <c r="M121" s="474" t="s">
        <v>224</v>
      </c>
      <c r="N121" s="475">
        <v>69558527.277972102</v>
      </c>
      <c r="O121" s="475">
        <v>2074162.0996845663</v>
      </c>
      <c r="P121" s="476">
        <v>3.0735446561656454E-2</v>
      </c>
      <c r="Q121" s="477">
        <v>156584548.64246935</v>
      </c>
      <c r="R121" s="477">
        <v>9129662.3594189882</v>
      </c>
      <c r="S121" s="476">
        <v>6.1914953037866365E-2</v>
      </c>
    </row>
    <row r="122" spans="1:19" x14ac:dyDescent="0.25">
      <c r="A122" s="547" t="s">
        <v>99</v>
      </c>
      <c r="B122" s="25" t="s">
        <v>225</v>
      </c>
      <c r="C122" s="479">
        <v>27036702.124738533</v>
      </c>
      <c r="D122" s="479">
        <v>757054.2462303713</v>
      </c>
      <c r="E122" s="480">
        <v>2.8807625190804025E-2</v>
      </c>
      <c r="F122" s="481">
        <v>58946113.086719684</v>
      </c>
      <c r="G122" s="481">
        <v>2971919.3906568885</v>
      </c>
      <c r="H122" s="480">
        <v>5.3094456470320399E-2</v>
      </c>
      <c r="L122" s="25" t="s">
        <v>225</v>
      </c>
      <c r="M122" s="478" t="s">
        <v>225</v>
      </c>
      <c r="N122" s="479">
        <v>27036702.124738533</v>
      </c>
      <c r="O122" s="479">
        <v>757054.2462303713</v>
      </c>
      <c r="P122" s="480">
        <v>2.8807625190804025E-2</v>
      </c>
      <c r="Q122" s="481">
        <v>58946113.086719684</v>
      </c>
      <c r="R122" s="481">
        <v>2971919.3906568885</v>
      </c>
      <c r="S122" s="480">
        <v>5.3094456470320399E-2</v>
      </c>
    </row>
    <row r="123" spans="1:19" x14ac:dyDescent="0.25">
      <c r="A123" s="547" t="s">
        <v>99</v>
      </c>
      <c r="B123" s="24" t="s">
        <v>226</v>
      </c>
      <c r="C123" s="475">
        <v>27036702.124738548</v>
      </c>
      <c r="D123" s="475">
        <v>757054.2462303862</v>
      </c>
      <c r="E123" s="476">
        <v>2.8807625190804594E-2</v>
      </c>
      <c r="F123" s="477">
        <v>58946113.086719751</v>
      </c>
      <c r="G123" s="477">
        <v>2971919.3906569779</v>
      </c>
      <c r="H123" s="476">
        <v>5.3094456470322016E-2</v>
      </c>
      <c r="L123" s="24" t="s">
        <v>226</v>
      </c>
      <c r="M123" s="474" t="s">
        <v>226</v>
      </c>
      <c r="N123" s="475">
        <v>27036702.124738548</v>
      </c>
      <c r="O123" s="475">
        <v>757054.2462303862</v>
      </c>
      <c r="P123" s="476">
        <v>2.8807625190804594E-2</v>
      </c>
      <c r="Q123" s="477">
        <v>58946113.086719751</v>
      </c>
      <c r="R123" s="477">
        <v>2971919.3906569779</v>
      </c>
      <c r="S123" s="476">
        <v>5.3094456470322016E-2</v>
      </c>
    </row>
    <row r="124" spans="1:19" x14ac:dyDescent="0.25">
      <c r="A124" s="547" t="s">
        <v>99</v>
      </c>
      <c r="B124" s="25" t="s">
        <v>227</v>
      </c>
      <c r="C124" s="479">
        <v>86081480.680076823</v>
      </c>
      <c r="D124" s="479">
        <v>4224302.0326260924</v>
      </c>
      <c r="E124" s="480">
        <v>5.1605761430157104E-2</v>
      </c>
      <c r="F124" s="481">
        <v>189144872.02266824</v>
      </c>
      <c r="G124" s="481">
        <v>16200240.960155725</v>
      </c>
      <c r="H124" s="480">
        <v>9.3672991526981789E-2</v>
      </c>
      <c r="L124" s="25" t="s">
        <v>227</v>
      </c>
      <c r="M124" s="478" t="s">
        <v>227</v>
      </c>
      <c r="N124" s="479">
        <v>86081480.680076823</v>
      </c>
      <c r="O124" s="479">
        <v>4224302.0326260924</v>
      </c>
      <c r="P124" s="480">
        <v>5.1605761430157104E-2</v>
      </c>
      <c r="Q124" s="481">
        <v>189144872.02266824</v>
      </c>
      <c r="R124" s="481">
        <v>16200240.960155725</v>
      </c>
      <c r="S124" s="480">
        <v>9.3672991526981789E-2</v>
      </c>
    </row>
    <row r="125" spans="1:19" x14ac:dyDescent="0.25">
      <c r="A125" s="547" t="s">
        <v>99</v>
      </c>
      <c r="B125" s="24" t="s">
        <v>228</v>
      </c>
      <c r="C125" s="475">
        <v>86081480.680076823</v>
      </c>
      <c r="D125" s="475">
        <v>4224302.0326261073</v>
      </c>
      <c r="E125" s="476">
        <v>5.1605761430157292E-2</v>
      </c>
      <c r="F125" s="477">
        <v>189144872.0226683</v>
      </c>
      <c r="G125" s="477">
        <v>16200240.960155755</v>
      </c>
      <c r="H125" s="476">
        <v>9.3672991526981941E-2</v>
      </c>
      <c r="L125" s="24" t="s">
        <v>228</v>
      </c>
      <c r="M125" s="474" t="s">
        <v>228</v>
      </c>
      <c r="N125" s="475">
        <v>86081480.680076823</v>
      </c>
      <c r="O125" s="475">
        <v>4224302.0326261073</v>
      </c>
      <c r="P125" s="476">
        <v>5.1605761430157292E-2</v>
      </c>
      <c r="Q125" s="477">
        <v>189144872.0226683</v>
      </c>
      <c r="R125" s="477">
        <v>16200240.960155755</v>
      </c>
      <c r="S125" s="476">
        <v>9.3672991526981941E-2</v>
      </c>
    </row>
    <row r="126" spans="1:19" x14ac:dyDescent="0.25">
      <c r="A126" s="547" t="s">
        <v>99</v>
      </c>
      <c r="B126" s="25" t="s">
        <v>229</v>
      </c>
      <c r="C126" s="479">
        <v>70200116.97684449</v>
      </c>
      <c r="D126" s="479">
        <v>1456566.1876674145</v>
      </c>
      <c r="E126" s="480">
        <v>2.1188404889564347E-2</v>
      </c>
      <c r="F126" s="481">
        <v>162355961.44512084</v>
      </c>
      <c r="G126" s="481">
        <v>8979819.0353205502</v>
      </c>
      <c r="H126" s="480">
        <v>5.8547691278658512E-2</v>
      </c>
      <c r="L126" s="25" t="s">
        <v>229</v>
      </c>
      <c r="M126" s="478" t="s">
        <v>229</v>
      </c>
      <c r="N126" s="479">
        <v>70200116.97684449</v>
      </c>
      <c r="O126" s="479">
        <v>1456566.1876674145</v>
      </c>
      <c r="P126" s="480">
        <v>2.1188404889564347E-2</v>
      </c>
      <c r="Q126" s="481">
        <v>162355961.44512084</v>
      </c>
      <c r="R126" s="481">
        <v>8979819.0353205502</v>
      </c>
      <c r="S126" s="480">
        <v>5.8547691278658512E-2</v>
      </c>
    </row>
    <row r="127" spans="1:19" x14ac:dyDescent="0.25">
      <c r="A127" s="547" t="s">
        <v>99</v>
      </c>
      <c r="B127" s="24" t="s">
        <v>230</v>
      </c>
      <c r="C127" s="475">
        <v>70200116.976844475</v>
      </c>
      <c r="D127" s="475">
        <v>1456566.1876673996</v>
      </c>
      <c r="E127" s="476">
        <v>2.1188404889564132E-2</v>
      </c>
      <c r="F127" s="477">
        <v>162355961.44512084</v>
      </c>
      <c r="G127" s="477">
        <v>8979819.0353206992</v>
      </c>
      <c r="H127" s="476">
        <v>5.8547691278659539E-2</v>
      </c>
      <c r="L127" s="24" t="s">
        <v>230</v>
      </c>
      <c r="M127" s="474" t="s">
        <v>230</v>
      </c>
      <c r="N127" s="475">
        <v>70200116.976844475</v>
      </c>
      <c r="O127" s="475">
        <v>1456566.1876673996</v>
      </c>
      <c r="P127" s="476">
        <v>2.1188404889564132E-2</v>
      </c>
      <c r="Q127" s="477">
        <v>162355961.44512084</v>
      </c>
      <c r="R127" s="477">
        <v>8979819.0353206992</v>
      </c>
      <c r="S127" s="476">
        <v>5.8547691278659539E-2</v>
      </c>
    </row>
    <row r="128" spans="1:19" x14ac:dyDescent="0.25">
      <c r="A128" s="547" t="s">
        <v>99</v>
      </c>
      <c r="B128" s="25" t="s">
        <v>231</v>
      </c>
      <c r="C128" s="479">
        <v>140261482.00682026</v>
      </c>
      <c r="D128" s="479">
        <v>4917824.2556986213</v>
      </c>
      <c r="E128" s="480">
        <v>3.6335830857636663E-2</v>
      </c>
      <c r="F128" s="481">
        <v>304505995.80751067</v>
      </c>
      <c r="G128" s="481">
        <v>21135096.080598891</v>
      </c>
      <c r="H128" s="480">
        <v>7.4584567790719009E-2</v>
      </c>
      <c r="L128" s="25" t="s">
        <v>231</v>
      </c>
      <c r="M128" s="478" t="s">
        <v>231</v>
      </c>
      <c r="N128" s="479">
        <v>140261482.00682026</v>
      </c>
      <c r="O128" s="479">
        <v>4917824.2556986213</v>
      </c>
      <c r="P128" s="480">
        <v>3.6335830857636663E-2</v>
      </c>
      <c r="Q128" s="481">
        <v>304505995.80751067</v>
      </c>
      <c r="R128" s="481">
        <v>21135096.080598891</v>
      </c>
      <c r="S128" s="480">
        <v>7.4584567790719009E-2</v>
      </c>
    </row>
    <row r="129" spans="1:19" x14ac:dyDescent="0.25">
      <c r="A129" s="547" t="s">
        <v>99</v>
      </c>
      <c r="B129" s="24" t="s">
        <v>232</v>
      </c>
      <c r="C129" s="475">
        <v>140261482.00682029</v>
      </c>
      <c r="D129" s="475">
        <v>4917824.2556986809</v>
      </c>
      <c r="E129" s="476">
        <v>3.6335830857637114E-2</v>
      </c>
      <c r="F129" s="477">
        <v>304505995.80751067</v>
      </c>
      <c r="G129" s="477">
        <v>21135096.080598831</v>
      </c>
      <c r="H129" s="476">
        <v>7.4584567790718787E-2</v>
      </c>
      <c r="L129" s="24" t="s">
        <v>232</v>
      </c>
      <c r="M129" s="474" t="s">
        <v>232</v>
      </c>
      <c r="N129" s="475">
        <v>140261482.00682029</v>
      </c>
      <c r="O129" s="475">
        <v>4917824.2556986809</v>
      </c>
      <c r="P129" s="476">
        <v>3.6335830857637114E-2</v>
      </c>
      <c r="Q129" s="477">
        <v>304505995.80751067</v>
      </c>
      <c r="R129" s="477">
        <v>21135096.080598831</v>
      </c>
      <c r="S129" s="476">
        <v>7.4584567790718787E-2</v>
      </c>
    </row>
    <row r="130" spans="1:19" x14ac:dyDescent="0.25">
      <c r="A130" s="547" t="s">
        <v>99</v>
      </c>
      <c r="B130" s="25" t="s">
        <v>233</v>
      </c>
      <c r="C130" s="479">
        <v>118205560.27987243</v>
      </c>
      <c r="D130" s="479">
        <v>3061610.9465079606</v>
      </c>
      <c r="E130" s="480">
        <v>2.6589421018068368E-2</v>
      </c>
      <c r="F130" s="481">
        <v>272575322.0975945</v>
      </c>
      <c r="G130" s="481">
        <v>14335413.265866101</v>
      </c>
      <c r="H130" s="480">
        <v>5.5511997857802815E-2</v>
      </c>
      <c r="L130" s="25" t="s">
        <v>233</v>
      </c>
      <c r="M130" s="478" t="s">
        <v>233</v>
      </c>
      <c r="N130" s="479">
        <v>118205560.27987243</v>
      </c>
      <c r="O130" s="479">
        <v>3061610.9465079606</v>
      </c>
      <c r="P130" s="480">
        <v>2.6589421018068368E-2</v>
      </c>
      <c r="Q130" s="481">
        <v>272575322.0975945</v>
      </c>
      <c r="R130" s="481">
        <v>14335413.265866101</v>
      </c>
      <c r="S130" s="480">
        <v>5.5511997857802815E-2</v>
      </c>
    </row>
    <row r="131" spans="1:19" x14ac:dyDescent="0.25">
      <c r="A131" s="547" t="s">
        <v>99</v>
      </c>
      <c r="B131" s="24" t="s">
        <v>234</v>
      </c>
      <c r="C131" s="475">
        <v>118205560.2798724</v>
      </c>
      <c r="D131" s="475">
        <v>3061610.9465079457</v>
      </c>
      <c r="E131" s="476">
        <v>2.6589421018068243E-2</v>
      </c>
      <c r="F131" s="477">
        <v>272575322.09759456</v>
      </c>
      <c r="G131" s="477">
        <v>14335413.26586619</v>
      </c>
      <c r="H131" s="476">
        <v>5.5511997857803169E-2</v>
      </c>
      <c r="L131" s="24" t="s">
        <v>234</v>
      </c>
      <c r="M131" s="474" t="s">
        <v>234</v>
      </c>
      <c r="N131" s="475">
        <v>118205560.2798724</v>
      </c>
      <c r="O131" s="475">
        <v>3061610.9465079457</v>
      </c>
      <c r="P131" s="476">
        <v>2.6589421018068243E-2</v>
      </c>
      <c r="Q131" s="477">
        <v>272575322.09759456</v>
      </c>
      <c r="R131" s="477">
        <v>14335413.26586619</v>
      </c>
      <c r="S131" s="476">
        <v>5.5511997857803169E-2</v>
      </c>
    </row>
    <row r="132" spans="1:19" x14ac:dyDescent="0.25">
      <c r="A132" s="547" t="s">
        <v>99</v>
      </c>
      <c r="B132" s="25" t="s">
        <v>235</v>
      </c>
      <c r="C132" s="479">
        <v>66610013.461490653</v>
      </c>
      <c r="D132" s="479">
        <v>2755213.5391870812</v>
      </c>
      <c r="E132" s="480">
        <v>4.3148103862818997E-2</v>
      </c>
      <c r="F132" s="481">
        <v>148617591.20351684</v>
      </c>
      <c r="G132" s="481">
        <v>11112034.524295509</v>
      </c>
      <c r="H132" s="480">
        <v>8.0811530767575621E-2</v>
      </c>
      <c r="L132" s="25" t="s">
        <v>235</v>
      </c>
      <c r="M132" s="478" t="s">
        <v>235</v>
      </c>
      <c r="N132" s="479">
        <v>66610013.461490653</v>
      </c>
      <c r="O132" s="479">
        <v>2755213.5391870812</v>
      </c>
      <c r="P132" s="480">
        <v>4.3148103862818997E-2</v>
      </c>
      <c r="Q132" s="481">
        <v>148617591.20351684</v>
      </c>
      <c r="R132" s="481">
        <v>11112034.524295509</v>
      </c>
      <c r="S132" s="480">
        <v>8.0811530767575621E-2</v>
      </c>
    </row>
    <row r="133" spans="1:19" x14ac:dyDescent="0.25">
      <c r="A133" s="547" t="s">
        <v>99</v>
      </c>
      <c r="B133" s="24" t="s">
        <v>236</v>
      </c>
      <c r="C133" s="475">
        <v>66610013.461490676</v>
      </c>
      <c r="D133" s="475">
        <v>2755213.5391871035</v>
      </c>
      <c r="E133" s="476">
        <v>4.3148103862819351E-2</v>
      </c>
      <c r="F133" s="477">
        <v>148617591.20351681</v>
      </c>
      <c r="G133" s="477">
        <v>11112034.52429536</v>
      </c>
      <c r="H133" s="476">
        <v>8.0811530767574469E-2</v>
      </c>
      <c r="L133" s="24" t="s">
        <v>236</v>
      </c>
      <c r="M133" s="474" t="s">
        <v>236</v>
      </c>
      <c r="N133" s="475">
        <v>66610013.461490676</v>
      </c>
      <c r="O133" s="475">
        <v>2755213.5391871035</v>
      </c>
      <c r="P133" s="476">
        <v>4.3148103862819351E-2</v>
      </c>
      <c r="Q133" s="477">
        <v>148617591.20351681</v>
      </c>
      <c r="R133" s="477">
        <v>11112034.52429536</v>
      </c>
      <c r="S133" s="476">
        <v>8.0811530767574469E-2</v>
      </c>
    </row>
    <row r="134" spans="1:19" x14ac:dyDescent="0.25">
      <c r="A134" s="547" t="s">
        <v>99</v>
      </c>
      <c r="B134" s="25" t="s">
        <v>237</v>
      </c>
      <c r="C134" s="479">
        <v>65257772.597755492</v>
      </c>
      <c r="D134" s="479">
        <v>2639171.9704556614</v>
      </c>
      <c r="E134" s="480">
        <v>4.2146773387092613E-2</v>
      </c>
      <c r="F134" s="481">
        <v>151850399.60103625</v>
      </c>
      <c r="G134" s="481">
        <v>11841737.54047516</v>
      </c>
      <c r="H134" s="480">
        <v>8.4578606539022466E-2</v>
      </c>
      <c r="L134" s="25" t="s">
        <v>237</v>
      </c>
      <c r="M134" s="478" t="s">
        <v>237</v>
      </c>
      <c r="N134" s="479">
        <v>65257772.597755492</v>
      </c>
      <c r="O134" s="479">
        <v>2639171.9704556614</v>
      </c>
      <c r="P134" s="480">
        <v>4.2146773387092613E-2</v>
      </c>
      <c r="Q134" s="481">
        <v>151850399.60103625</v>
      </c>
      <c r="R134" s="481">
        <v>11841737.54047516</v>
      </c>
      <c r="S134" s="480">
        <v>8.4578606539022466E-2</v>
      </c>
    </row>
    <row r="135" spans="1:19" x14ac:dyDescent="0.25">
      <c r="A135" s="547" t="s">
        <v>99</v>
      </c>
      <c r="B135" s="24" t="s">
        <v>238</v>
      </c>
      <c r="C135" s="475">
        <v>28643066.45536321</v>
      </c>
      <c r="D135" s="475">
        <v>1341797.5834406614</v>
      </c>
      <c r="E135" s="476">
        <v>4.914781029905195E-2</v>
      </c>
      <c r="F135" s="477">
        <v>65720005.846421741</v>
      </c>
      <c r="G135" s="477">
        <v>5386094.3784025162</v>
      </c>
      <c r="H135" s="476">
        <v>8.9271427085536897E-2</v>
      </c>
      <c r="L135" s="24" t="s">
        <v>238</v>
      </c>
      <c r="M135" s="474" t="s">
        <v>238</v>
      </c>
      <c r="N135" s="475">
        <v>28643066.45536321</v>
      </c>
      <c r="O135" s="475">
        <v>1341797.5834406614</v>
      </c>
      <c r="P135" s="476">
        <v>4.914781029905195E-2</v>
      </c>
      <c r="Q135" s="477">
        <v>65720005.846421741</v>
      </c>
      <c r="R135" s="477">
        <v>5386094.3784025162</v>
      </c>
      <c r="S135" s="476">
        <v>8.9271427085536897E-2</v>
      </c>
    </row>
    <row r="136" spans="1:19" x14ac:dyDescent="0.25">
      <c r="A136" s="547" t="s">
        <v>99</v>
      </c>
      <c r="B136" s="25" t="s">
        <v>239</v>
      </c>
      <c r="C136" s="479">
        <v>36614706.142392278</v>
      </c>
      <c r="D136" s="479">
        <v>1297374.3870149925</v>
      </c>
      <c r="E136" s="480">
        <v>3.6734779286304919E-2</v>
      </c>
      <c r="F136" s="481">
        <v>86130393.754614487</v>
      </c>
      <c r="G136" s="481">
        <v>6455643.1620725989</v>
      </c>
      <c r="H136" s="480">
        <v>8.1024956012562557E-2</v>
      </c>
      <c r="L136" s="25" t="s">
        <v>239</v>
      </c>
      <c r="M136" s="478" t="s">
        <v>239</v>
      </c>
      <c r="N136" s="479">
        <v>36614706.142392278</v>
      </c>
      <c r="O136" s="479">
        <v>1297374.3870149925</v>
      </c>
      <c r="P136" s="480">
        <v>3.6734779286304919E-2</v>
      </c>
      <c r="Q136" s="481">
        <v>86130393.754614487</v>
      </c>
      <c r="R136" s="481">
        <v>6455643.1620725989</v>
      </c>
      <c r="S136" s="480">
        <v>8.1024956012562557E-2</v>
      </c>
    </row>
    <row r="137" spans="1:19" x14ac:dyDescent="0.25">
      <c r="A137" s="547" t="s">
        <v>99</v>
      </c>
      <c r="B137" s="24" t="s">
        <v>240</v>
      </c>
      <c r="C137" s="475">
        <v>629255409.82380998</v>
      </c>
      <c r="D137" s="475">
        <v>14748515.368264198</v>
      </c>
      <c r="E137" s="476">
        <v>2.4000569401798837E-2</v>
      </c>
      <c r="F137" s="477">
        <v>1448648809.2108152</v>
      </c>
      <c r="G137" s="477">
        <v>81132265.055250406</v>
      </c>
      <c r="H137" s="476">
        <v>5.9328178077252595E-2</v>
      </c>
      <c r="L137" s="24" t="s">
        <v>240</v>
      </c>
      <c r="M137" s="474" t="s">
        <v>240</v>
      </c>
      <c r="N137" s="475">
        <v>629255409.82380998</v>
      </c>
      <c r="O137" s="475">
        <v>14748515.368264198</v>
      </c>
      <c r="P137" s="476">
        <v>2.4000569401798837E-2</v>
      </c>
      <c r="Q137" s="477">
        <v>1448648809.2108152</v>
      </c>
      <c r="R137" s="477">
        <v>81132265.055250406</v>
      </c>
      <c r="S137" s="476">
        <v>5.9328178077252595E-2</v>
      </c>
    </row>
    <row r="138" spans="1:19" x14ac:dyDescent="0.25">
      <c r="A138" s="547" t="s">
        <v>99</v>
      </c>
      <c r="B138" s="25" t="s">
        <v>241</v>
      </c>
      <c r="C138" s="479">
        <v>185411978.58168671</v>
      </c>
      <c r="D138" s="479">
        <v>5360653.4808894694</v>
      </c>
      <c r="E138" s="480">
        <v>2.9772918793507581E-2</v>
      </c>
      <c r="F138" s="481">
        <v>410787008.87791032</v>
      </c>
      <c r="G138" s="481">
        <v>28940842.484773159</v>
      </c>
      <c r="H138" s="480">
        <v>7.5791889592984815E-2</v>
      </c>
      <c r="L138" s="25" t="s">
        <v>241</v>
      </c>
      <c r="M138" s="478" t="s">
        <v>241</v>
      </c>
      <c r="N138" s="479">
        <v>185411978.58168671</v>
      </c>
      <c r="O138" s="479">
        <v>5360653.4808894694</v>
      </c>
      <c r="P138" s="480">
        <v>2.9772918793507581E-2</v>
      </c>
      <c r="Q138" s="481">
        <v>410787008.87791032</v>
      </c>
      <c r="R138" s="481">
        <v>28940842.484773159</v>
      </c>
      <c r="S138" s="480">
        <v>7.5791889592984815E-2</v>
      </c>
    </row>
    <row r="139" spans="1:19" x14ac:dyDescent="0.25">
      <c r="A139" s="547" t="s">
        <v>99</v>
      </c>
      <c r="B139" s="24" t="s">
        <v>242</v>
      </c>
      <c r="C139" s="475">
        <v>117326918.80279359</v>
      </c>
      <c r="D139" s="475">
        <v>1587046.3937512636</v>
      </c>
      <c r="E139" s="476">
        <v>1.3712183716104335E-2</v>
      </c>
      <c r="F139" s="477">
        <v>270835705.26046908</v>
      </c>
      <c r="G139" s="477">
        <v>12852667.842538118</v>
      </c>
      <c r="H139" s="476">
        <v>4.9819817501089707E-2</v>
      </c>
      <c r="L139" s="24" t="s">
        <v>242</v>
      </c>
      <c r="M139" s="474" t="s">
        <v>242</v>
      </c>
      <c r="N139" s="475">
        <v>117326918.80279359</v>
      </c>
      <c r="O139" s="475">
        <v>1587046.3937512636</v>
      </c>
      <c r="P139" s="476">
        <v>1.3712183716104335E-2</v>
      </c>
      <c r="Q139" s="477">
        <v>270835705.26046908</v>
      </c>
      <c r="R139" s="477">
        <v>12852667.842538118</v>
      </c>
      <c r="S139" s="476">
        <v>4.9819817501089707E-2</v>
      </c>
    </row>
    <row r="140" spans="1:19" x14ac:dyDescent="0.25">
      <c r="A140" s="547" t="s">
        <v>99</v>
      </c>
      <c r="B140" s="25" t="s">
        <v>243</v>
      </c>
      <c r="C140" s="479">
        <v>216131568.80421916</v>
      </c>
      <c r="D140" s="479">
        <v>5609929.997340858</v>
      </c>
      <c r="E140" s="480">
        <v>2.6647759485128836E-2</v>
      </c>
      <c r="F140" s="481">
        <v>505373935.59900808</v>
      </c>
      <c r="G140" s="481">
        <v>27330050.683770061</v>
      </c>
      <c r="H140" s="480">
        <v>5.7170589450414061E-2</v>
      </c>
      <c r="L140" s="25" t="s">
        <v>243</v>
      </c>
      <c r="M140" s="478" t="s">
        <v>243</v>
      </c>
      <c r="N140" s="479">
        <v>216131568.80421916</v>
      </c>
      <c r="O140" s="479">
        <v>5609929.997340858</v>
      </c>
      <c r="P140" s="480">
        <v>2.6647759485128836E-2</v>
      </c>
      <c r="Q140" s="481">
        <v>505373935.59900808</v>
      </c>
      <c r="R140" s="481">
        <v>27330050.683770061</v>
      </c>
      <c r="S140" s="480">
        <v>5.7170589450414061E-2</v>
      </c>
    </row>
    <row r="141" spans="1:19" x14ac:dyDescent="0.25">
      <c r="A141" s="547" t="s">
        <v>99</v>
      </c>
      <c r="B141" s="24" t="s">
        <v>244</v>
      </c>
      <c r="C141" s="475">
        <v>15085486.957334865</v>
      </c>
      <c r="D141" s="475">
        <v>368587.62061979808</v>
      </c>
      <c r="E141" s="476">
        <v>2.5045195471322008E-2</v>
      </c>
      <c r="F141" s="477">
        <v>33797151.504261695</v>
      </c>
      <c r="G141" s="477">
        <v>2044535.5637711063</v>
      </c>
      <c r="H141" s="476">
        <v>6.4389515736369196E-2</v>
      </c>
      <c r="L141" s="24" t="s">
        <v>244</v>
      </c>
      <c r="M141" s="474" t="s">
        <v>244</v>
      </c>
      <c r="N141" s="475">
        <v>15085486.957334865</v>
      </c>
      <c r="O141" s="475">
        <v>368587.62061979808</v>
      </c>
      <c r="P141" s="476">
        <v>2.5045195471322008E-2</v>
      </c>
      <c r="Q141" s="477">
        <v>33797151.504261695</v>
      </c>
      <c r="R141" s="477">
        <v>2044535.5637711063</v>
      </c>
      <c r="S141" s="476">
        <v>6.4389515736369196E-2</v>
      </c>
    </row>
    <row r="142" spans="1:19" x14ac:dyDescent="0.25">
      <c r="A142" s="547" t="s">
        <v>99</v>
      </c>
      <c r="B142" s="25" t="s">
        <v>245</v>
      </c>
      <c r="C142" s="479">
        <v>95299456.677786753</v>
      </c>
      <c r="D142" s="479">
        <v>1822297.8756645024</v>
      </c>
      <c r="E142" s="480">
        <v>1.9494579200059405E-2</v>
      </c>
      <c r="F142" s="481">
        <v>227855007.9691653</v>
      </c>
      <c r="G142" s="481">
        <v>9964168.4803970158</v>
      </c>
      <c r="H142" s="480">
        <v>4.5730093581610363E-2</v>
      </c>
      <c r="L142" s="25" t="s">
        <v>245</v>
      </c>
      <c r="M142" s="478" t="s">
        <v>245</v>
      </c>
      <c r="N142" s="479">
        <v>95299456.677786753</v>
      </c>
      <c r="O142" s="479">
        <v>1822297.8756645024</v>
      </c>
      <c r="P142" s="480">
        <v>1.9494579200059405E-2</v>
      </c>
      <c r="Q142" s="481">
        <v>227855007.9691653</v>
      </c>
      <c r="R142" s="481">
        <v>9964168.4803970158</v>
      </c>
      <c r="S142" s="480">
        <v>4.5730093581610363E-2</v>
      </c>
    </row>
    <row r="143" spans="1:19" x14ac:dyDescent="0.25">
      <c r="A143" s="547" t="s">
        <v>99</v>
      </c>
      <c r="B143" s="24" t="s">
        <v>246</v>
      </c>
      <c r="C143" s="475">
        <v>172906547.94215834</v>
      </c>
      <c r="D143" s="475">
        <v>7091624.4370177686</v>
      </c>
      <c r="E143" s="476">
        <v>4.2768312327436046E-2</v>
      </c>
      <c r="F143" s="477">
        <v>383790627.73631191</v>
      </c>
      <c r="G143" s="477">
        <v>28720505.066840887</v>
      </c>
      <c r="H143" s="476">
        <v>8.08868537034763E-2</v>
      </c>
      <c r="L143" s="24" t="s">
        <v>246</v>
      </c>
      <c r="M143" s="474" t="s">
        <v>246</v>
      </c>
      <c r="N143" s="475">
        <v>172906547.94215834</v>
      </c>
      <c r="O143" s="475">
        <v>7091624.4370177686</v>
      </c>
      <c r="P143" s="476">
        <v>4.2768312327436046E-2</v>
      </c>
      <c r="Q143" s="477">
        <v>383790627.73631191</v>
      </c>
      <c r="R143" s="477">
        <v>28720505.066840887</v>
      </c>
      <c r="S143" s="476">
        <v>8.08868537034763E-2</v>
      </c>
    </row>
    <row r="144" spans="1:19" x14ac:dyDescent="0.25">
      <c r="A144" s="547" t="s">
        <v>99</v>
      </c>
      <c r="B144" s="25" t="s">
        <v>247</v>
      </c>
      <c r="C144" s="479">
        <v>148793229.98206857</v>
      </c>
      <c r="D144" s="479">
        <v>5904433.461719811</v>
      </c>
      <c r="E144" s="480">
        <v>4.1321878310305191E-2</v>
      </c>
      <c r="F144" s="481">
        <v>331307740.18631124</v>
      </c>
      <c r="G144" s="481">
        <v>24074836.171028674</v>
      </c>
      <c r="H144" s="480">
        <v>7.8360214210100129E-2</v>
      </c>
      <c r="L144" s="25" t="s">
        <v>247</v>
      </c>
      <c r="M144" s="478" t="s">
        <v>247</v>
      </c>
      <c r="N144" s="479">
        <v>148793229.98206857</v>
      </c>
      <c r="O144" s="479">
        <v>5904433.461719811</v>
      </c>
      <c r="P144" s="480">
        <v>4.1321878310305191E-2</v>
      </c>
      <c r="Q144" s="481">
        <v>331307740.18631124</v>
      </c>
      <c r="R144" s="481">
        <v>24074836.171028674</v>
      </c>
      <c r="S144" s="480">
        <v>7.8360214210100129E-2</v>
      </c>
    </row>
    <row r="145" spans="1:19" x14ac:dyDescent="0.25">
      <c r="A145" s="547" t="s">
        <v>99</v>
      </c>
      <c r="B145" s="24" t="s">
        <v>248</v>
      </c>
      <c r="C145" s="475">
        <v>24113317.960090064</v>
      </c>
      <c r="D145" s="475">
        <v>1187190.975298211</v>
      </c>
      <c r="E145" s="476">
        <v>5.1783320230483737E-2</v>
      </c>
      <c r="F145" s="477">
        <v>52482887.550000705</v>
      </c>
      <c r="G145" s="477">
        <v>4645668.8958125412</v>
      </c>
      <c r="H145" s="476">
        <v>9.7114109609836435E-2</v>
      </c>
      <c r="L145" s="24" t="s">
        <v>248</v>
      </c>
      <c r="M145" s="474" t="s">
        <v>248</v>
      </c>
      <c r="N145" s="475">
        <v>24113317.960090064</v>
      </c>
      <c r="O145" s="475">
        <v>1187190.975298211</v>
      </c>
      <c r="P145" s="476">
        <v>5.1783320230483737E-2</v>
      </c>
      <c r="Q145" s="477">
        <v>52482887.550000705</v>
      </c>
      <c r="R145" s="477">
        <v>4645668.8958125412</v>
      </c>
      <c r="S145" s="476">
        <v>9.7114109609836435E-2</v>
      </c>
    </row>
    <row r="146" spans="1:19" x14ac:dyDescent="0.25">
      <c r="A146" s="547" t="s">
        <v>99</v>
      </c>
      <c r="B146" s="25" t="s">
        <v>111</v>
      </c>
      <c r="C146" s="479">
        <v>4206921747.8142648</v>
      </c>
      <c r="D146" s="479">
        <v>152044015.75369644</v>
      </c>
      <c r="E146" s="480">
        <v>3.7496572227452146E-2</v>
      </c>
      <c r="F146" s="481">
        <v>9580249625.0714569</v>
      </c>
      <c r="G146" s="481">
        <v>638913354.61776352</v>
      </c>
      <c r="H146" s="480">
        <v>7.1456137571855843E-2</v>
      </c>
      <c r="L146" s="25" t="s">
        <v>111</v>
      </c>
      <c r="M146" s="478" t="s">
        <v>111</v>
      </c>
      <c r="N146" s="479">
        <v>4206921747.8142648</v>
      </c>
      <c r="O146" s="479">
        <v>152044015.75369644</v>
      </c>
      <c r="P146" s="480">
        <v>3.7496572227452146E-2</v>
      </c>
      <c r="Q146" s="481">
        <v>9580249625.0714569</v>
      </c>
      <c r="R146" s="481">
        <v>638913354.61776352</v>
      </c>
      <c r="S146" s="480">
        <v>7.1456137571855843E-2</v>
      </c>
    </row>
    <row r="147" spans="1:19" x14ac:dyDescent="0.25">
      <c r="A147" s="547" t="s">
        <v>100</v>
      </c>
      <c r="B147" s="24" t="s">
        <v>46</v>
      </c>
      <c r="C147" s="475">
        <v>696797975.31200397</v>
      </c>
      <c r="D147" s="475">
        <v>35228679.547477245</v>
      </c>
      <c r="E147" s="476">
        <v>5.3250173145907666E-2</v>
      </c>
      <c r="F147" s="477">
        <v>1576913858.9701092</v>
      </c>
      <c r="G147" s="477">
        <v>135444314.61831975</v>
      </c>
      <c r="H147" s="476">
        <v>9.3962661333387612E-2</v>
      </c>
      <c r="L147" s="24" t="s">
        <v>46</v>
      </c>
      <c r="M147" s="474" t="s">
        <v>46</v>
      </c>
      <c r="N147" s="475">
        <v>696797975.31200397</v>
      </c>
      <c r="O147" s="475">
        <v>35228679.547477245</v>
      </c>
      <c r="P147" s="476">
        <v>5.3250173145907666E-2</v>
      </c>
      <c r="Q147" s="477">
        <v>1576913858.9701092</v>
      </c>
      <c r="R147" s="477">
        <v>135444314.61831975</v>
      </c>
      <c r="S147" s="476">
        <v>9.3962661333387612E-2</v>
      </c>
    </row>
    <row r="148" spans="1:19" x14ac:dyDescent="0.25">
      <c r="A148" s="547" t="s">
        <v>100</v>
      </c>
      <c r="B148" s="25" t="s">
        <v>182</v>
      </c>
      <c r="C148" s="479">
        <v>57549717.326804958</v>
      </c>
      <c r="D148" s="479">
        <v>3541492.6057067066</v>
      </c>
      <c r="E148" s="480">
        <v>6.557320896947065E-2</v>
      </c>
      <c r="F148" s="481">
        <v>129972235.72771445</v>
      </c>
      <c r="G148" s="481">
        <v>11757840.733104795</v>
      </c>
      <c r="H148" s="480">
        <v>9.9462004890698202E-2</v>
      </c>
      <c r="L148" s="25" t="s">
        <v>182</v>
      </c>
      <c r="M148" s="478" t="s">
        <v>182</v>
      </c>
      <c r="N148" s="479">
        <v>57549717.326804958</v>
      </c>
      <c r="O148" s="479">
        <v>3541492.6057067066</v>
      </c>
      <c r="P148" s="480">
        <v>6.557320896947065E-2</v>
      </c>
      <c r="Q148" s="481">
        <v>129972235.72771445</v>
      </c>
      <c r="R148" s="481">
        <v>11757840.733104795</v>
      </c>
      <c r="S148" s="480">
        <v>9.9462004890698202E-2</v>
      </c>
    </row>
    <row r="149" spans="1:19" x14ac:dyDescent="0.25">
      <c r="A149" s="547" t="s">
        <v>100</v>
      </c>
      <c r="B149" s="24" t="s">
        <v>183</v>
      </c>
      <c r="C149" s="475">
        <v>130222642.97247174</v>
      </c>
      <c r="D149" s="475">
        <v>6851388.0340211987</v>
      </c>
      <c r="E149" s="476">
        <v>5.5534719472857194E-2</v>
      </c>
      <c r="F149" s="477">
        <v>297711593.56303841</v>
      </c>
      <c r="G149" s="477">
        <v>25307460.145722151</v>
      </c>
      <c r="H149" s="476">
        <v>9.2904097409387543E-2</v>
      </c>
      <c r="L149" s="24" t="s">
        <v>183</v>
      </c>
      <c r="M149" s="474" t="s">
        <v>183</v>
      </c>
      <c r="N149" s="475">
        <v>130222642.97247174</v>
      </c>
      <c r="O149" s="475">
        <v>6851388.0340211987</v>
      </c>
      <c r="P149" s="476">
        <v>5.5534719472857194E-2</v>
      </c>
      <c r="Q149" s="477">
        <v>297711593.56303841</v>
      </c>
      <c r="R149" s="477">
        <v>25307460.145722151</v>
      </c>
      <c r="S149" s="476">
        <v>9.2904097409387543E-2</v>
      </c>
    </row>
    <row r="150" spans="1:19" x14ac:dyDescent="0.25">
      <c r="A150" s="547" t="s">
        <v>100</v>
      </c>
      <c r="B150" s="25" t="s">
        <v>184</v>
      </c>
      <c r="C150" s="479">
        <v>55252738.367770456</v>
      </c>
      <c r="D150" s="479">
        <v>3491898.7118825614</v>
      </c>
      <c r="E150" s="480">
        <v>6.7462172853012273E-2</v>
      </c>
      <c r="F150" s="481">
        <v>121486592.88736194</v>
      </c>
      <c r="G150" s="481">
        <v>11883335.417343467</v>
      </c>
      <c r="H150" s="480">
        <v>0.10842137078447787</v>
      </c>
      <c r="L150" s="25" t="s">
        <v>184</v>
      </c>
      <c r="M150" s="478" t="s">
        <v>184</v>
      </c>
      <c r="N150" s="479">
        <v>55252738.367770456</v>
      </c>
      <c r="O150" s="479">
        <v>3491898.7118825614</v>
      </c>
      <c r="P150" s="480">
        <v>6.7462172853012273E-2</v>
      </c>
      <c r="Q150" s="481">
        <v>121486592.88736194</v>
      </c>
      <c r="R150" s="481">
        <v>11883335.417343467</v>
      </c>
      <c r="S150" s="480">
        <v>0.10842137078447787</v>
      </c>
    </row>
    <row r="151" spans="1:19" x14ac:dyDescent="0.25">
      <c r="A151" s="547" t="s">
        <v>100</v>
      </c>
      <c r="B151" s="24" t="s">
        <v>185</v>
      </c>
      <c r="C151" s="475">
        <v>28332985.669701349</v>
      </c>
      <c r="D151" s="475">
        <v>2037788.5497972518</v>
      </c>
      <c r="E151" s="476">
        <v>7.7496606718903502E-2</v>
      </c>
      <c r="F151" s="477">
        <v>64941202.12032935</v>
      </c>
      <c r="G151" s="477">
        <v>6778659.4411215186</v>
      </c>
      <c r="H151" s="476">
        <v>0.11654682083809206</v>
      </c>
      <c r="L151" s="24" t="s">
        <v>185</v>
      </c>
      <c r="M151" s="474" t="s">
        <v>185</v>
      </c>
      <c r="N151" s="475">
        <v>28332985.669701349</v>
      </c>
      <c r="O151" s="475">
        <v>2037788.5497972518</v>
      </c>
      <c r="P151" s="476">
        <v>7.7496606718903502E-2</v>
      </c>
      <c r="Q151" s="477">
        <v>64941202.12032935</v>
      </c>
      <c r="R151" s="477">
        <v>6778659.4411215186</v>
      </c>
      <c r="S151" s="476">
        <v>0.11654682083809206</v>
      </c>
    </row>
    <row r="152" spans="1:19" x14ac:dyDescent="0.25">
      <c r="A152" s="547" t="s">
        <v>100</v>
      </c>
      <c r="B152" s="25" t="s">
        <v>186</v>
      </c>
      <c r="C152" s="479">
        <v>144927869.55647597</v>
      </c>
      <c r="D152" s="479">
        <v>5933564.8235177696</v>
      </c>
      <c r="E152" s="480">
        <v>4.2689265829399185E-2</v>
      </c>
      <c r="F152" s="481">
        <v>328346794.95680201</v>
      </c>
      <c r="G152" s="481">
        <v>26178512.531506896</v>
      </c>
      <c r="H152" s="480">
        <v>8.6635540703975097E-2</v>
      </c>
      <c r="L152" s="25" t="s">
        <v>186</v>
      </c>
      <c r="M152" s="478" t="s">
        <v>186</v>
      </c>
      <c r="N152" s="479">
        <v>144927869.55647597</v>
      </c>
      <c r="O152" s="479">
        <v>5933564.8235177696</v>
      </c>
      <c r="P152" s="480">
        <v>4.2689265829399185E-2</v>
      </c>
      <c r="Q152" s="481">
        <v>328346794.95680201</v>
      </c>
      <c r="R152" s="481">
        <v>26178512.531506896</v>
      </c>
      <c r="S152" s="480">
        <v>8.6635540703975097E-2</v>
      </c>
    </row>
    <row r="153" spans="1:19" x14ac:dyDescent="0.25">
      <c r="A153" s="547" t="s">
        <v>100</v>
      </c>
      <c r="B153" s="24" t="s">
        <v>187</v>
      </c>
      <c r="C153" s="475">
        <v>74184081.449162006</v>
      </c>
      <c r="D153" s="475">
        <v>4367661.1405182779</v>
      </c>
      <c r="E153" s="476">
        <v>6.2559224910268468E-2</v>
      </c>
      <c r="F153" s="477">
        <v>166864640.69048813</v>
      </c>
      <c r="G153" s="477">
        <v>16335253.25399369</v>
      </c>
      <c r="H153" s="476">
        <v>0.10851869878820328</v>
      </c>
      <c r="L153" s="24" t="s">
        <v>187</v>
      </c>
      <c r="M153" s="474" t="s">
        <v>187</v>
      </c>
      <c r="N153" s="475">
        <v>74184081.449162006</v>
      </c>
      <c r="O153" s="475">
        <v>4367661.1405182779</v>
      </c>
      <c r="P153" s="476">
        <v>6.2559224910268468E-2</v>
      </c>
      <c r="Q153" s="477">
        <v>166864640.69048813</v>
      </c>
      <c r="R153" s="477">
        <v>16335253.25399369</v>
      </c>
      <c r="S153" s="476">
        <v>0.10851869878820328</v>
      </c>
    </row>
    <row r="154" spans="1:19" x14ac:dyDescent="0.25">
      <c r="A154" s="547" t="s">
        <v>100</v>
      </c>
      <c r="B154" s="25" t="s">
        <v>188</v>
      </c>
      <c r="C154" s="479">
        <v>90277308.426266655</v>
      </c>
      <c r="D154" s="479">
        <v>5265660.2068202198</v>
      </c>
      <c r="E154" s="480">
        <v>6.1940455421210135E-2</v>
      </c>
      <c r="F154" s="481">
        <v>203715255.78624249</v>
      </c>
      <c r="G154" s="481">
        <v>18862405.937757254</v>
      </c>
      <c r="H154" s="480">
        <v>0.10204011435700254</v>
      </c>
      <c r="L154" s="25" t="s">
        <v>188</v>
      </c>
      <c r="M154" s="478" t="s">
        <v>188</v>
      </c>
      <c r="N154" s="479">
        <v>90277308.426266655</v>
      </c>
      <c r="O154" s="479">
        <v>5265660.2068202198</v>
      </c>
      <c r="P154" s="480">
        <v>6.1940455421210135E-2</v>
      </c>
      <c r="Q154" s="481">
        <v>203715255.78624249</v>
      </c>
      <c r="R154" s="481">
        <v>18862405.937757254</v>
      </c>
      <c r="S154" s="480">
        <v>0.10204011435700254</v>
      </c>
    </row>
    <row r="155" spans="1:19" x14ac:dyDescent="0.25">
      <c r="A155" s="547" t="s">
        <v>100</v>
      </c>
      <c r="B155" s="24" t="s">
        <v>189</v>
      </c>
      <c r="C155" s="475">
        <v>116050631.54337633</v>
      </c>
      <c r="D155" s="475">
        <v>3739225.4752156287</v>
      </c>
      <c r="E155" s="476">
        <v>3.3293372473195901E-2</v>
      </c>
      <c r="F155" s="477">
        <v>263875543.2381323</v>
      </c>
      <c r="G155" s="477">
        <v>18340847.157769978</v>
      </c>
      <c r="H155" s="476">
        <v>7.4697578185720467E-2</v>
      </c>
      <c r="L155" s="24" t="s">
        <v>189</v>
      </c>
      <c r="M155" s="474" t="s">
        <v>189</v>
      </c>
      <c r="N155" s="475">
        <v>116050631.54337633</v>
      </c>
      <c r="O155" s="475">
        <v>3739225.4752156287</v>
      </c>
      <c r="P155" s="476">
        <v>3.3293372473195901E-2</v>
      </c>
      <c r="Q155" s="477">
        <v>263875543.2381323</v>
      </c>
      <c r="R155" s="477">
        <v>18340847.157769978</v>
      </c>
      <c r="S155" s="476">
        <v>7.4697578185720467E-2</v>
      </c>
    </row>
    <row r="156" spans="1:19" x14ac:dyDescent="0.25">
      <c r="A156" s="547" t="s">
        <v>100</v>
      </c>
      <c r="B156" s="25" t="s">
        <v>190</v>
      </c>
      <c r="C156" s="479">
        <v>546087853.75488544</v>
      </c>
      <c r="D156" s="479">
        <v>28285099.265033603</v>
      </c>
      <c r="E156" s="480">
        <v>5.4625239089159672E-2</v>
      </c>
      <c r="F156" s="481">
        <v>1237763431.4355567</v>
      </c>
      <c r="G156" s="481">
        <v>94510294.474306345</v>
      </c>
      <c r="H156" s="480">
        <v>8.2667863676729805E-2</v>
      </c>
      <c r="L156" s="25" t="s">
        <v>190</v>
      </c>
      <c r="M156" s="478" t="s">
        <v>190</v>
      </c>
      <c r="N156" s="479">
        <v>546087853.75488544</v>
      </c>
      <c r="O156" s="479">
        <v>28285099.265033603</v>
      </c>
      <c r="P156" s="480">
        <v>5.4625239089159672E-2</v>
      </c>
      <c r="Q156" s="481">
        <v>1237763431.4355567</v>
      </c>
      <c r="R156" s="481">
        <v>94510294.474306345</v>
      </c>
      <c r="S156" s="480">
        <v>8.2667863676729805E-2</v>
      </c>
    </row>
    <row r="157" spans="1:19" x14ac:dyDescent="0.25">
      <c r="A157" s="547" t="s">
        <v>100</v>
      </c>
      <c r="B157" s="24" t="s">
        <v>191</v>
      </c>
      <c r="C157" s="475">
        <v>45686395.114673898</v>
      </c>
      <c r="D157" s="475">
        <v>2675272.660654217</v>
      </c>
      <c r="E157" s="476">
        <v>6.2199554627158878E-2</v>
      </c>
      <c r="F157" s="477">
        <v>107839973.05617137</v>
      </c>
      <c r="G157" s="477">
        <v>9109176.582055822</v>
      </c>
      <c r="H157" s="476">
        <v>9.2262768126700909E-2</v>
      </c>
      <c r="L157" s="24" t="s">
        <v>191</v>
      </c>
      <c r="M157" s="474" t="s">
        <v>191</v>
      </c>
      <c r="N157" s="475">
        <v>45686395.114673898</v>
      </c>
      <c r="O157" s="475">
        <v>2675272.660654217</v>
      </c>
      <c r="P157" s="476">
        <v>6.2199554627158878E-2</v>
      </c>
      <c r="Q157" s="477">
        <v>107839973.05617137</v>
      </c>
      <c r="R157" s="477">
        <v>9109176.582055822</v>
      </c>
      <c r="S157" s="476">
        <v>9.2262768126700909E-2</v>
      </c>
    </row>
    <row r="158" spans="1:19" x14ac:dyDescent="0.25">
      <c r="A158" s="547" t="s">
        <v>100</v>
      </c>
      <c r="B158" s="25" t="s">
        <v>192</v>
      </c>
      <c r="C158" s="479">
        <v>45932598.0898294</v>
      </c>
      <c r="D158" s="479">
        <v>2320510.6928771362</v>
      </c>
      <c r="E158" s="480">
        <v>5.3207971261639266E-2</v>
      </c>
      <c r="F158" s="481">
        <v>103475033.10418007</v>
      </c>
      <c r="G158" s="481">
        <v>7369834.2611664832</v>
      </c>
      <c r="H158" s="480">
        <v>7.6685073751369043E-2</v>
      </c>
      <c r="L158" s="25" t="s">
        <v>192</v>
      </c>
      <c r="M158" s="478" t="s">
        <v>192</v>
      </c>
      <c r="N158" s="479">
        <v>45932598.0898294</v>
      </c>
      <c r="O158" s="479">
        <v>2320510.6928771362</v>
      </c>
      <c r="P158" s="480">
        <v>5.3207971261639266E-2</v>
      </c>
      <c r="Q158" s="481">
        <v>103475033.10418007</v>
      </c>
      <c r="R158" s="481">
        <v>7369834.2611664832</v>
      </c>
      <c r="S158" s="480">
        <v>7.6685073751369043E-2</v>
      </c>
    </row>
    <row r="159" spans="1:19" x14ac:dyDescent="0.25">
      <c r="A159" s="547" t="s">
        <v>100</v>
      </c>
      <c r="B159" s="24" t="s">
        <v>193</v>
      </c>
      <c r="C159" s="475">
        <v>300794374.67839009</v>
      </c>
      <c r="D159" s="475">
        <v>17647517.94795984</v>
      </c>
      <c r="E159" s="476">
        <v>6.232637773818251E-2</v>
      </c>
      <c r="F159" s="477">
        <v>685378861.24104977</v>
      </c>
      <c r="G159" s="477">
        <v>56795892.238993645</v>
      </c>
      <c r="H159" s="476">
        <v>9.0355442383625667E-2</v>
      </c>
      <c r="L159" s="24" t="s">
        <v>193</v>
      </c>
      <c r="M159" s="474" t="s">
        <v>193</v>
      </c>
      <c r="N159" s="475">
        <v>300794374.67839009</v>
      </c>
      <c r="O159" s="475">
        <v>17647517.94795984</v>
      </c>
      <c r="P159" s="476">
        <v>6.232637773818251E-2</v>
      </c>
      <c r="Q159" s="477">
        <v>685378861.24104977</v>
      </c>
      <c r="R159" s="477">
        <v>56795892.238993645</v>
      </c>
      <c r="S159" s="476">
        <v>9.0355442383625667E-2</v>
      </c>
    </row>
    <row r="160" spans="1:19" x14ac:dyDescent="0.25">
      <c r="A160" s="547" t="s">
        <v>100</v>
      </c>
      <c r="B160" s="25" t="s">
        <v>194</v>
      </c>
      <c r="C160" s="479">
        <v>93187642.216962025</v>
      </c>
      <c r="D160" s="479">
        <v>3239839.3731722236</v>
      </c>
      <c r="E160" s="480">
        <v>3.6019105200365761E-2</v>
      </c>
      <c r="F160" s="481">
        <v>206646891.78792992</v>
      </c>
      <c r="G160" s="481">
        <v>11594229.468712926</v>
      </c>
      <c r="H160" s="480">
        <v>5.94415340496003E-2</v>
      </c>
      <c r="L160" s="25" t="s">
        <v>194</v>
      </c>
      <c r="M160" s="478" t="s">
        <v>194</v>
      </c>
      <c r="N160" s="479">
        <v>93187642.216962025</v>
      </c>
      <c r="O160" s="479">
        <v>3239839.3731722236</v>
      </c>
      <c r="P160" s="480">
        <v>3.6019105200365761E-2</v>
      </c>
      <c r="Q160" s="481">
        <v>206646891.78792992</v>
      </c>
      <c r="R160" s="481">
        <v>11594229.468712926</v>
      </c>
      <c r="S160" s="480">
        <v>5.94415340496003E-2</v>
      </c>
    </row>
    <row r="161" spans="1:19" x14ac:dyDescent="0.25">
      <c r="A161" s="547" t="s">
        <v>100</v>
      </c>
      <c r="B161" s="24" t="s">
        <v>195</v>
      </c>
      <c r="C161" s="482">
        <v>18395129.676303267</v>
      </c>
      <c r="D161" s="482">
        <v>750315.86188620329</v>
      </c>
      <c r="E161" s="482">
        <v>4.2523308535743348E-2</v>
      </c>
      <c r="F161" s="482">
        <v>42299149.806652308</v>
      </c>
      <c r="G161" s="482">
        <v>3708193.5090243816</v>
      </c>
      <c r="H161" s="482">
        <v>9.6089702479135342E-2</v>
      </c>
      <c r="L161" s="24" t="s">
        <v>195</v>
      </c>
      <c r="M161" s="474" t="s">
        <v>195</v>
      </c>
      <c r="N161" s="482">
        <v>18395129.676303267</v>
      </c>
      <c r="O161" s="482">
        <v>750315.86188620329</v>
      </c>
      <c r="P161" s="482">
        <v>4.2523308535743348E-2</v>
      </c>
      <c r="Q161" s="482">
        <v>42299149.806652308</v>
      </c>
      <c r="R161" s="482">
        <v>3708193.5090243816</v>
      </c>
      <c r="S161" s="482">
        <v>9.6089702479135342E-2</v>
      </c>
    </row>
    <row r="162" spans="1:19" x14ac:dyDescent="0.25">
      <c r="A162" s="547" t="s">
        <v>100</v>
      </c>
      <c r="B162" s="25" t="s">
        <v>196</v>
      </c>
      <c r="C162" s="479">
        <v>10085672.458348878</v>
      </c>
      <c r="D162" s="479">
        <v>319701.14668533579</v>
      </c>
      <c r="E162" s="480">
        <v>3.2736236517868458E-2</v>
      </c>
      <c r="F162" s="481">
        <v>22563273.059082527</v>
      </c>
      <c r="G162" s="481">
        <v>1443505.5940422863</v>
      </c>
      <c r="H162" s="480">
        <v>6.8348555277975259E-2</v>
      </c>
      <c r="L162" s="25" t="s">
        <v>196</v>
      </c>
      <c r="M162" s="478" t="s">
        <v>196</v>
      </c>
      <c r="N162" s="479">
        <v>10085672.458348878</v>
      </c>
      <c r="O162" s="479">
        <v>319701.14668533579</v>
      </c>
      <c r="P162" s="480">
        <v>3.2736236517868458E-2</v>
      </c>
      <c r="Q162" s="481">
        <v>22563273.059082527</v>
      </c>
      <c r="R162" s="481">
        <v>1443505.5940422863</v>
      </c>
      <c r="S162" s="480">
        <v>6.8348555277975259E-2</v>
      </c>
    </row>
    <row r="163" spans="1:19" x14ac:dyDescent="0.25">
      <c r="A163" s="547" t="s">
        <v>100</v>
      </c>
      <c r="B163" s="24" t="s">
        <v>197</v>
      </c>
      <c r="C163" s="475">
        <v>31927397.570805423</v>
      </c>
      <c r="D163" s="475">
        <v>1230808.130285684</v>
      </c>
      <c r="E163" s="476">
        <v>4.0095924424131874E-2</v>
      </c>
      <c r="F163" s="477">
        <v>69838092.158729747</v>
      </c>
      <c r="G163" s="477">
        <v>4243512.1127921864</v>
      </c>
      <c r="H163" s="476">
        <v>6.4693029665261165E-2</v>
      </c>
      <c r="L163" s="24" t="s">
        <v>197</v>
      </c>
      <c r="M163" s="474" t="s">
        <v>197</v>
      </c>
      <c r="N163" s="475">
        <v>31927397.570805423</v>
      </c>
      <c r="O163" s="475">
        <v>1230808.130285684</v>
      </c>
      <c r="P163" s="476">
        <v>4.0095924424131874E-2</v>
      </c>
      <c r="Q163" s="477">
        <v>69838092.158729747</v>
      </c>
      <c r="R163" s="477">
        <v>4243512.1127921864</v>
      </c>
      <c r="S163" s="476">
        <v>6.4693029665261165E-2</v>
      </c>
    </row>
    <row r="164" spans="1:19" x14ac:dyDescent="0.25">
      <c r="A164" s="547" t="s">
        <v>100</v>
      </c>
      <c r="B164" s="25" t="s">
        <v>198</v>
      </c>
      <c r="C164" s="479">
        <v>463479203.9794172</v>
      </c>
      <c r="D164" s="479">
        <v>19414560.624937475</v>
      </c>
      <c r="E164" s="480">
        <v>4.3720122544049465E-2</v>
      </c>
      <c r="F164" s="481">
        <v>1043523554.7622403</v>
      </c>
      <c r="G164" s="481">
        <v>73320044.437117219</v>
      </c>
      <c r="H164" s="480">
        <v>7.5571819372769619E-2</v>
      </c>
      <c r="L164" s="25" t="s">
        <v>198</v>
      </c>
      <c r="M164" s="478" t="s">
        <v>198</v>
      </c>
      <c r="N164" s="479">
        <v>463479203.9794172</v>
      </c>
      <c r="O164" s="479">
        <v>19414560.624937475</v>
      </c>
      <c r="P164" s="480">
        <v>4.3720122544049465E-2</v>
      </c>
      <c r="Q164" s="481">
        <v>1043523554.7622403</v>
      </c>
      <c r="R164" s="481">
        <v>73320044.437117219</v>
      </c>
      <c r="S164" s="480">
        <v>7.5571819372769619E-2</v>
      </c>
    </row>
    <row r="165" spans="1:19" x14ac:dyDescent="0.25">
      <c r="A165" s="547" t="s">
        <v>100</v>
      </c>
      <c r="B165" s="24" t="s">
        <v>199</v>
      </c>
      <c r="C165" s="475">
        <v>35923645.09213005</v>
      </c>
      <c r="D165" s="475">
        <v>2491431.0734618083</v>
      </c>
      <c r="E165" s="476">
        <v>7.4521868999481045E-2</v>
      </c>
      <c r="F165" s="477">
        <v>78910066.556229055</v>
      </c>
      <c r="G165" s="477">
        <v>7928707.3492539525</v>
      </c>
      <c r="H165" s="476">
        <v>0.11170126125839</v>
      </c>
      <c r="L165" s="24" t="s">
        <v>199</v>
      </c>
      <c r="M165" s="474" t="s">
        <v>199</v>
      </c>
      <c r="N165" s="475">
        <v>35923645.09213005</v>
      </c>
      <c r="O165" s="475">
        <v>2491431.0734618083</v>
      </c>
      <c r="P165" s="476">
        <v>7.4521868999481045E-2</v>
      </c>
      <c r="Q165" s="477">
        <v>78910066.556229055</v>
      </c>
      <c r="R165" s="477">
        <v>7928707.3492539525</v>
      </c>
      <c r="S165" s="476">
        <v>0.11170126125839</v>
      </c>
    </row>
    <row r="166" spans="1:19" x14ac:dyDescent="0.25">
      <c r="A166" s="547" t="s">
        <v>100</v>
      </c>
      <c r="B166" s="25" t="s">
        <v>200</v>
      </c>
      <c r="C166" s="479">
        <v>141303797.21771252</v>
      </c>
      <c r="D166" s="479">
        <v>4240477.8967068493</v>
      </c>
      <c r="E166" s="480">
        <v>3.0938094288928939E-2</v>
      </c>
      <c r="F166" s="481">
        <v>320492964.96786773</v>
      </c>
      <c r="G166" s="481">
        <v>20081334.770979643</v>
      </c>
      <c r="H166" s="480">
        <v>6.6846063042960258E-2</v>
      </c>
      <c r="L166" s="25" t="s">
        <v>200</v>
      </c>
      <c r="M166" s="478" t="s">
        <v>200</v>
      </c>
      <c r="N166" s="479">
        <v>141303797.21771252</v>
      </c>
      <c r="O166" s="479">
        <v>4240477.8967068493</v>
      </c>
      <c r="P166" s="480">
        <v>3.0938094288928939E-2</v>
      </c>
      <c r="Q166" s="481">
        <v>320492964.96786773</v>
      </c>
      <c r="R166" s="481">
        <v>20081334.770979643</v>
      </c>
      <c r="S166" s="480">
        <v>6.6846063042960258E-2</v>
      </c>
    </row>
    <row r="167" spans="1:19" x14ac:dyDescent="0.25">
      <c r="A167" s="547" t="s">
        <v>100</v>
      </c>
      <c r="B167" s="24" t="s">
        <v>201</v>
      </c>
      <c r="C167" s="475">
        <v>36690699.752600275</v>
      </c>
      <c r="D167" s="475">
        <v>1444455.8324645087</v>
      </c>
      <c r="E167" s="476">
        <v>4.0981837262929116E-2</v>
      </c>
      <c r="F167" s="477">
        <v>83329229.068873078</v>
      </c>
      <c r="G167" s="477">
        <v>5741073.0915832818</v>
      </c>
      <c r="H167" s="476">
        <v>7.3994194336358565E-2</v>
      </c>
      <c r="L167" s="24" t="s">
        <v>201</v>
      </c>
      <c r="M167" s="474" t="s">
        <v>201</v>
      </c>
      <c r="N167" s="475">
        <v>36690699.752600275</v>
      </c>
      <c r="O167" s="475">
        <v>1444455.8324645087</v>
      </c>
      <c r="P167" s="476">
        <v>4.0981837262929116E-2</v>
      </c>
      <c r="Q167" s="477">
        <v>83329229.068873078</v>
      </c>
      <c r="R167" s="477">
        <v>5741073.0915832818</v>
      </c>
      <c r="S167" s="476">
        <v>7.3994194336358565E-2</v>
      </c>
    </row>
    <row r="168" spans="1:19" x14ac:dyDescent="0.25">
      <c r="A168" s="547" t="s">
        <v>100</v>
      </c>
      <c r="B168" s="25" t="s">
        <v>202</v>
      </c>
      <c r="C168" s="479">
        <v>36312197.987043329</v>
      </c>
      <c r="D168" s="479">
        <v>1850667.2201350182</v>
      </c>
      <c r="E168" s="480">
        <v>5.3702409003610535E-2</v>
      </c>
      <c r="F168" s="481">
        <v>80664993.716147274</v>
      </c>
      <c r="G168" s="481">
        <v>6345523.2401812673</v>
      </c>
      <c r="H168" s="480">
        <v>8.5381706833249443E-2</v>
      </c>
      <c r="L168" s="25" t="s">
        <v>202</v>
      </c>
      <c r="M168" s="478" t="s">
        <v>202</v>
      </c>
      <c r="N168" s="479">
        <v>36312197.987043329</v>
      </c>
      <c r="O168" s="479">
        <v>1850667.2201350182</v>
      </c>
      <c r="P168" s="480">
        <v>5.3702409003610535E-2</v>
      </c>
      <c r="Q168" s="481">
        <v>80664993.716147274</v>
      </c>
      <c r="R168" s="481">
        <v>6345523.2401812673</v>
      </c>
      <c r="S168" s="480">
        <v>8.5381706833249443E-2</v>
      </c>
    </row>
    <row r="169" spans="1:19" x14ac:dyDescent="0.25">
      <c r="A169" s="547" t="s">
        <v>100</v>
      </c>
      <c r="B169" s="24" t="s">
        <v>203</v>
      </c>
      <c r="C169" s="475">
        <v>74468037.178498536</v>
      </c>
      <c r="D169" s="475">
        <v>2456779.0018472373</v>
      </c>
      <c r="E169" s="476">
        <v>3.4116595988650779E-2</v>
      </c>
      <c r="F169" s="477">
        <v>170411651.67356196</v>
      </c>
      <c r="G169" s="477">
        <v>9600700.7514145374</v>
      </c>
      <c r="H169" s="476">
        <v>5.9701784588429396E-2</v>
      </c>
      <c r="L169" s="24" t="s">
        <v>203</v>
      </c>
      <c r="M169" s="474" t="s">
        <v>203</v>
      </c>
      <c r="N169" s="475">
        <v>74468037.178498536</v>
      </c>
      <c r="O169" s="475">
        <v>2456779.0018472373</v>
      </c>
      <c r="P169" s="476">
        <v>3.4116595988650779E-2</v>
      </c>
      <c r="Q169" s="477">
        <v>170411651.67356196</v>
      </c>
      <c r="R169" s="477">
        <v>9600700.7514145374</v>
      </c>
      <c r="S169" s="476">
        <v>5.9701784588429396E-2</v>
      </c>
    </row>
    <row r="170" spans="1:19" x14ac:dyDescent="0.25">
      <c r="A170" s="547" t="s">
        <v>100</v>
      </c>
      <c r="B170" s="25" t="s">
        <v>204</v>
      </c>
      <c r="C170" s="479">
        <v>78238049.847261176</v>
      </c>
      <c r="D170" s="479">
        <v>4546515.7041587681</v>
      </c>
      <c r="E170" s="480">
        <v>6.1696580984863726E-2</v>
      </c>
      <c r="F170" s="481">
        <v>172348507.80781674</v>
      </c>
      <c r="G170" s="481">
        <v>14617586.049034238</v>
      </c>
      <c r="H170" s="480">
        <v>9.2674194039066571E-2</v>
      </c>
      <c r="L170" s="25" t="s">
        <v>204</v>
      </c>
      <c r="M170" s="478" t="s">
        <v>204</v>
      </c>
      <c r="N170" s="479">
        <v>78238049.847261176</v>
      </c>
      <c r="O170" s="479">
        <v>4546515.7041587681</v>
      </c>
      <c r="P170" s="480">
        <v>6.1696580984863726E-2</v>
      </c>
      <c r="Q170" s="481">
        <v>172348507.80781674</v>
      </c>
      <c r="R170" s="481">
        <v>14617586.049034238</v>
      </c>
      <c r="S170" s="480">
        <v>9.2674194039066571E-2</v>
      </c>
    </row>
    <row r="171" spans="1:19" x14ac:dyDescent="0.25">
      <c r="A171" s="547" t="s">
        <v>100</v>
      </c>
      <c r="B171" s="24" t="s">
        <v>205</v>
      </c>
      <c r="C171" s="475">
        <v>23795487.850222629</v>
      </c>
      <c r="D171" s="475">
        <v>1112896.4066160657</v>
      </c>
      <c r="E171" s="476">
        <v>4.906390036530648E-2</v>
      </c>
      <c r="F171" s="477">
        <v>53873498.106352046</v>
      </c>
      <c r="G171" s="477">
        <v>3874215.796382919</v>
      </c>
      <c r="H171" s="476">
        <v>7.7485428138044626E-2</v>
      </c>
      <c r="L171" s="24" t="s">
        <v>205</v>
      </c>
      <c r="M171" s="474" t="s">
        <v>205</v>
      </c>
      <c r="N171" s="475">
        <v>23795487.850222629</v>
      </c>
      <c r="O171" s="475">
        <v>1112896.4066160657</v>
      </c>
      <c r="P171" s="476">
        <v>4.906390036530648E-2</v>
      </c>
      <c r="Q171" s="477">
        <v>53873498.106352046</v>
      </c>
      <c r="R171" s="477">
        <v>3874215.796382919</v>
      </c>
      <c r="S171" s="476">
        <v>7.7485428138044626E-2</v>
      </c>
    </row>
    <row r="172" spans="1:19" x14ac:dyDescent="0.25">
      <c r="A172" s="547" t="s">
        <v>100</v>
      </c>
      <c r="B172" s="25" t="s">
        <v>206</v>
      </c>
      <c r="C172" s="479">
        <v>11539185.792053314</v>
      </c>
      <c r="D172" s="479">
        <v>417825.90521089919</v>
      </c>
      <c r="E172" s="480">
        <v>3.7569677580996677E-2</v>
      </c>
      <c r="F172" s="481">
        <v>26327810.533877708</v>
      </c>
      <c r="G172" s="481">
        <v>1841144.5545341745</v>
      </c>
      <c r="H172" s="480">
        <v>7.5189678990489256E-2</v>
      </c>
      <c r="L172" s="25" t="s">
        <v>206</v>
      </c>
      <c r="M172" s="478" t="s">
        <v>206</v>
      </c>
      <c r="N172" s="479">
        <v>11539185.792053314</v>
      </c>
      <c r="O172" s="479">
        <v>417825.90521089919</v>
      </c>
      <c r="P172" s="480">
        <v>3.7569677580996677E-2</v>
      </c>
      <c r="Q172" s="481">
        <v>26327810.533877708</v>
      </c>
      <c r="R172" s="481">
        <v>1841144.5545341745</v>
      </c>
      <c r="S172" s="480">
        <v>7.5189678990489256E-2</v>
      </c>
    </row>
    <row r="173" spans="1:19" x14ac:dyDescent="0.25">
      <c r="A173" s="547" t="s">
        <v>100</v>
      </c>
      <c r="B173" s="24" t="s">
        <v>207</v>
      </c>
      <c r="C173" s="475">
        <v>13501246.80716054</v>
      </c>
      <c r="D173" s="475">
        <v>490509.72285144404</v>
      </c>
      <c r="E173" s="476">
        <v>3.7700379284659982E-2</v>
      </c>
      <c r="F173" s="477">
        <v>30428284.479298647</v>
      </c>
      <c r="G173" s="477">
        <v>1586608.0799672864</v>
      </c>
      <c r="H173" s="476">
        <v>5.5010952137444717E-2</v>
      </c>
      <c r="L173" s="24" t="s">
        <v>207</v>
      </c>
      <c r="M173" s="474" t="s">
        <v>207</v>
      </c>
      <c r="N173" s="475">
        <v>13501246.80716054</v>
      </c>
      <c r="O173" s="475">
        <v>490509.72285144404</v>
      </c>
      <c r="P173" s="476">
        <v>3.7700379284659982E-2</v>
      </c>
      <c r="Q173" s="477">
        <v>30428284.479298647</v>
      </c>
      <c r="R173" s="477">
        <v>1586608.0799672864</v>
      </c>
      <c r="S173" s="476">
        <v>5.5010952137444717E-2</v>
      </c>
    </row>
    <row r="174" spans="1:19" x14ac:dyDescent="0.25">
      <c r="A174" s="547" t="s">
        <v>100</v>
      </c>
      <c r="B174" s="25" t="s">
        <v>208</v>
      </c>
      <c r="C174" s="483">
        <v>11706856.454742156</v>
      </c>
      <c r="D174" s="483">
        <v>363001.86148569547</v>
      </c>
      <c r="E174" s="483">
        <v>3.1999869048170614E-2</v>
      </c>
      <c r="F174" s="483">
        <v>26736547.852216132</v>
      </c>
      <c r="G174" s="483">
        <v>1703150.7537862919</v>
      </c>
      <c r="H174" s="483">
        <v>6.8035143096624229E-2</v>
      </c>
      <c r="L174" s="25" t="s">
        <v>208</v>
      </c>
      <c r="M174" s="478" t="s">
        <v>208</v>
      </c>
      <c r="N174" s="483">
        <v>11706856.454742156</v>
      </c>
      <c r="O174" s="483">
        <v>363001.86148569547</v>
      </c>
      <c r="P174" s="483">
        <v>3.1999869048170614E-2</v>
      </c>
      <c r="Q174" s="483">
        <v>26736547.852216132</v>
      </c>
      <c r="R174" s="483">
        <v>1703150.7537862919</v>
      </c>
      <c r="S174" s="483">
        <v>6.8035143096624229E-2</v>
      </c>
    </row>
    <row r="175" spans="1:19" x14ac:dyDescent="0.25">
      <c r="A175" s="547" t="s">
        <v>100</v>
      </c>
      <c r="B175" s="24" t="s">
        <v>209</v>
      </c>
      <c r="C175" s="475">
        <v>163907374.24184185</v>
      </c>
      <c r="D175" s="475">
        <v>6309382.7338491678</v>
      </c>
      <c r="E175" s="476">
        <v>4.0034664613915361E-2</v>
      </c>
      <c r="F175" s="477">
        <v>352533907.62443018</v>
      </c>
      <c r="G175" s="477">
        <v>22331260.350287139</v>
      </c>
      <c r="H175" s="476">
        <v>6.7628956141430122E-2</v>
      </c>
      <c r="L175" s="24" t="s">
        <v>209</v>
      </c>
      <c r="M175" s="474" t="s">
        <v>209</v>
      </c>
      <c r="N175" s="475">
        <v>163907374.24184185</v>
      </c>
      <c r="O175" s="475">
        <v>6309382.7338491678</v>
      </c>
      <c r="P175" s="476">
        <v>4.0034664613915361E-2</v>
      </c>
      <c r="Q175" s="477">
        <v>352533907.62443018</v>
      </c>
      <c r="R175" s="477">
        <v>22331260.350287139</v>
      </c>
      <c r="S175" s="476">
        <v>6.7628956141430122E-2</v>
      </c>
    </row>
    <row r="176" spans="1:19" x14ac:dyDescent="0.25">
      <c r="A176" s="547" t="s">
        <v>100</v>
      </c>
      <c r="B176" s="25" t="s">
        <v>210</v>
      </c>
      <c r="C176" s="479">
        <v>47213628.491240539</v>
      </c>
      <c r="D176" s="479">
        <v>1424267.2918279395</v>
      </c>
      <c r="E176" s="480">
        <v>3.1104764393310873E-2</v>
      </c>
      <c r="F176" s="481">
        <v>103005957.29791021</v>
      </c>
      <c r="G176" s="481">
        <v>5651811.6582584977</v>
      </c>
      <c r="H176" s="480">
        <v>5.8054144701533403E-2</v>
      </c>
      <c r="L176" s="25" t="s">
        <v>210</v>
      </c>
      <c r="M176" s="478" t="s">
        <v>210</v>
      </c>
      <c r="N176" s="479">
        <v>47213628.491240539</v>
      </c>
      <c r="O176" s="479">
        <v>1424267.2918279395</v>
      </c>
      <c r="P176" s="480">
        <v>3.1104764393310873E-2</v>
      </c>
      <c r="Q176" s="481">
        <v>103005957.29791021</v>
      </c>
      <c r="R176" s="481">
        <v>5651811.6582584977</v>
      </c>
      <c r="S176" s="480">
        <v>5.8054144701533403E-2</v>
      </c>
    </row>
    <row r="177" spans="1:19" x14ac:dyDescent="0.25">
      <c r="A177" s="547" t="s">
        <v>100</v>
      </c>
      <c r="B177" s="24" t="s">
        <v>211</v>
      </c>
      <c r="C177" s="475">
        <v>116693745.75060135</v>
      </c>
      <c r="D177" s="475">
        <v>4885115.4420212358</v>
      </c>
      <c r="E177" s="476">
        <v>4.3691756428272381E-2</v>
      </c>
      <c r="F177" s="477">
        <v>249527950.32651985</v>
      </c>
      <c r="G177" s="477">
        <v>16679448.692028463</v>
      </c>
      <c r="H177" s="476">
        <v>7.1632192498325142E-2</v>
      </c>
      <c r="L177" s="24" t="s">
        <v>211</v>
      </c>
      <c r="M177" s="474" t="s">
        <v>211</v>
      </c>
      <c r="N177" s="475">
        <v>116693745.75060135</v>
      </c>
      <c r="O177" s="475">
        <v>4885115.4420212358</v>
      </c>
      <c r="P177" s="476">
        <v>4.3691756428272381E-2</v>
      </c>
      <c r="Q177" s="477">
        <v>249527950.32651985</v>
      </c>
      <c r="R177" s="477">
        <v>16679448.692028463</v>
      </c>
      <c r="S177" s="476">
        <v>7.1632192498325142E-2</v>
      </c>
    </row>
    <row r="178" spans="1:19" x14ac:dyDescent="0.25">
      <c r="A178" s="547" t="s">
        <v>100</v>
      </c>
      <c r="B178" s="25" t="s">
        <v>212</v>
      </c>
      <c r="C178" s="479">
        <v>202033831.0090231</v>
      </c>
      <c r="D178" s="479">
        <v>2878748.7186984718</v>
      </c>
      <c r="E178" s="480">
        <v>1.4454809214970898E-2</v>
      </c>
      <c r="F178" s="481">
        <v>471272649.62640655</v>
      </c>
      <c r="G178" s="481">
        <v>15207685.186385453</v>
      </c>
      <c r="H178" s="480">
        <v>3.3345436225425018E-2</v>
      </c>
      <c r="L178" s="25" t="s">
        <v>212</v>
      </c>
      <c r="M178" s="478" t="s">
        <v>212</v>
      </c>
      <c r="N178" s="479">
        <v>202033831.0090231</v>
      </c>
      <c r="O178" s="479">
        <v>2878748.7186984718</v>
      </c>
      <c r="P178" s="480">
        <v>1.4454809214970898E-2</v>
      </c>
      <c r="Q178" s="481">
        <v>471272649.62640655</v>
      </c>
      <c r="R178" s="481">
        <v>15207685.186385453</v>
      </c>
      <c r="S178" s="480">
        <v>3.3345436225425018E-2</v>
      </c>
    </row>
    <row r="179" spans="1:19" x14ac:dyDescent="0.25">
      <c r="A179" s="547" t="s">
        <v>100</v>
      </c>
      <c r="B179" s="24" t="s">
        <v>213</v>
      </c>
      <c r="C179" s="475">
        <v>54021528.342374548</v>
      </c>
      <c r="D179" s="475">
        <v>730926.12331643701</v>
      </c>
      <c r="E179" s="476">
        <v>1.3715854069576244E-2</v>
      </c>
      <c r="F179" s="477">
        <v>128566247.03532708</v>
      </c>
      <c r="G179" s="477">
        <v>4079943.6800350398</v>
      </c>
      <c r="H179" s="476">
        <v>3.2774237567249578E-2</v>
      </c>
      <c r="L179" s="24" t="s">
        <v>213</v>
      </c>
      <c r="M179" s="474" t="s">
        <v>213</v>
      </c>
      <c r="N179" s="475">
        <v>54021528.342374548</v>
      </c>
      <c r="O179" s="475">
        <v>730926.12331643701</v>
      </c>
      <c r="P179" s="476">
        <v>1.3715854069576244E-2</v>
      </c>
      <c r="Q179" s="477">
        <v>128566247.03532708</v>
      </c>
      <c r="R179" s="477">
        <v>4079943.6800350398</v>
      </c>
      <c r="S179" s="476">
        <v>3.2774237567249578E-2</v>
      </c>
    </row>
    <row r="180" spans="1:19" x14ac:dyDescent="0.25">
      <c r="A180" s="547" t="s">
        <v>100</v>
      </c>
      <c r="B180" s="25" t="s">
        <v>214</v>
      </c>
      <c r="C180" s="479">
        <v>91763376.588762283</v>
      </c>
      <c r="D180" s="479">
        <v>1034303.7681440562</v>
      </c>
      <c r="E180" s="480">
        <v>1.1399915550652581E-2</v>
      </c>
      <c r="F180" s="481">
        <v>218420583.26964432</v>
      </c>
      <c r="G180" s="481">
        <v>6074456.5452265143</v>
      </c>
      <c r="H180" s="480">
        <v>2.8606392021032372E-2</v>
      </c>
      <c r="L180" s="25" t="s">
        <v>214</v>
      </c>
      <c r="M180" s="478" t="s">
        <v>214</v>
      </c>
      <c r="N180" s="479">
        <v>91763376.588762283</v>
      </c>
      <c r="O180" s="479">
        <v>1034303.7681440562</v>
      </c>
      <c r="P180" s="480">
        <v>1.1399915550652581E-2</v>
      </c>
      <c r="Q180" s="481">
        <v>218420583.26964432</v>
      </c>
      <c r="R180" s="481">
        <v>6074456.5452265143</v>
      </c>
      <c r="S180" s="480">
        <v>2.8606392021032372E-2</v>
      </c>
    </row>
    <row r="181" spans="1:19" x14ac:dyDescent="0.25">
      <c r="A181" s="547" t="s">
        <v>100</v>
      </c>
      <c r="B181" s="24" t="s">
        <v>215</v>
      </c>
      <c r="C181" s="475">
        <v>33319173.446521316</v>
      </c>
      <c r="D181" s="475">
        <v>520593.52286311612</v>
      </c>
      <c r="E181" s="476">
        <v>1.5872440943322755E-2</v>
      </c>
      <c r="F181" s="477">
        <v>70467920.895814627</v>
      </c>
      <c r="G181" s="477">
        <v>2619728.2702526301</v>
      </c>
      <c r="H181" s="476">
        <v>3.8611614677936758E-2</v>
      </c>
      <c r="L181" s="24" t="s">
        <v>215</v>
      </c>
      <c r="M181" s="474" t="s">
        <v>215</v>
      </c>
      <c r="N181" s="475">
        <v>33319173.446521316</v>
      </c>
      <c r="O181" s="475">
        <v>520593.52286311612</v>
      </c>
      <c r="P181" s="476">
        <v>1.5872440943322755E-2</v>
      </c>
      <c r="Q181" s="477">
        <v>70467920.895814627</v>
      </c>
      <c r="R181" s="477">
        <v>2619728.2702526301</v>
      </c>
      <c r="S181" s="476">
        <v>3.8611614677936758E-2</v>
      </c>
    </row>
    <row r="182" spans="1:19" x14ac:dyDescent="0.25">
      <c r="A182" s="547" t="s">
        <v>100</v>
      </c>
      <c r="B182" s="25" t="s">
        <v>216</v>
      </c>
      <c r="C182" s="479">
        <v>13395059.233212188</v>
      </c>
      <c r="D182" s="479">
        <v>427690.62817527167</v>
      </c>
      <c r="E182" s="480">
        <v>3.2982067619265774E-2</v>
      </c>
      <c r="F182" s="481">
        <v>32008858.852260176</v>
      </c>
      <c r="G182" s="481">
        <v>1452976.6413950995</v>
      </c>
      <c r="H182" s="480">
        <v>4.755145445869173E-2</v>
      </c>
      <c r="L182" s="25" t="s">
        <v>216</v>
      </c>
      <c r="M182" s="478" t="s">
        <v>216</v>
      </c>
      <c r="N182" s="479">
        <v>13395059.233212188</v>
      </c>
      <c r="O182" s="479">
        <v>427690.62817527167</v>
      </c>
      <c r="P182" s="480">
        <v>3.2982067619265774E-2</v>
      </c>
      <c r="Q182" s="481">
        <v>32008858.852260176</v>
      </c>
      <c r="R182" s="481">
        <v>1452976.6413950995</v>
      </c>
      <c r="S182" s="480">
        <v>4.755145445869173E-2</v>
      </c>
    </row>
    <row r="183" spans="1:19" x14ac:dyDescent="0.25">
      <c r="A183" s="547" t="s">
        <v>100</v>
      </c>
      <c r="B183" s="24" t="s">
        <v>217</v>
      </c>
      <c r="C183" s="475">
        <v>9534693.3981536217</v>
      </c>
      <c r="D183" s="475">
        <v>165234.67619954236</v>
      </c>
      <c r="E183" s="476">
        <v>1.7635455910849168E-2</v>
      </c>
      <c r="F183" s="477">
        <v>21809039.573360182</v>
      </c>
      <c r="G183" s="477">
        <v>980580.04947591946</v>
      </c>
      <c r="H183" s="476">
        <v>4.70788561367909E-2</v>
      </c>
      <c r="L183" s="24" t="s">
        <v>217</v>
      </c>
      <c r="M183" s="474" t="s">
        <v>217</v>
      </c>
      <c r="N183" s="475">
        <v>9534693.3981536217</v>
      </c>
      <c r="O183" s="475">
        <v>165234.67619954236</v>
      </c>
      <c r="P183" s="476">
        <v>1.7635455910849168E-2</v>
      </c>
      <c r="Q183" s="477">
        <v>21809039.573360182</v>
      </c>
      <c r="R183" s="477">
        <v>980580.04947591946</v>
      </c>
      <c r="S183" s="476">
        <v>4.70788561367909E-2</v>
      </c>
    </row>
    <row r="184" spans="1:19" x14ac:dyDescent="0.25">
      <c r="A184" s="547" t="s">
        <v>100</v>
      </c>
      <c r="B184" s="25" t="s">
        <v>218</v>
      </c>
      <c r="C184" s="479">
        <v>461945948.03599352</v>
      </c>
      <c r="D184" s="479">
        <v>9889081.3775222301</v>
      </c>
      <c r="E184" s="480">
        <v>2.1875746409120305E-2</v>
      </c>
      <c r="F184" s="481">
        <v>1086731029.8201182</v>
      </c>
      <c r="G184" s="481">
        <v>48930094.158284187</v>
      </c>
      <c r="H184" s="480">
        <v>4.7147860901744255E-2</v>
      </c>
      <c r="L184" s="25" t="s">
        <v>218</v>
      </c>
      <c r="M184" s="478" t="s">
        <v>218</v>
      </c>
      <c r="N184" s="479">
        <v>461945948.03599352</v>
      </c>
      <c r="O184" s="479">
        <v>9889081.3775222301</v>
      </c>
      <c r="P184" s="480">
        <v>2.1875746409120305E-2</v>
      </c>
      <c r="Q184" s="481">
        <v>1086731029.8201182</v>
      </c>
      <c r="R184" s="481">
        <v>48930094.158284187</v>
      </c>
      <c r="S184" s="480">
        <v>4.7147860901744255E-2</v>
      </c>
    </row>
    <row r="185" spans="1:19" x14ac:dyDescent="0.25">
      <c r="A185" s="547" t="s">
        <v>100</v>
      </c>
      <c r="B185" s="24" t="s">
        <v>219</v>
      </c>
      <c r="C185" s="475">
        <v>461945948.03599358</v>
      </c>
      <c r="D185" s="475">
        <v>9889081.3775222898</v>
      </c>
      <c r="E185" s="476">
        <v>2.1875746409120437E-2</v>
      </c>
      <c r="F185" s="477">
        <v>1086731029.8201189</v>
      </c>
      <c r="G185" s="477">
        <v>48930094.158284307</v>
      </c>
      <c r="H185" s="476">
        <v>4.7147860901744339E-2</v>
      </c>
      <c r="L185" s="24" t="s">
        <v>219</v>
      </c>
      <c r="M185" s="474" t="s">
        <v>219</v>
      </c>
      <c r="N185" s="475">
        <v>461945948.03599358</v>
      </c>
      <c r="O185" s="475">
        <v>9889081.3775222898</v>
      </c>
      <c r="P185" s="476">
        <v>2.1875746409120437E-2</v>
      </c>
      <c r="Q185" s="477">
        <v>1086731029.8201189</v>
      </c>
      <c r="R185" s="477">
        <v>48930094.158284307</v>
      </c>
      <c r="S185" s="476">
        <v>4.7147860901744339E-2</v>
      </c>
    </row>
    <row r="186" spans="1:19" x14ac:dyDescent="0.25">
      <c r="A186" s="547" t="s">
        <v>100</v>
      </c>
      <c r="B186" s="25" t="s">
        <v>220</v>
      </c>
      <c r="C186" s="479">
        <v>221384431.96667567</v>
      </c>
      <c r="D186" s="479">
        <v>6910134.6155174673</v>
      </c>
      <c r="E186" s="480">
        <v>3.2218940455151703E-2</v>
      </c>
      <c r="F186" s="481">
        <v>507038897.6804266</v>
      </c>
      <c r="G186" s="481">
        <v>26763783.563690066</v>
      </c>
      <c r="H186" s="480">
        <v>5.572594285446323E-2</v>
      </c>
      <c r="L186" s="25" t="s">
        <v>220</v>
      </c>
      <c r="M186" s="478" t="s">
        <v>220</v>
      </c>
      <c r="N186" s="479">
        <v>221384431.96667567</v>
      </c>
      <c r="O186" s="479">
        <v>6910134.6155174673</v>
      </c>
      <c r="P186" s="480">
        <v>3.2218940455151703E-2</v>
      </c>
      <c r="Q186" s="481">
        <v>507038897.6804266</v>
      </c>
      <c r="R186" s="481">
        <v>26763783.563690066</v>
      </c>
      <c r="S186" s="480">
        <v>5.572594285446323E-2</v>
      </c>
    </row>
    <row r="187" spans="1:19" x14ac:dyDescent="0.25">
      <c r="A187" s="547" t="s">
        <v>100</v>
      </c>
      <c r="B187" s="24" t="s">
        <v>221</v>
      </c>
      <c r="C187" s="475">
        <v>29520016.745493956</v>
      </c>
      <c r="D187" s="475">
        <v>1381625.6234125346</v>
      </c>
      <c r="E187" s="476">
        <v>4.9101088168765725E-2</v>
      </c>
      <c r="F187" s="477">
        <v>67534908.730462059</v>
      </c>
      <c r="G187" s="477">
        <v>4577102.804326348</v>
      </c>
      <c r="H187" s="476">
        <v>7.2701116835239846E-2</v>
      </c>
      <c r="L187" s="24" t="s">
        <v>221</v>
      </c>
      <c r="M187" s="474" t="s">
        <v>221</v>
      </c>
      <c r="N187" s="475">
        <v>29520016.745493956</v>
      </c>
      <c r="O187" s="475">
        <v>1381625.6234125346</v>
      </c>
      <c r="P187" s="476">
        <v>4.9101088168765725E-2</v>
      </c>
      <c r="Q187" s="477">
        <v>67534908.730462059</v>
      </c>
      <c r="R187" s="477">
        <v>4577102.804326348</v>
      </c>
      <c r="S187" s="476">
        <v>7.2701116835239846E-2</v>
      </c>
    </row>
    <row r="188" spans="1:19" x14ac:dyDescent="0.25">
      <c r="A188" s="547" t="s">
        <v>100</v>
      </c>
      <c r="B188" s="25" t="s">
        <v>222</v>
      </c>
      <c r="C188" s="479">
        <v>60453592.497467063</v>
      </c>
      <c r="D188" s="479">
        <v>1141127.348480247</v>
      </c>
      <c r="E188" s="480">
        <v>1.9239250056693014E-2</v>
      </c>
      <c r="F188" s="481">
        <v>144924748.92754808</v>
      </c>
      <c r="G188" s="481">
        <v>5579833.9870623052</v>
      </c>
      <c r="H188" s="480">
        <v>4.0043326944836505E-2</v>
      </c>
      <c r="L188" s="25" t="s">
        <v>222</v>
      </c>
      <c r="M188" s="478" t="s">
        <v>222</v>
      </c>
      <c r="N188" s="479">
        <v>60453592.497467063</v>
      </c>
      <c r="O188" s="479">
        <v>1141127.348480247</v>
      </c>
      <c r="P188" s="480">
        <v>1.9239250056693014E-2</v>
      </c>
      <c r="Q188" s="481">
        <v>144924748.92754808</v>
      </c>
      <c r="R188" s="481">
        <v>5579833.9870623052</v>
      </c>
      <c r="S188" s="480">
        <v>4.0043326944836505E-2</v>
      </c>
    </row>
    <row r="189" spans="1:19" x14ac:dyDescent="0.25">
      <c r="A189" s="547" t="s">
        <v>100</v>
      </c>
      <c r="B189" s="24" t="s">
        <v>223</v>
      </c>
      <c r="C189" s="475">
        <v>62055582.086325139</v>
      </c>
      <c r="D189" s="475">
        <v>2343678.3867723942</v>
      </c>
      <c r="E189" s="476">
        <v>3.9249768330363061E-2</v>
      </c>
      <c r="F189" s="477">
        <v>139025919.42386857</v>
      </c>
      <c r="G189" s="477">
        <v>8394070.6697595865</v>
      </c>
      <c r="H189" s="476">
        <v>6.4257459033286127E-2</v>
      </c>
      <c r="L189" s="24" t="s">
        <v>223</v>
      </c>
      <c r="M189" s="474" t="s">
        <v>223</v>
      </c>
      <c r="N189" s="475">
        <v>62055582.086325139</v>
      </c>
      <c r="O189" s="475">
        <v>2343678.3867723942</v>
      </c>
      <c r="P189" s="476">
        <v>3.9249768330363061E-2</v>
      </c>
      <c r="Q189" s="477">
        <v>139025919.42386857</v>
      </c>
      <c r="R189" s="477">
        <v>8394070.6697595865</v>
      </c>
      <c r="S189" s="476">
        <v>6.4257459033286127E-2</v>
      </c>
    </row>
    <row r="190" spans="1:19" x14ac:dyDescent="0.25">
      <c r="A190" s="547" t="s">
        <v>100</v>
      </c>
      <c r="B190" s="25" t="s">
        <v>224</v>
      </c>
      <c r="C190" s="479">
        <v>69355240.637390718</v>
      </c>
      <c r="D190" s="479">
        <v>2043703.2568526119</v>
      </c>
      <c r="E190" s="480">
        <v>3.036185676905236E-2</v>
      </c>
      <c r="F190" s="481">
        <v>155553320.59854797</v>
      </c>
      <c r="G190" s="481">
        <v>8212776.1025419235</v>
      </c>
      <c r="H190" s="480">
        <v>5.574009605186811E-2</v>
      </c>
      <c r="L190" s="25" t="s">
        <v>224</v>
      </c>
      <c r="M190" s="478" t="s">
        <v>224</v>
      </c>
      <c r="N190" s="479">
        <v>69355240.637390718</v>
      </c>
      <c r="O190" s="479">
        <v>2043703.2568526119</v>
      </c>
      <c r="P190" s="480">
        <v>3.036185676905236E-2</v>
      </c>
      <c r="Q190" s="481">
        <v>155553320.59854797</v>
      </c>
      <c r="R190" s="481">
        <v>8212776.1025419235</v>
      </c>
      <c r="S190" s="480">
        <v>5.574009605186811E-2</v>
      </c>
    </row>
    <row r="191" spans="1:19" x14ac:dyDescent="0.25">
      <c r="A191" s="547" t="s">
        <v>100</v>
      </c>
      <c r="B191" s="24" t="s">
        <v>225</v>
      </c>
      <c r="C191" s="475">
        <v>26963088.05476395</v>
      </c>
      <c r="D191" s="475">
        <v>721610.44073245302</v>
      </c>
      <c r="E191" s="476">
        <v>2.7498849392025203E-2</v>
      </c>
      <c r="F191" s="477">
        <v>58656719.797045372</v>
      </c>
      <c r="G191" s="477">
        <v>2826951.3471331</v>
      </c>
      <c r="H191" s="476">
        <v>5.06351974156816E-2</v>
      </c>
      <c r="L191" s="24" t="s">
        <v>225</v>
      </c>
      <c r="M191" s="474" t="s">
        <v>225</v>
      </c>
      <c r="N191" s="475">
        <v>26963088.05476395</v>
      </c>
      <c r="O191" s="475">
        <v>721610.44073245302</v>
      </c>
      <c r="P191" s="476">
        <v>2.7498849392025203E-2</v>
      </c>
      <c r="Q191" s="477">
        <v>58656719.797045372</v>
      </c>
      <c r="R191" s="477">
        <v>2826951.3471331</v>
      </c>
      <c r="S191" s="476">
        <v>5.06351974156816E-2</v>
      </c>
    </row>
    <row r="192" spans="1:19" x14ac:dyDescent="0.25">
      <c r="A192" s="547" t="s">
        <v>100</v>
      </c>
      <c r="B192" s="25" t="s">
        <v>226</v>
      </c>
      <c r="C192" s="479">
        <v>26963088.054763958</v>
      </c>
      <c r="D192" s="479">
        <v>721610.4407324791</v>
      </c>
      <c r="E192" s="480">
        <v>2.7498849392026216E-2</v>
      </c>
      <c r="F192" s="481">
        <v>58656719.797045395</v>
      </c>
      <c r="G192" s="481">
        <v>2826951.3471331447</v>
      </c>
      <c r="H192" s="480">
        <v>5.0635197415682419E-2</v>
      </c>
      <c r="L192" s="25" t="s">
        <v>226</v>
      </c>
      <c r="M192" s="478" t="s">
        <v>226</v>
      </c>
      <c r="N192" s="479">
        <v>26963088.054763958</v>
      </c>
      <c r="O192" s="479">
        <v>721610.4407324791</v>
      </c>
      <c r="P192" s="480">
        <v>2.7498849392026216E-2</v>
      </c>
      <c r="Q192" s="481">
        <v>58656719.797045395</v>
      </c>
      <c r="R192" s="481">
        <v>2826951.3471331447</v>
      </c>
      <c r="S192" s="480">
        <v>5.0635197415682419E-2</v>
      </c>
    </row>
    <row r="193" spans="1:19" x14ac:dyDescent="0.25">
      <c r="A193" s="547" t="s">
        <v>100</v>
      </c>
      <c r="B193" s="24" t="s">
        <v>227</v>
      </c>
      <c r="C193" s="475">
        <v>85585444.249151528</v>
      </c>
      <c r="D193" s="475">
        <v>4206085.122364521</v>
      </c>
      <c r="E193" s="476">
        <v>5.1684913318272088E-2</v>
      </c>
      <c r="F193" s="477">
        <v>187545467.56350559</v>
      </c>
      <c r="G193" s="477">
        <v>15601034.127005965</v>
      </c>
      <c r="H193" s="476">
        <v>9.0732999116063529E-2</v>
      </c>
      <c r="L193" s="24" t="s">
        <v>227</v>
      </c>
      <c r="M193" s="474" t="s">
        <v>227</v>
      </c>
      <c r="N193" s="475">
        <v>85585444.249151528</v>
      </c>
      <c r="O193" s="475">
        <v>4206085.122364521</v>
      </c>
      <c r="P193" s="476">
        <v>5.1684913318272088E-2</v>
      </c>
      <c r="Q193" s="477">
        <v>187545467.56350559</v>
      </c>
      <c r="R193" s="477">
        <v>15601034.127005965</v>
      </c>
      <c r="S193" s="476">
        <v>9.0732999116063529E-2</v>
      </c>
    </row>
    <row r="194" spans="1:19" x14ac:dyDescent="0.25">
      <c r="A194" s="547" t="s">
        <v>100</v>
      </c>
      <c r="B194" s="25" t="s">
        <v>228</v>
      </c>
      <c r="C194" s="479">
        <v>85585444.249151483</v>
      </c>
      <c r="D194" s="479">
        <v>4206085.1223644763</v>
      </c>
      <c r="E194" s="480">
        <v>5.168491331827154E-2</v>
      </c>
      <c r="F194" s="481">
        <v>187545467.56350562</v>
      </c>
      <c r="G194" s="481">
        <v>15601034.127005935</v>
      </c>
      <c r="H194" s="480">
        <v>9.073299911606332E-2</v>
      </c>
      <c r="L194" s="25" t="s">
        <v>228</v>
      </c>
      <c r="M194" s="478" t="s">
        <v>228</v>
      </c>
      <c r="N194" s="479">
        <v>85585444.249151483</v>
      </c>
      <c r="O194" s="479">
        <v>4206085.1223644763</v>
      </c>
      <c r="P194" s="480">
        <v>5.168491331827154E-2</v>
      </c>
      <c r="Q194" s="481">
        <v>187545467.56350562</v>
      </c>
      <c r="R194" s="481">
        <v>15601034.127005935</v>
      </c>
      <c r="S194" s="480">
        <v>9.073299911606332E-2</v>
      </c>
    </row>
    <row r="195" spans="1:19" x14ac:dyDescent="0.25">
      <c r="A195" s="547" t="s">
        <v>100</v>
      </c>
      <c r="B195" s="24" t="s">
        <v>229</v>
      </c>
      <c r="C195" s="475">
        <v>70210699.724533573</v>
      </c>
      <c r="D195" s="475">
        <v>1683586.5931019187</v>
      </c>
      <c r="E195" s="476">
        <v>2.4568182083971376E-2</v>
      </c>
      <c r="F195" s="477">
        <v>162330242.46730569</v>
      </c>
      <c r="G195" s="477">
        <v>9766139.9365305901</v>
      </c>
      <c r="H195" s="476">
        <v>6.4013354219814411E-2</v>
      </c>
      <c r="L195" s="24" t="s">
        <v>229</v>
      </c>
      <c r="M195" s="474" t="s">
        <v>229</v>
      </c>
      <c r="N195" s="475">
        <v>70210699.724533573</v>
      </c>
      <c r="O195" s="475">
        <v>1683586.5931019187</v>
      </c>
      <c r="P195" s="476">
        <v>2.4568182083971376E-2</v>
      </c>
      <c r="Q195" s="477">
        <v>162330242.46730569</v>
      </c>
      <c r="R195" s="477">
        <v>9766139.9365305901</v>
      </c>
      <c r="S195" s="476">
        <v>6.4013354219814411E-2</v>
      </c>
    </row>
    <row r="196" spans="1:19" x14ac:dyDescent="0.25">
      <c r="A196" s="547" t="s">
        <v>100</v>
      </c>
      <c r="B196" s="25" t="s">
        <v>230</v>
      </c>
      <c r="C196" s="479">
        <v>70210699.724533588</v>
      </c>
      <c r="D196" s="479">
        <v>1683586.5931019336</v>
      </c>
      <c r="E196" s="480">
        <v>2.4568182083971591E-2</v>
      </c>
      <c r="F196" s="481">
        <v>162330242.46730563</v>
      </c>
      <c r="G196" s="481">
        <v>9766139.9365305901</v>
      </c>
      <c r="H196" s="480">
        <v>6.4013354219814425E-2</v>
      </c>
      <c r="L196" s="25" t="s">
        <v>230</v>
      </c>
      <c r="M196" s="478" t="s">
        <v>230</v>
      </c>
      <c r="N196" s="479">
        <v>70210699.724533588</v>
      </c>
      <c r="O196" s="479">
        <v>1683586.5931019336</v>
      </c>
      <c r="P196" s="480">
        <v>2.4568182083971591E-2</v>
      </c>
      <c r="Q196" s="481">
        <v>162330242.46730563</v>
      </c>
      <c r="R196" s="481">
        <v>9766139.9365305901</v>
      </c>
      <c r="S196" s="480">
        <v>6.4013354219814425E-2</v>
      </c>
    </row>
    <row r="197" spans="1:19" x14ac:dyDescent="0.25">
      <c r="A197" s="547" t="s">
        <v>100</v>
      </c>
      <c r="B197" s="24" t="s">
        <v>231</v>
      </c>
      <c r="C197" s="475">
        <v>139679504.04563349</v>
      </c>
      <c r="D197" s="475">
        <v>4922866.5213662684</v>
      </c>
      <c r="E197" s="476">
        <v>3.6531532782418601E-2</v>
      </c>
      <c r="F197" s="477">
        <v>302344458.84952009</v>
      </c>
      <c r="G197" s="477">
        <v>20123435.666459203</v>
      </c>
      <c r="H197" s="476">
        <v>7.1303815142808355E-2</v>
      </c>
      <c r="L197" s="24" t="s">
        <v>231</v>
      </c>
      <c r="M197" s="474" t="s">
        <v>231</v>
      </c>
      <c r="N197" s="475">
        <v>139679504.04563349</v>
      </c>
      <c r="O197" s="475">
        <v>4922866.5213662684</v>
      </c>
      <c r="P197" s="476">
        <v>3.6531532782418601E-2</v>
      </c>
      <c r="Q197" s="477">
        <v>302344458.84952009</v>
      </c>
      <c r="R197" s="477">
        <v>20123435.666459203</v>
      </c>
      <c r="S197" s="476">
        <v>7.1303815142808355E-2</v>
      </c>
    </row>
    <row r="198" spans="1:19" x14ac:dyDescent="0.25">
      <c r="A198" s="547" t="s">
        <v>100</v>
      </c>
      <c r="B198" s="25" t="s">
        <v>232</v>
      </c>
      <c r="C198" s="479">
        <v>139679504.04563338</v>
      </c>
      <c r="D198" s="479">
        <v>4922866.521366179</v>
      </c>
      <c r="E198" s="480">
        <v>3.6531532782417941E-2</v>
      </c>
      <c r="F198" s="481">
        <v>302344458.84951997</v>
      </c>
      <c r="G198" s="481">
        <v>20123435.666459024</v>
      </c>
      <c r="H198" s="480">
        <v>7.1303815142807703E-2</v>
      </c>
      <c r="L198" s="25" t="s">
        <v>232</v>
      </c>
      <c r="M198" s="478" t="s">
        <v>232</v>
      </c>
      <c r="N198" s="479">
        <v>139679504.04563338</v>
      </c>
      <c r="O198" s="479">
        <v>4922866.521366179</v>
      </c>
      <c r="P198" s="480">
        <v>3.6531532782417941E-2</v>
      </c>
      <c r="Q198" s="481">
        <v>302344458.84951997</v>
      </c>
      <c r="R198" s="481">
        <v>20123435.666459024</v>
      </c>
      <c r="S198" s="480">
        <v>7.1303815142807703E-2</v>
      </c>
    </row>
    <row r="199" spans="1:19" x14ac:dyDescent="0.25">
      <c r="A199" s="547" t="s">
        <v>100</v>
      </c>
      <c r="B199" s="24" t="s">
        <v>233</v>
      </c>
      <c r="C199" s="475">
        <v>118101635.34712242</v>
      </c>
      <c r="D199" s="475">
        <v>3238424.1762607843</v>
      </c>
      <c r="E199" s="476">
        <v>2.8193745789011199E-2</v>
      </c>
      <c r="F199" s="477">
        <v>272101569.06875032</v>
      </c>
      <c r="G199" s="477">
        <v>14754726.402435929</v>
      </c>
      <c r="H199" s="476">
        <v>5.7334009811682289E-2</v>
      </c>
      <c r="L199" s="24" t="s">
        <v>233</v>
      </c>
      <c r="M199" s="474" t="s">
        <v>233</v>
      </c>
      <c r="N199" s="475">
        <v>118101635.34712242</v>
      </c>
      <c r="O199" s="475">
        <v>3238424.1762607843</v>
      </c>
      <c r="P199" s="476">
        <v>2.8193745789011199E-2</v>
      </c>
      <c r="Q199" s="477">
        <v>272101569.06875032</v>
      </c>
      <c r="R199" s="477">
        <v>14754726.402435929</v>
      </c>
      <c r="S199" s="476">
        <v>5.7334009811682289E-2</v>
      </c>
    </row>
    <row r="200" spans="1:19" x14ac:dyDescent="0.25">
      <c r="A200" s="547" t="s">
        <v>100</v>
      </c>
      <c r="B200" s="25" t="s">
        <v>234</v>
      </c>
      <c r="C200" s="479">
        <v>118101635.34712233</v>
      </c>
      <c r="D200" s="479">
        <v>3238424.1762607098</v>
      </c>
      <c r="E200" s="480">
        <v>2.8193745789010554E-2</v>
      </c>
      <c r="F200" s="481">
        <v>272101569.06875032</v>
      </c>
      <c r="G200" s="481">
        <v>14754726.402435958</v>
      </c>
      <c r="H200" s="480">
        <v>5.7334009811682414E-2</v>
      </c>
      <c r="L200" s="25" t="s">
        <v>234</v>
      </c>
      <c r="M200" s="478" t="s">
        <v>234</v>
      </c>
      <c r="N200" s="479">
        <v>118101635.34712233</v>
      </c>
      <c r="O200" s="479">
        <v>3238424.1762607098</v>
      </c>
      <c r="P200" s="480">
        <v>2.8193745789010554E-2</v>
      </c>
      <c r="Q200" s="481">
        <v>272101569.06875032</v>
      </c>
      <c r="R200" s="481">
        <v>14754726.402435958</v>
      </c>
      <c r="S200" s="480">
        <v>5.7334009811682414E-2</v>
      </c>
    </row>
    <row r="201" spans="1:19" x14ac:dyDescent="0.25">
      <c r="A201" s="547" t="s">
        <v>100</v>
      </c>
      <c r="B201" s="24" t="s">
        <v>235</v>
      </c>
      <c r="C201" s="475">
        <v>66370762.905429371</v>
      </c>
      <c r="D201" s="475">
        <v>2820175.8849016055</v>
      </c>
      <c r="E201" s="476">
        <v>4.4376866007400491E-2</v>
      </c>
      <c r="F201" s="477">
        <v>147651511.9606694</v>
      </c>
      <c r="G201" s="477">
        <v>10773497.645497382</v>
      </c>
      <c r="H201" s="476">
        <v>7.8708751726121517E-2</v>
      </c>
      <c r="L201" s="24" t="s">
        <v>235</v>
      </c>
      <c r="M201" s="474" t="s">
        <v>235</v>
      </c>
      <c r="N201" s="475">
        <v>66370762.905429371</v>
      </c>
      <c r="O201" s="475">
        <v>2820175.8849016055</v>
      </c>
      <c r="P201" s="476">
        <v>4.4376866007400491E-2</v>
      </c>
      <c r="Q201" s="477">
        <v>147651511.9606694</v>
      </c>
      <c r="R201" s="477">
        <v>10773497.645497382</v>
      </c>
      <c r="S201" s="476">
        <v>7.8708751726121517E-2</v>
      </c>
    </row>
    <row r="202" spans="1:19" x14ac:dyDescent="0.25">
      <c r="A202" s="547" t="s">
        <v>100</v>
      </c>
      <c r="B202" s="25" t="s">
        <v>236</v>
      </c>
      <c r="C202" s="479">
        <v>66370762.905429341</v>
      </c>
      <c r="D202" s="479">
        <v>2820175.8849015981</v>
      </c>
      <c r="E202" s="480">
        <v>4.4376866007400394E-2</v>
      </c>
      <c r="F202" s="481">
        <v>147651511.96066943</v>
      </c>
      <c r="G202" s="481">
        <v>10773497.645497382</v>
      </c>
      <c r="H202" s="480">
        <v>7.8708751726121504E-2</v>
      </c>
      <c r="L202" s="25" t="s">
        <v>236</v>
      </c>
      <c r="M202" s="478" t="s">
        <v>236</v>
      </c>
      <c r="N202" s="479">
        <v>66370762.905429341</v>
      </c>
      <c r="O202" s="479">
        <v>2820175.8849015981</v>
      </c>
      <c r="P202" s="480">
        <v>4.4376866007400394E-2</v>
      </c>
      <c r="Q202" s="481">
        <v>147651511.96066943</v>
      </c>
      <c r="R202" s="481">
        <v>10773497.645497382</v>
      </c>
      <c r="S202" s="480">
        <v>7.8708751726121504E-2</v>
      </c>
    </row>
    <row r="203" spans="1:19" x14ac:dyDescent="0.25">
      <c r="A203" s="547" t="s">
        <v>100</v>
      </c>
      <c r="B203" s="24" t="s">
        <v>237</v>
      </c>
      <c r="C203" s="475">
        <v>65098691.290996283</v>
      </c>
      <c r="D203" s="475">
        <v>2558968.0724554211</v>
      </c>
      <c r="E203" s="476">
        <v>4.0917483173266996E-2</v>
      </c>
      <c r="F203" s="477">
        <v>151202587.10212865</v>
      </c>
      <c r="G203" s="477">
        <v>11836456.408435553</v>
      </c>
      <c r="H203" s="476">
        <v>8.4930652444175248E-2</v>
      </c>
      <c r="L203" s="24" t="s">
        <v>237</v>
      </c>
      <c r="M203" s="474" t="s">
        <v>237</v>
      </c>
      <c r="N203" s="475">
        <v>65098691.290996283</v>
      </c>
      <c r="O203" s="475">
        <v>2558968.0724554211</v>
      </c>
      <c r="P203" s="476">
        <v>4.0917483173266996E-2</v>
      </c>
      <c r="Q203" s="477">
        <v>151202587.10212865</v>
      </c>
      <c r="R203" s="477">
        <v>11836456.408435553</v>
      </c>
      <c r="S203" s="476">
        <v>8.4930652444175248E-2</v>
      </c>
    </row>
    <row r="204" spans="1:19" x14ac:dyDescent="0.25">
      <c r="A204" s="547" t="s">
        <v>100</v>
      </c>
      <c r="B204" s="25" t="s">
        <v>238</v>
      </c>
      <c r="C204" s="479">
        <v>28582151.06319252</v>
      </c>
      <c r="D204" s="479">
        <v>1366262.7947796099</v>
      </c>
      <c r="E204" s="480">
        <v>5.0200926065871274E-2</v>
      </c>
      <c r="F204" s="481">
        <v>65443290.485897943</v>
      </c>
      <c r="G204" s="481">
        <v>5489606.7055510059</v>
      </c>
      <c r="H204" s="480">
        <v>9.1564126829359591E-2</v>
      </c>
      <c r="L204" s="25" t="s">
        <v>238</v>
      </c>
      <c r="M204" s="478" t="s">
        <v>238</v>
      </c>
      <c r="N204" s="479">
        <v>28582151.06319252</v>
      </c>
      <c r="O204" s="479">
        <v>1366262.7947796099</v>
      </c>
      <c r="P204" s="480">
        <v>5.0200926065871274E-2</v>
      </c>
      <c r="Q204" s="481">
        <v>65443290.485897943</v>
      </c>
      <c r="R204" s="481">
        <v>5489606.7055510059</v>
      </c>
      <c r="S204" s="480">
        <v>9.1564126829359591E-2</v>
      </c>
    </row>
    <row r="205" spans="1:19" x14ac:dyDescent="0.25">
      <c r="A205" s="547" t="s">
        <v>100</v>
      </c>
      <c r="B205" s="24" t="s">
        <v>239</v>
      </c>
      <c r="C205" s="475">
        <v>36516540.227803774</v>
      </c>
      <c r="D205" s="475">
        <v>1192705.2776758224</v>
      </c>
      <c r="E205" s="476">
        <v>3.3764886495471019E-2</v>
      </c>
      <c r="F205" s="477">
        <v>85759296.616230756</v>
      </c>
      <c r="G205" s="477">
        <v>6346849.7028846145</v>
      </c>
      <c r="H205" s="476">
        <v>7.9922605958864565E-2</v>
      </c>
      <c r="L205" s="24" t="s">
        <v>239</v>
      </c>
      <c r="M205" s="474" t="s">
        <v>239</v>
      </c>
      <c r="N205" s="475">
        <v>36516540.227803774</v>
      </c>
      <c r="O205" s="475">
        <v>1192705.2776758224</v>
      </c>
      <c r="P205" s="476">
        <v>3.3764886495471019E-2</v>
      </c>
      <c r="Q205" s="477">
        <v>85759296.616230756</v>
      </c>
      <c r="R205" s="477">
        <v>6346849.7028846145</v>
      </c>
      <c r="S205" s="476">
        <v>7.9922605958864565E-2</v>
      </c>
    </row>
    <row r="206" spans="1:19" x14ac:dyDescent="0.25">
      <c r="A206" s="547" t="s">
        <v>100</v>
      </c>
      <c r="B206" s="25" t="s">
        <v>240</v>
      </c>
      <c r="C206" s="479">
        <v>627753849.08768642</v>
      </c>
      <c r="D206" s="479">
        <v>15197207.719457269</v>
      </c>
      <c r="E206" s="480">
        <v>2.480947343173396E-2</v>
      </c>
      <c r="F206" s="481">
        <v>1440577200.4842572</v>
      </c>
      <c r="G206" s="481">
        <v>78127819.7584126</v>
      </c>
      <c r="H206" s="480">
        <v>5.73436495062958E-2</v>
      </c>
      <c r="L206" s="25" t="s">
        <v>240</v>
      </c>
      <c r="M206" s="478" t="s">
        <v>240</v>
      </c>
      <c r="N206" s="479">
        <v>627753849.08768642</v>
      </c>
      <c r="O206" s="479">
        <v>15197207.719457269</v>
      </c>
      <c r="P206" s="480">
        <v>2.480947343173396E-2</v>
      </c>
      <c r="Q206" s="481">
        <v>1440577200.4842572</v>
      </c>
      <c r="R206" s="481">
        <v>78127819.7584126</v>
      </c>
      <c r="S206" s="480">
        <v>5.73436495062958E-2</v>
      </c>
    </row>
    <row r="207" spans="1:19" x14ac:dyDescent="0.25">
      <c r="A207" s="547" t="s">
        <v>100</v>
      </c>
      <c r="B207" s="24" t="s">
        <v>241</v>
      </c>
      <c r="C207" s="475">
        <v>184888181.91194698</v>
      </c>
      <c r="D207" s="475">
        <v>5519828.2882139385</v>
      </c>
      <c r="E207" s="476">
        <v>3.0773702142536614E-2</v>
      </c>
      <c r="F207" s="477">
        <v>408151030.71759248</v>
      </c>
      <c r="G207" s="477">
        <v>28082730.226157665</v>
      </c>
      <c r="H207" s="476">
        <v>7.3888641041218686E-2</v>
      </c>
      <c r="L207" s="24" t="s">
        <v>241</v>
      </c>
      <c r="M207" s="474" t="s">
        <v>241</v>
      </c>
      <c r="N207" s="475">
        <v>184888181.91194698</v>
      </c>
      <c r="O207" s="475">
        <v>5519828.2882139385</v>
      </c>
      <c r="P207" s="476">
        <v>3.0773702142536614E-2</v>
      </c>
      <c r="Q207" s="477">
        <v>408151030.71759248</v>
      </c>
      <c r="R207" s="477">
        <v>28082730.226157665</v>
      </c>
      <c r="S207" s="476">
        <v>7.3888641041218686E-2</v>
      </c>
    </row>
    <row r="208" spans="1:19" x14ac:dyDescent="0.25">
      <c r="A208" s="547" t="s">
        <v>100</v>
      </c>
      <c r="B208" s="25" t="s">
        <v>242</v>
      </c>
      <c r="C208" s="479">
        <v>117309831.20595248</v>
      </c>
      <c r="D208" s="479">
        <v>2077117.1034112424</v>
      </c>
      <c r="E208" s="480">
        <v>1.8025411616729728E-2</v>
      </c>
      <c r="F208" s="481">
        <v>269827544.54817873</v>
      </c>
      <c r="G208" s="481">
        <v>13077305.71556285</v>
      </c>
      <c r="H208" s="480">
        <v>5.09339573549078E-2</v>
      </c>
      <c r="L208" s="25" t="s">
        <v>242</v>
      </c>
      <c r="M208" s="478" t="s">
        <v>242</v>
      </c>
      <c r="N208" s="479">
        <v>117309831.20595248</v>
      </c>
      <c r="O208" s="479">
        <v>2077117.1034112424</v>
      </c>
      <c r="P208" s="480">
        <v>1.8025411616729728E-2</v>
      </c>
      <c r="Q208" s="481">
        <v>269827544.54817873</v>
      </c>
      <c r="R208" s="481">
        <v>13077305.71556285</v>
      </c>
      <c r="S208" s="480">
        <v>5.09339573549078E-2</v>
      </c>
    </row>
    <row r="209" spans="1:19" x14ac:dyDescent="0.25">
      <c r="A209" s="547" t="s">
        <v>100</v>
      </c>
      <c r="B209" s="24" t="s">
        <v>243</v>
      </c>
      <c r="C209" s="475">
        <v>215532352.23287854</v>
      </c>
      <c r="D209" s="475">
        <v>5440802.712323606</v>
      </c>
      <c r="E209" s="476">
        <v>2.5897294416362467E-2</v>
      </c>
      <c r="F209" s="477">
        <v>502564861.43906379</v>
      </c>
      <c r="G209" s="477">
        <v>25612871.236954689</v>
      </c>
      <c r="H209" s="476">
        <v>5.3701151820545287E-2</v>
      </c>
      <c r="L209" s="24" t="s">
        <v>243</v>
      </c>
      <c r="M209" s="474" t="s">
        <v>243</v>
      </c>
      <c r="N209" s="475">
        <v>215532352.23287854</v>
      </c>
      <c r="O209" s="475">
        <v>5440802.712323606</v>
      </c>
      <c r="P209" s="476">
        <v>2.5897294416362467E-2</v>
      </c>
      <c r="Q209" s="477">
        <v>502564861.43906379</v>
      </c>
      <c r="R209" s="477">
        <v>25612871.236954689</v>
      </c>
      <c r="S209" s="476">
        <v>5.3701151820545287E-2</v>
      </c>
    </row>
    <row r="210" spans="1:19" x14ac:dyDescent="0.25">
      <c r="A210" s="547" t="s">
        <v>100</v>
      </c>
      <c r="B210" s="25" t="s">
        <v>244</v>
      </c>
      <c r="C210" s="479">
        <v>15026444.57583675</v>
      </c>
      <c r="D210" s="479">
        <v>343576.98156617209</v>
      </c>
      <c r="E210" s="480">
        <v>2.3399855604516909E-2</v>
      </c>
      <c r="F210" s="481">
        <v>33536808.693046145</v>
      </c>
      <c r="G210" s="481">
        <v>1852188.572530549</v>
      </c>
      <c r="H210" s="480">
        <v>5.8457023170407789E-2</v>
      </c>
      <c r="L210" s="25" t="s">
        <v>244</v>
      </c>
      <c r="M210" s="478" t="s">
        <v>244</v>
      </c>
      <c r="N210" s="479">
        <v>15026444.57583675</v>
      </c>
      <c r="O210" s="479">
        <v>343576.98156617209</v>
      </c>
      <c r="P210" s="480">
        <v>2.3399855604516909E-2</v>
      </c>
      <c r="Q210" s="481">
        <v>33536808.693046145</v>
      </c>
      <c r="R210" s="481">
        <v>1852188.572530549</v>
      </c>
      <c r="S210" s="480">
        <v>5.8457023170407789E-2</v>
      </c>
    </row>
    <row r="211" spans="1:19" x14ac:dyDescent="0.25">
      <c r="A211" s="547" t="s">
        <v>100</v>
      </c>
      <c r="B211" s="24" t="s">
        <v>245</v>
      </c>
      <c r="C211" s="475">
        <v>94997039.161082432</v>
      </c>
      <c r="D211" s="475">
        <v>1815882.633943975</v>
      </c>
      <c r="E211" s="476">
        <v>1.9487659325360594E-2</v>
      </c>
      <c r="F211" s="477">
        <v>226496955.08637643</v>
      </c>
      <c r="G211" s="477">
        <v>9502724.0072075427</v>
      </c>
      <c r="H211" s="476">
        <v>4.3792519091166701E-2</v>
      </c>
      <c r="L211" s="24" t="s">
        <v>245</v>
      </c>
      <c r="M211" s="474" t="s">
        <v>245</v>
      </c>
      <c r="N211" s="475">
        <v>94997039.161082432</v>
      </c>
      <c r="O211" s="475">
        <v>1815882.633943975</v>
      </c>
      <c r="P211" s="476">
        <v>1.9487659325360594E-2</v>
      </c>
      <c r="Q211" s="477">
        <v>226496955.08637643</v>
      </c>
      <c r="R211" s="477">
        <v>9502724.0072075427</v>
      </c>
      <c r="S211" s="476">
        <v>4.3792519091166701E-2</v>
      </c>
    </row>
    <row r="212" spans="1:19" x14ac:dyDescent="0.25">
      <c r="A212" s="547" t="s">
        <v>100</v>
      </c>
      <c r="B212" s="25" t="s">
        <v>246</v>
      </c>
      <c r="C212" s="479">
        <v>172057273.49918866</v>
      </c>
      <c r="D212" s="479">
        <v>6976125.6481265426</v>
      </c>
      <c r="E212" s="480">
        <v>4.2258766303348419E-2</v>
      </c>
      <c r="F212" s="481">
        <v>380674898.77568972</v>
      </c>
      <c r="G212" s="481">
        <v>27147855.85727644</v>
      </c>
      <c r="H212" s="480">
        <v>7.6791454574923715E-2</v>
      </c>
      <c r="L212" s="25" t="s">
        <v>246</v>
      </c>
      <c r="M212" s="478" t="s">
        <v>246</v>
      </c>
      <c r="N212" s="479">
        <v>172057273.49918866</v>
      </c>
      <c r="O212" s="479">
        <v>6976125.6481265426</v>
      </c>
      <c r="P212" s="480">
        <v>4.2258766303348419E-2</v>
      </c>
      <c r="Q212" s="481">
        <v>380674898.77568972</v>
      </c>
      <c r="R212" s="481">
        <v>27147855.85727644</v>
      </c>
      <c r="S212" s="480">
        <v>7.6791454574923715E-2</v>
      </c>
    </row>
    <row r="213" spans="1:19" x14ac:dyDescent="0.25">
      <c r="A213" s="547" t="s">
        <v>100</v>
      </c>
      <c r="B213" s="24" t="s">
        <v>247</v>
      </c>
      <c r="C213" s="475">
        <v>148075027.66004196</v>
      </c>
      <c r="D213" s="475">
        <v>5762989.1649899781</v>
      </c>
      <c r="E213" s="476">
        <v>4.049544385656699E-2</v>
      </c>
      <c r="F213" s="477">
        <v>328695613.86643332</v>
      </c>
      <c r="G213" s="477">
        <v>22673144.529188991</v>
      </c>
      <c r="H213" s="476">
        <v>7.408980320396874E-2</v>
      </c>
      <c r="L213" s="24" t="s">
        <v>247</v>
      </c>
      <c r="M213" s="474" t="s">
        <v>247</v>
      </c>
      <c r="N213" s="475">
        <v>148075027.66004196</v>
      </c>
      <c r="O213" s="475">
        <v>5762989.1649899781</v>
      </c>
      <c r="P213" s="476">
        <v>4.049544385656699E-2</v>
      </c>
      <c r="Q213" s="477">
        <v>328695613.86643332</v>
      </c>
      <c r="R213" s="477">
        <v>22673144.529188991</v>
      </c>
      <c r="S213" s="476">
        <v>7.408980320396874E-2</v>
      </c>
    </row>
    <row r="214" spans="1:19" x14ac:dyDescent="0.25">
      <c r="A214" s="547" t="s">
        <v>100</v>
      </c>
      <c r="B214" s="25" t="s">
        <v>248</v>
      </c>
      <c r="C214" s="479">
        <v>23982245.839146942</v>
      </c>
      <c r="D214" s="479">
        <v>1213136.4831365645</v>
      </c>
      <c r="E214" s="480">
        <v>5.3279926947003398E-2</v>
      </c>
      <c r="F214" s="481">
        <v>51979284.909256414</v>
      </c>
      <c r="G214" s="481">
        <v>4474711.3280874491</v>
      </c>
      <c r="H214" s="480">
        <v>9.4195379323670961E-2</v>
      </c>
      <c r="L214" s="25" t="s">
        <v>248</v>
      </c>
      <c r="M214" s="478" t="s">
        <v>248</v>
      </c>
      <c r="N214" s="479">
        <v>23982245.839146942</v>
      </c>
      <c r="O214" s="479">
        <v>1213136.4831365645</v>
      </c>
      <c r="P214" s="480">
        <v>5.3279926947003398E-2</v>
      </c>
      <c r="Q214" s="481">
        <v>51979284.909256414</v>
      </c>
      <c r="R214" s="481">
        <v>4474711.3280874491</v>
      </c>
      <c r="S214" s="480">
        <v>9.4195379323670961E-2</v>
      </c>
    </row>
    <row r="215" spans="1:19" x14ac:dyDescent="0.25">
      <c r="A215" s="547" t="s">
        <v>100</v>
      </c>
      <c r="B215" s="24" t="s">
        <v>111</v>
      </c>
      <c r="C215" s="475">
        <v>4192926315.1154008</v>
      </c>
      <c r="D215" s="475">
        <v>154365219.65989208</v>
      </c>
      <c r="E215" s="476">
        <v>3.8222826400619615E-2</v>
      </c>
      <c r="F215" s="477">
        <v>9520466578.407299</v>
      </c>
      <c r="G215" s="477">
        <v>618743826.19559669</v>
      </c>
      <c r="H215" s="476">
        <v>6.9508323660368437E-2</v>
      </c>
      <c r="L215" s="24" t="s">
        <v>111</v>
      </c>
      <c r="M215" s="474" t="s">
        <v>111</v>
      </c>
      <c r="N215" s="475">
        <v>4192926315.1154008</v>
      </c>
      <c r="O215" s="475">
        <v>154365219.65989208</v>
      </c>
      <c r="P215" s="476">
        <v>3.8222826400619615E-2</v>
      </c>
      <c r="Q215" s="477">
        <v>9520466578.407299</v>
      </c>
      <c r="R215" s="477">
        <v>618743826.19559669</v>
      </c>
      <c r="S215" s="476">
        <v>6.9508323660368437E-2</v>
      </c>
    </row>
  </sheetData>
  <mergeCells count="3">
    <mergeCell ref="A9:A77"/>
    <mergeCell ref="A78:A146"/>
    <mergeCell ref="A147:A215"/>
  </mergeCells>
  <pageMargins left="0.7" right="0.7" top="0.75" bottom="0.75" header="0.3" footer="0.3"/>
  <colBreaks count="1" manualBreakCount="1">
    <brk id="9" max="1048575" man="1"/>
  </colBreaks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0AD9-83BA-4E38-80AD-AE3DB95D16F0}">
  <sheetPr>
    <tabColor theme="0" tint="-0.14999847407452621"/>
  </sheetPr>
  <dimension ref="B2:Q156"/>
  <sheetViews>
    <sheetView showGridLines="0" zoomScale="65" zoomScaleNormal="60" workbookViewId="0">
      <selection activeCell="K152" sqref="K152"/>
    </sheetView>
  </sheetViews>
  <sheetFormatPr defaultColWidth="13.26953125" defaultRowHeight="14.5" x14ac:dyDescent="0.35"/>
  <cols>
    <col min="1" max="1" width="3.7265625" style="27" customWidth="1"/>
    <col min="2" max="2" width="40" style="27" bestFit="1" customWidth="1"/>
    <col min="3" max="3" width="16.453125" style="27" bestFit="1" customWidth="1"/>
    <col min="4" max="4" width="16" style="98" bestFit="1" customWidth="1"/>
    <col min="5" max="5" width="12.453125" style="27" bestFit="1" customWidth="1"/>
    <col min="6" max="6" width="18.7265625" style="27" bestFit="1" customWidth="1"/>
    <col min="7" max="7" width="16.54296875" style="98" customWidth="1"/>
    <col min="8" max="8" width="12.453125" style="27" bestFit="1" customWidth="1"/>
    <col min="9" max="9" width="3.7265625" style="27" customWidth="1"/>
    <col min="10" max="10" width="44.1796875" style="27" bestFit="1" customWidth="1"/>
    <col min="11" max="11" width="17.54296875" style="27" customWidth="1"/>
    <col min="12" max="12" width="16" style="98" bestFit="1" customWidth="1"/>
    <col min="13" max="13" width="17.453125" style="27" bestFit="1" customWidth="1"/>
    <col min="14" max="14" width="18.7265625" style="27" bestFit="1" customWidth="1"/>
    <col min="15" max="15" width="16" style="98" bestFit="1" customWidth="1"/>
    <col min="16" max="16" width="12.453125" style="27" bestFit="1" customWidth="1"/>
    <col min="17" max="16384" width="13.26953125" style="27"/>
  </cols>
  <sheetData>
    <row r="2" spans="2:17" ht="23.5" x14ac:dyDescent="0.55000000000000004">
      <c r="B2" s="541" t="s">
        <v>249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</row>
    <row r="3" spans="2:17" ht="15" customHeight="1" thickBot="1" x14ac:dyDescent="0.4">
      <c r="B3" s="548" t="str">
        <f>'HOME PAGE'!H5</f>
        <v>4 WEEKS ENDING 01-26-2025</v>
      </c>
      <c r="C3" s="548"/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548"/>
      <c r="O3" s="548"/>
      <c r="P3" s="548"/>
    </row>
    <row r="4" spans="2:17" ht="15" customHeight="1" thickBot="1" x14ac:dyDescent="0.4">
      <c r="B4" s="549" t="s">
        <v>285</v>
      </c>
      <c r="C4" s="523" t="s">
        <v>266</v>
      </c>
      <c r="D4" s="524"/>
      <c r="E4" s="525"/>
      <c r="F4" s="545" t="s">
        <v>269</v>
      </c>
      <c r="G4" s="545"/>
      <c r="H4" s="545"/>
      <c r="I4" s="87"/>
      <c r="J4" s="550" t="s">
        <v>286</v>
      </c>
      <c r="K4" s="523" t="s">
        <v>266</v>
      </c>
      <c r="L4" s="524"/>
      <c r="M4" s="525"/>
      <c r="N4" s="538" t="s">
        <v>269</v>
      </c>
      <c r="O4" s="539"/>
      <c r="P4" s="540"/>
    </row>
    <row r="5" spans="2:17" ht="15.75" customHeight="1" thickBot="1" x14ac:dyDescent="0.4">
      <c r="B5" s="549"/>
      <c r="C5" s="88" t="s">
        <v>271</v>
      </c>
      <c r="D5" s="88" t="s">
        <v>272</v>
      </c>
      <c r="E5" s="88" t="s">
        <v>273</v>
      </c>
      <c r="F5" s="88" t="s">
        <v>271</v>
      </c>
      <c r="G5" s="88" t="s">
        <v>272</v>
      </c>
      <c r="H5" s="88" t="s">
        <v>273</v>
      </c>
      <c r="I5" s="89"/>
      <c r="J5" s="551"/>
      <c r="K5" s="88" t="s">
        <v>271</v>
      </c>
      <c r="L5" s="88" t="s">
        <v>272</v>
      </c>
      <c r="M5" s="88" t="s">
        <v>273</v>
      </c>
      <c r="N5" s="88" t="s">
        <v>271</v>
      </c>
      <c r="O5" s="88" t="s">
        <v>272</v>
      </c>
      <c r="P5" s="88" t="s">
        <v>273</v>
      </c>
    </row>
    <row r="6" spans="2:17" ht="15" customHeight="1" thickBot="1" x14ac:dyDescent="0.4">
      <c r="B6" s="90" t="s">
        <v>287</v>
      </c>
      <c r="C6" s="91">
        <f>'DMI SR Data'!C74</f>
        <v>14471258.141372712</v>
      </c>
      <c r="D6" s="91">
        <f>'DMI SR Data'!D74</f>
        <v>849274.44296979345</v>
      </c>
      <c r="E6" s="116">
        <f>'DMI SR Data'!E74</f>
        <v>6.2345871333656412E-2</v>
      </c>
      <c r="F6" s="91">
        <f>'DMI SR Data'!F74</f>
        <v>31868611.016234554</v>
      </c>
      <c r="G6" s="91">
        <f>'DMI SR Data'!G74</f>
        <v>3115728.9606224187</v>
      </c>
      <c r="H6" s="119">
        <f>'DMI SR Data'!H74</f>
        <v>0.1083623184137214</v>
      </c>
      <c r="I6" s="87"/>
      <c r="J6" s="90" t="s">
        <v>286</v>
      </c>
      <c r="K6" s="91">
        <f>'DMI SR Data'!C68</f>
        <v>50991104.87007311</v>
      </c>
      <c r="L6" s="91">
        <f>'DMI SR Data'!D68</f>
        <v>1501560.7361239195</v>
      </c>
      <c r="M6" s="116">
        <f>'DMI SR Data'!E68</f>
        <v>3.0340969237052803E-2</v>
      </c>
      <c r="N6" s="91">
        <f>'DMI SR Data'!F68</f>
        <v>117465393.938045</v>
      </c>
      <c r="O6" s="91">
        <f>'DMI SR Data'!G68</f>
        <v>8071608.7265571058</v>
      </c>
      <c r="P6" s="119">
        <f>'DMI SR Data'!H68</f>
        <v>7.3784892907330105E-2</v>
      </c>
    </row>
    <row r="7" spans="2:17" ht="15" customHeight="1" x14ac:dyDescent="0.35">
      <c r="B7" s="92" t="s">
        <v>288</v>
      </c>
      <c r="C7" s="93">
        <f>'DMI SR Data'!C75</f>
        <v>12386950.553750809</v>
      </c>
      <c r="D7" s="93">
        <f>'DMI SR Data'!D75</f>
        <v>718202.32202666812</v>
      </c>
      <c r="E7" s="117">
        <f>'DMI SR Data'!E75</f>
        <v>6.1549217427973299E-2</v>
      </c>
      <c r="F7" s="93">
        <f>'DMI SR Data'!F75</f>
        <v>27315490.710918602</v>
      </c>
      <c r="G7" s="93">
        <f>'DMI SR Data'!G75</f>
        <v>2612126.3198781908</v>
      </c>
      <c r="H7" s="120">
        <f>'DMI SR Data'!H75</f>
        <v>0.1057396991976354</v>
      </c>
      <c r="I7" s="87"/>
      <c r="J7" s="92" t="s">
        <v>289</v>
      </c>
      <c r="K7" s="104">
        <f>'DMI SR Data'!C69</f>
        <v>15209577.432700468</v>
      </c>
      <c r="L7" s="93">
        <f>'DMI SR Data'!D69</f>
        <v>523796.66973979212</v>
      </c>
      <c r="M7" s="117">
        <f>'DMI SR Data'!E69</f>
        <v>3.5666926954327889E-2</v>
      </c>
      <c r="N7" s="93">
        <f>'DMI SR Data'!F69</f>
        <v>33641369.837880015</v>
      </c>
      <c r="O7" s="93">
        <f>'DMI SR Data'!G69</f>
        <v>2635978.1603179835</v>
      </c>
      <c r="P7" s="120">
        <f>'DMI SR Data'!H69</f>
        <v>8.5016767010416036E-2</v>
      </c>
    </row>
    <row r="8" spans="2:17" ht="15" customHeight="1" thickBot="1" x14ac:dyDescent="0.4">
      <c r="B8" s="94" t="s">
        <v>290</v>
      </c>
      <c r="C8" s="95">
        <f>'DMI SR Data'!C76</f>
        <v>2084307.587621893</v>
      </c>
      <c r="D8" s="95">
        <f>'DMI SR Data'!D76</f>
        <v>131072.12094311416</v>
      </c>
      <c r="E8" s="118">
        <f>'DMI SR Data'!E76</f>
        <v>6.7105130527854454E-2</v>
      </c>
      <c r="F8" s="95">
        <f>'DMI SR Data'!F76</f>
        <v>4553120.3053159788</v>
      </c>
      <c r="G8" s="95">
        <f>'DMI SR Data'!G76</f>
        <v>503602.64074425725</v>
      </c>
      <c r="H8" s="121">
        <f>'DMI SR Data'!H76</f>
        <v>0.12436114185898198</v>
      </c>
      <c r="I8" s="87"/>
      <c r="J8" s="92" t="s">
        <v>291</v>
      </c>
      <c r="K8" s="104">
        <f>'DMI SR Data'!C70</f>
        <v>9350030.7904335093</v>
      </c>
      <c r="L8" s="93">
        <f>'DMI SR Data'!D70</f>
        <v>17087.59684111923</v>
      </c>
      <c r="M8" s="117">
        <f>'DMI SR Data'!E70</f>
        <v>1.8308904797417883E-3</v>
      </c>
      <c r="N8" s="93">
        <f>'DMI SR Data'!F70</f>
        <v>21686130.927446652</v>
      </c>
      <c r="O8" s="93">
        <f>'DMI SR Data'!G70</f>
        <v>1008160.7122903876</v>
      </c>
      <c r="P8" s="120">
        <f>'DMI SR Data'!H70</f>
        <v>4.87553034364775E-2</v>
      </c>
    </row>
    <row r="9" spans="2:17" ht="15" customHeight="1" thickBot="1" x14ac:dyDescent="0.4">
      <c r="B9" s="96"/>
      <c r="C9" s="96"/>
      <c r="D9" s="97"/>
      <c r="E9" s="96"/>
      <c r="F9" s="96"/>
      <c r="G9" s="97"/>
      <c r="H9" s="96"/>
      <c r="I9" s="87"/>
      <c r="J9" s="92" t="s">
        <v>292</v>
      </c>
      <c r="K9" s="104">
        <f>'DMI SR Data'!C71</f>
        <v>17339106.531507883</v>
      </c>
      <c r="L9" s="93">
        <f>'DMI SR Data'!D71</f>
        <v>599216.57134062424</v>
      </c>
      <c r="M9" s="117">
        <f>'DMI SR Data'!E71</f>
        <v>3.5795729408405086E-2</v>
      </c>
      <c r="N9" s="93">
        <f>'DMI SR Data'!F71</f>
        <v>40571671.80404301</v>
      </c>
      <c r="O9" s="93">
        <f>'DMI SR Data'!G71</f>
        <v>2809074.1599443331</v>
      </c>
      <c r="P9" s="120">
        <f>'DMI SR Data'!H71</f>
        <v>7.438773641630872E-2</v>
      </c>
    </row>
    <row r="10" spans="2:17" ht="15" customHeight="1" thickBot="1" x14ac:dyDescent="0.4">
      <c r="B10" s="550" t="s">
        <v>293</v>
      </c>
      <c r="C10" s="523" t="s">
        <v>266</v>
      </c>
      <c r="D10" s="524"/>
      <c r="E10" s="525"/>
      <c r="F10" s="545" t="s">
        <v>269</v>
      </c>
      <c r="G10" s="545"/>
      <c r="H10" s="545"/>
      <c r="I10" s="87"/>
      <c r="J10" s="92" t="s">
        <v>294</v>
      </c>
      <c r="K10" s="104">
        <f>'DMI SR Data'!C72</f>
        <v>1212009.4899048037</v>
      </c>
      <c r="L10" s="93">
        <f>'DMI SR Data'!D72</f>
        <v>59042.381498118397</v>
      </c>
      <c r="M10" s="117">
        <f>'DMI SR Data'!E72</f>
        <v>5.1209077056595803E-2</v>
      </c>
      <c r="N10" s="93">
        <f>'DMI SR Data'!F72</f>
        <v>2712231.6872208095</v>
      </c>
      <c r="O10" s="93">
        <f>'DMI SR Data'!G72</f>
        <v>260342.81121557625</v>
      </c>
      <c r="P10" s="120">
        <f>'DMI SR Data'!H72</f>
        <v>0.10618050995840506</v>
      </c>
    </row>
    <row r="11" spans="2:17" ht="15" customHeight="1" thickBot="1" x14ac:dyDescent="0.4">
      <c r="B11" s="551"/>
      <c r="C11" s="88" t="s">
        <v>271</v>
      </c>
      <c r="D11" s="88" t="s">
        <v>272</v>
      </c>
      <c r="E11" s="88" t="s">
        <v>273</v>
      </c>
      <c r="F11" s="88" t="s">
        <v>271</v>
      </c>
      <c r="G11" s="88" t="s">
        <v>272</v>
      </c>
      <c r="H11" s="88" t="s">
        <v>273</v>
      </c>
      <c r="I11" s="87"/>
      <c r="J11" s="94" t="s">
        <v>295</v>
      </c>
      <c r="K11" s="108">
        <f>'DMI SR Data'!C73</f>
        <v>7880380.6255264133</v>
      </c>
      <c r="L11" s="102">
        <f>'DMI SR Data'!D73</f>
        <v>302417.51670428552</v>
      </c>
      <c r="M11" s="123">
        <f>'DMI SR Data'!E73</f>
        <v>3.9907493921713146E-2</v>
      </c>
      <c r="N11" s="102">
        <f>'DMI SR Data'!F73</f>
        <v>18853989.681454521</v>
      </c>
      <c r="O11" s="102">
        <f>'DMI SR Data'!G73</f>
        <v>1358052.8827888481</v>
      </c>
      <c r="P11" s="124">
        <f>'DMI SR Data'!H73</f>
        <v>7.762104415537327E-2</v>
      </c>
    </row>
    <row r="12" spans="2:17" ht="15" thickBot="1" x14ac:dyDescent="0.4">
      <c r="B12" s="90" t="s">
        <v>296</v>
      </c>
      <c r="C12" s="91">
        <f>'DMI SR Data'!C18</f>
        <v>46375195.463189602</v>
      </c>
      <c r="D12" s="91">
        <f>'DMI SR Data'!D18</f>
        <v>2432792.0288062021</v>
      </c>
      <c r="E12" s="116">
        <f>'DMI SR Data'!E18</f>
        <v>5.5363199066681613E-2</v>
      </c>
      <c r="F12" s="91">
        <f>'DMI SR Data'!F18</f>
        <v>104867026.31281292</v>
      </c>
      <c r="G12" s="91">
        <f>'DMI SR Data'!G18</f>
        <v>9398251.0182947665</v>
      </c>
      <c r="H12" s="119">
        <f>'DMI SR Data'!H18</f>
        <v>9.8443192439637561E-2</v>
      </c>
      <c r="I12" s="87"/>
    </row>
    <row r="13" spans="2:17" ht="15" thickBot="1" x14ac:dyDescent="0.4">
      <c r="B13" s="92" t="s">
        <v>297</v>
      </c>
      <c r="C13" s="104">
        <f>'DMI SR Data'!C19</f>
        <v>3930689.4928369205</v>
      </c>
      <c r="D13" s="93">
        <f>'DMI SR Data'!D19</f>
        <v>303036.58258037874</v>
      </c>
      <c r="E13" s="117">
        <f>'DMI SR Data'!E19</f>
        <v>8.3535164492610864E-2</v>
      </c>
      <c r="F13" s="93">
        <f>'DMI SR Data'!F19</f>
        <v>9354561.8394968454</v>
      </c>
      <c r="G13" s="93">
        <f>'DMI SR Data'!G19</f>
        <v>1131931.2916453285</v>
      </c>
      <c r="H13" s="120">
        <f>'DMI SR Data'!H19</f>
        <v>0.13766048286592297</v>
      </c>
      <c r="I13" s="87"/>
      <c r="J13" s="550" t="s">
        <v>298</v>
      </c>
      <c r="K13" s="538" t="s">
        <v>266</v>
      </c>
      <c r="L13" s="539"/>
      <c r="M13" s="540"/>
      <c r="N13" s="538" t="s">
        <v>269</v>
      </c>
      <c r="O13" s="539"/>
      <c r="P13" s="540"/>
    </row>
    <row r="14" spans="2:17" ht="15" customHeight="1" thickBot="1" x14ac:dyDescent="0.4">
      <c r="B14" s="92" t="s">
        <v>299</v>
      </c>
      <c r="C14" s="104">
        <f>'DMI SR Data'!C20</f>
        <v>4007399.2875664146</v>
      </c>
      <c r="D14" s="93">
        <f>'DMI SR Data'!D20</f>
        <v>220577.00319247553</v>
      </c>
      <c r="E14" s="117">
        <f>'DMI SR Data'!E20</f>
        <v>5.8248575356353881E-2</v>
      </c>
      <c r="F14" s="93">
        <f>'DMI SR Data'!F20</f>
        <v>9070010.9393006191</v>
      </c>
      <c r="G14" s="93">
        <f>'DMI SR Data'!G20</f>
        <v>855633.30690197553</v>
      </c>
      <c r="H14" s="120">
        <f>'DMI SR Data'!H20</f>
        <v>0.10416288916731065</v>
      </c>
      <c r="I14" s="87"/>
      <c r="J14" s="551"/>
      <c r="K14" s="88" t="s">
        <v>271</v>
      </c>
      <c r="L14" s="88" t="s">
        <v>272</v>
      </c>
      <c r="M14" s="88" t="s">
        <v>273</v>
      </c>
      <c r="N14" s="88" t="s">
        <v>271</v>
      </c>
      <c r="O14" s="88" t="s">
        <v>272</v>
      </c>
      <c r="P14" s="88" t="s">
        <v>273</v>
      </c>
    </row>
    <row r="15" spans="2:17" ht="15" customHeight="1" thickBot="1" x14ac:dyDescent="0.4">
      <c r="B15" s="92" t="s">
        <v>300</v>
      </c>
      <c r="C15" s="104">
        <f>'DMI SR Data'!C21</f>
        <v>25952891.833362017</v>
      </c>
      <c r="D15" s="93">
        <f>'DMI SR Data'!D21</f>
        <v>1308394.0544102453</v>
      </c>
      <c r="E15" s="117">
        <f>'DMI SR Data'!E21</f>
        <v>5.3090716887227898E-2</v>
      </c>
      <c r="F15" s="93">
        <f>'DMI SR Data'!F21</f>
        <v>58967581.516332805</v>
      </c>
      <c r="G15" s="93">
        <f>'DMI SR Data'!G21</f>
        <v>5174898.0410659686</v>
      </c>
      <c r="H15" s="120">
        <f>'DMI SR Data'!H21</f>
        <v>9.6200778744293697E-2</v>
      </c>
      <c r="I15" s="87"/>
      <c r="J15" s="132" t="s">
        <v>301</v>
      </c>
      <c r="K15" s="91">
        <f>'DMI SR Data'!C65</f>
        <v>5156913.3332681945</v>
      </c>
      <c r="L15" s="91">
        <f>'DMI SR Data'!D65</f>
        <v>159081.30675919075</v>
      </c>
      <c r="M15" s="116">
        <f>'DMI SR Data'!E65</f>
        <v>3.1830062698267471E-2</v>
      </c>
      <c r="N15" s="91">
        <f>'DMI SR Data'!F65</f>
        <v>11638814.536779461</v>
      </c>
      <c r="O15" s="91">
        <f>'DMI SR Data'!G65</f>
        <v>647812.49890754186</v>
      </c>
      <c r="P15" s="119">
        <f>'DMI SR Data'!H65</f>
        <v>5.8940258283581529E-2</v>
      </c>
    </row>
    <row r="16" spans="2:17" ht="15" customHeight="1" x14ac:dyDescent="0.35">
      <c r="B16" s="92" t="s">
        <v>302</v>
      </c>
      <c r="C16" s="104">
        <f>'DMI SR Data'!C22</f>
        <v>7603210.63999293</v>
      </c>
      <c r="D16" s="93">
        <f>'DMI SR Data'!D22</f>
        <v>385668.74195742421</v>
      </c>
      <c r="E16" s="117">
        <f>'DMI SR Data'!E22</f>
        <v>5.3434915571795541E-2</v>
      </c>
      <c r="F16" s="93">
        <f>'DMI SR Data'!F22</f>
        <v>16700415.348991985</v>
      </c>
      <c r="G16" s="93">
        <f>'DMI SR Data'!G22</f>
        <v>1292370.3855644409</v>
      </c>
      <c r="H16" s="120">
        <f>'DMI SR Data'!H22</f>
        <v>8.3876337889200389E-2</v>
      </c>
      <c r="I16" s="87"/>
      <c r="J16" s="133" t="s">
        <v>303</v>
      </c>
      <c r="K16" s="104">
        <f>'DMI SR Data'!C66</f>
        <v>2276200.2631234485</v>
      </c>
      <c r="L16" s="93">
        <f>'DMI SR Data'!D66</f>
        <v>60915.39217067929</v>
      </c>
      <c r="M16" s="117">
        <f>'DMI SR Data'!E66</f>
        <v>2.7497769234744181E-2</v>
      </c>
      <c r="N16" s="93">
        <f>'DMI SR Data'!F66</f>
        <v>5103399.5604896955</v>
      </c>
      <c r="O16" s="93">
        <f>'DMI SR Data'!G66</f>
        <v>276715.36052376498</v>
      </c>
      <c r="P16" s="120">
        <f>'DMI SR Data'!H66</f>
        <v>5.7330322237721332E-2</v>
      </c>
      <c r="Q16" s="99"/>
    </row>
    <row r="17" spans="2:17" ht="15" customHeight="1" thickBot="1" x14ac:dyDescent="0.4">
      <c r="B17" s="92" t="s">
        <v>304</v>
      </c>
      <c r="C17" s="104">
        <f>'DMI SR Data'!C23</f>
        <v>1471718.1542241275</v>
      </c>
      <c r="D17" s="93">
        <f>'DMI SR Data'!D23</f>
        <v>105536.81323763728</v>
      </c>
      <c r="E17" s="117">
        <f>'DMI SR Data'!E23</f>
        <v>7.7249491023959824E-2</v>
      </c>
      <c r="F17" s="93">
        <f>'DMI SR Data'!F23</f>
        <v>3331130.4527285248</v>
      </c>
      <c r="G17" s="93">
        <f>'DMI SR Data'!G23</f>
        <v>352564.64151524007</v>
      </c>
      <c r="H17" s="120">
        <f>'DMI SR Data'!H23</f>
        <v>0.11836724915996631</v>
      </c>
      <c r="I17" s="87"/>
      <c r="J17" s="134" t="s">
        <v>305</v>
      </c>
      <c r="K17" s="135">
        <f>'DMI SR Data'!C67</f>
        <v>2880713.0701447423</v>
      </c>
      <c r="L17" s="95">
        <f>'DMI SR Data'!D67</f>
        <v>98165.914588505402</v>
      </c>
      <c r="M17" s="118">
        <f>'DMI SR Data'!E67</f>
        <v>3.5279155788064925E-2</v>
      </c>
      <c r="N17" s="95">
        <f>'DMI SR Data'!F67</f>
        <v>6535414.9762897668</v>
      </c>
      <c r="O17" s="95">
        <f>'DMI SR Data'!G67</f>
        <v>371097.13838377967</v>
      </c>
      <c r="P17" s="121">
        <f>'DMI SR Data'!H67</f>
        <v>6.0200844301344626E-2</v>
      </c>
    </row>
    <row r="18" spans="2:17" ht="15" customHeight="1" x14ac:dyDescent="0.35">
      <c r="B18" s="92" t="s">
        <v>306</v>
      </c>
      <c r="C18" s="104">
        <f>'DMI SR Data'!C24</f>
        <v>812774.10756804852</v>
      </c>
      <c r="D18" s="93">
        <f>'DMI SR Data'!D24</f>
        <v>29683.783421583823</v>
      </c>
      <c r="E18" s="117">
        <f>'DMI SR Data'!E24</f>
        <v>3.7905950956472215E-2</v>
      </c>
      <c r="F18" s="93">
        <f>'DMI SR Data'!F24</f>
        <v>1815372.9108001939</v>
      </c>
      <c r="G18" s="93">
        <f>'DMI SR Data'!G24</f>
        <v>162686.0007286414</v>
      </c>
      <c r="H18" s="120">
        <f>'DMI SR Data'!H24</f>
        <v>9.8437277948548632E-2</v>
      </c>
      <c r="I18" s="87"/>
      <c r="J18" s="101"/>
      <c r="K18" s="72"/>
      <c r="L18" s="72"/>
      <c r="M18" s="73"/>
      <c r="N18" s="72"/>
      <c r="O18" s="72"/>
      <c r="P18" s="73"/>
    </row>
    <row r="19" spans="2:17" ht="15" customHeight="1" thickBot="1" x14ac:dyDescent="0.4">
      <c r="B19" s="94" t="s">
        <v>307</v>
      </c>
      <c r="C19" s="108">
        <f>'DMI SR Data'!C25</f>
        <v>2608743.332422643</v>
      </c>
      <c r="D19" s="102">
        <f>'DMI SR Data'!D25</f>
        <v>89410.686255612411</v>
      </c>
      <c r="E19" s="123">
        <f>'DMI SR Data'!E25</f>
        <v>3.5489829575163029E-2</v>
      </c>
      <c r="F19" s="102">
        <f>'DMI SR Data'!F25</f>
        <v>5691568.8848739313</v>
      </c>
      <c r="G19" s="102">
        <f>'DMI SR Data'!G25</f>
        <v>455641.49521872681</v>
      </c>
      <c r="H19" s="124">
        <f>'DMI SR Data'!H25</f>
        <v>8.7022118778605079E-2</v>
      </c>
      <c r="I19" s="87"/>
    </row>
    <row r="20" spans="2:17" ht="15" customHeight="1" thickBot="1" x14ac:dyDescent="0.4">
      <c r="B20" s="87"/>
      <c r="C20" s="96"/>
      <c r="D20" s="97"/>
      <c r="E20" s="96"/>
      <c r="F20" s="96"/>
      <c r="G20" s="97"/>
      <c r="H20" s="96"/>
      <c r="I20" s="87"/>
      <c r="J20" s="550" t="s">
        <v>308</v>
      </c>
      <c r="K20" s="538" t="s">
        <v>266</v>
      </c>
      <c r="L20" s="539"/>
      <c r="M20" s="540"/>
      <c r="N20" s="538" t="s">
        <v>269</v>
      </c>
      <c r="O20" s="539"/>
      <c r="P20" s="540"/>
    </row>
    <row r="21" spans="2:17" ht="15" customHeight="1" thickBot="1" x14ac:dyDescent="0.4">
      <c r="B21" s="549" t="s">
        <v>309</v>
      </c>
      <c r="C21" s="523" t="s">
        <v>266</v>
      </c>
      <c r="D21" s="524"/>
      <c r="E21" s="525"/>
      <c r="F21" s="545" t="s">
        <v>269</v>
      </c>
      <c r="G21" s="545"/>
      <c r="H21" s="545"/>
      <c r="I21" s="87"/>
      <c r="J21" s="551"/>
      <c r="K21" s="88" t="s">
        <v>271</v>
      </c>
      <c r="L21" s="88" t="s">
        <v>272</v>
      </c>
      <c r="M21" s="88" t="s">
        <v>273</v>
      </c>
      <c r="N21" s="88" t="s">
        <v>271</v>
      </c>
      <c r="O21" s="88" t="s">
        <v>272</v>
      </c>
      <c r="P21" s="88" t="s">
        <v>273</v>
      </c>
    </row>
    <row r="22" spans="2:17" ht="15" thickBot="1" x14ac:dyDescent="0.4">
      <c r="B22" s="549"/>
      <c r="C22" s="88" t="s">
        <v>271</v>
      </c>
      <c r="D22" s="88" t="s">
        <v>272</v>
      </c>
      <c r="E22" s="88" t="s">
        <v>273</v>
      </c>
      <c r="F22" s="88" t="s">
        <v>271</v>
      </c>
      <c r="G22" s="88" t="s">
        <v>272</v>
      </c>
      <c r="H22" s="88" t="s">
        <v>273</v>
      </c>
      <c r="I22" s="87"/>
      <c r="J22" s="90" t="s">
        <v>310</v>
      </c>
      <c r="K22" s="91">
        <f>'DMI SR Data'!C40</f>
        <v>16109859.176106606</v>
      </c>
      <c r="L22" s="91">
        <f>'DMI SR Data'!D40</f>
        <v>259086.59391650558</v>
      </c>
      <c r="M22" s="116">
        <f>'DMI SR Data'!E40</f>
        <v>1.634536061716101E-2</v>
      </c>
      <c r="N22" s="91">
        <f>'DMI SR Data'!F40</f>
        <v>37267604.264738619</v>
      </c>
      <c r="O22" s="91">
        <f>'DMI SR Data'!G40</f>
        <v>1268551.0366967767</v>
      </c>
      <c r="P22" s="119">
        <f>'DMI SR Data'!H40</f>
        <v>3.5238455541064771E-2</v>
      </c>
    </row>
    <row r="23" spans="2:17" ht="15" customHeight="1" thickBot="1" x14ac:dyDescent="0.4">
      <c r="B23" s="90" t="s">
        <v>311</v>
      </c>
      <c r="C23" s="91">
        <f>'DMI SR Data'!C9</f>
        <v>59350044.437922537</v>
      </c>
      <c r="D23" s="91">
        <f>'DMI SR Data'!D9</f>
        <v>4494423.3588135242</v>
      </c>
      <c r="E23" s="116">
        <f>'DMI SR Data'!E9</f>
        <v>8.1931865329388495E-2</v>
      </c>
      <c r="F23" s="91">
        <f>'DMI SR Data'!F9</f>
        <v>134570785.78833774</v>
      </c>
      <c r="G23" s="91">
        <f>'DMI SR Data'!G9</f>
        <v>15514926.368828788</v>
      </c>
      <c r="H23" s="119">
        <f>'DMI SR Data'!H9</f>
        <v>0.13031636111381892</v>
      </c>
      <c r="I23" s="87"/>
      <c r="J23" s="92" t="s">
        <v>312</v>
      </c>
      <c r="K23" s="104">
        <f>'DMI SR Data'!C41</f>
        <v>4330102.1075558029</v>
      </c>
      <c r="L23" s="93">
        <f>'DMI SR Data'!D41</f>
        <v>72659.348987965845</v>
      </c>
      <c r="M23" s="117">
        <f>'DMI SR Data'!E41</f>
        <v>1.7066430039897412E-2</v>
      </c>
      <c r="N23" s="93">
        <f>'DMI SR Data'!F41</f>
        <v>10177940.986183107</v>
      </c>
      <c r="O23" s="93">
        <f>'DMI SR Data'!G41</f>
        <v>313778.08948878013</v>
      </c>
      <c r="P23" s="120">
        <f>'DMI SR Data'!H41</f>
        <v>3.1809905490706496E-2</v>
      </c>
    </row>
    <row r="24" spans="2:17" ht="15" customHeight="1" x14ac:dyDescent="0.35">
      <c r="B24" s="92" t="s">
        <v>313</v>
      </c>
      <c r="C24" s="104">
        <f>'DMI SR Data'!C10</f>
        <v>4995350.4136452265</v>
      </c>
      <c r="D24" s="93">
        <f>'DMI SR Data'!D10</f>
        <v>398007.15223854315</v>
      </c>
      <c r="E24" s="117">
        <f>'DMI SR Data'!E10</f>
        <v>8.6573294532886785E-2</v>
      </c>
      <c r="F24" s="93">
        <f>'DMI SR Data'!F10</f>
        <v>11378784.982151676</v>
      </c>
      <c r="G24" s="93">
        <f>'DMI SR Data'!G10</f>
        <v>1328783.7196218465</v>
      </c>
      <c r="H24" s="120">
        <f>'DMI SR Data'!H10</f>
        <v>0.13221726892473637</v>
      </c>
      <c r="I24" s="87"/>
      <c r="J24" s="92" t="s">
        <v>314</v>
      </c>
      <c r="K24" s="104">
        <f>'DMI SR Data'!C42</f>
        <v>7303653.3983899988</v>
      </c>
      <c r="L24" s="93">
        <f>'DMI SR Data'!D42</f>
        <v>88962.020760485902</v>
      </c>
      <c r="M24" s="117">
        <f>'DMI SR Data'!E42</f>
        <v>1.2330675853485448E-2</v>
      </c>
      <c r="N24" s="93">
        <f>'DMI SR Data'!F42</f>
        <v>17251535.64232203</v>
      </c>
      <c r="O24" s="93">
        <f>'DMI SR Data'!G42</f>
        <v>503438.29622319899</v>
      </c>
      <c r="P24" s="120">
        <f>'DMI SR Data'!H42</f>
        <v>3.0059432174274169E-2</v>
      </c>
    </row>
    <row r="25" spans="2:17" ht="15" customHeight="1" x14ac:dyDescent="0.35">
      <c r="B25" s="92" t="s">
        <v>315</v>
      </c>
      <c r="C25" s="104">
        <f>'DMI SR Data'!C11</f>
        <v>11213584.054333866</v>
      </c>
      <c r="D25" s="93">
        <f>'DMI SR Data'!D11</f>
        <v>941325.82309792005</v>
      </c>
      <c r="E25" s="117">
        <f>'DMI SR Data'!E11</f>
        <v>9.1637671280062907E-2</v>
      </c>
      <c r="F25" s="93">
        <f>'DMI SR Data'!F11</f>
        <v>25760392.998361863</v>
      </c>
      <c r="G25" s="93">
        <f>'DMI SR Data'!G11</f>
        <v>3202602.4820620231</v>
      </c>
      <c r="H25" s="120">
        <f>'DMI SR Data'!H11</f>
        <v>0.14197323446850355</v>
      </c>
      <c r="I25" s="87"/>
      <c r="J25" s="92" t="s">
        <v>316</v>
      </c>
      <c r="K25" s="104">
        <f>'DMI SR Data'!C43</f>
        <v>2635192.068014238</v>
      </c>
      <c r="L25" s="93">
        <f>'DMI SR Data'!D43</f>
        <v>46188.277360869572</v>
      </c>
      <c r="M25" s="117">
        <f>'DMI SR Data'!E43</f>
        <v>1.7840173709909233E-2</v>
      </c>
      <c r="N25" s="93">
        <f>'DMI SR Data'!F43</f>
        <v>5570754.8303099433</v>
      </c>
      <c r="O25" s="93">
        <f>'DMI SR Data'!G43</f>
        <v>241265.41620897129</v>
      </c>
      <c r="P25" s="120">
        <f>'DMI SR Data'!H43</f>
        <v>4.5269893129090716E-2</v>
      </c>
    </row>
    <row r="26" spans="2:17" ht="15" customHeight="1" x14ac:dyDescent="0.35">
      <c r="B26" s="92" t="s">
        <v>317</v>
      </c>
      <c r="C26" s="104">
        <f>'DMI SR Data'!C12</f>
        <v>4845242.3238668507</v>
      </c>
      <c r="D26" s="93">
        <f>'DMI SR Data'!D12</f>
        <v>424545.3471024679</v>
      </c>
      <c r="E26" s="117">
        <f>'DMI SR Data'!E12</f>
        <v>9.6035839898984232E-2</v>
      </c>
      <c r="F26" s="93">
        <f>'DMI SR Data'!F12</f>
        <v>10556165.9589752</v>
      </c>
      <c r="G26" s="93">
        <f>'DMI SR Data'!G12</f>
        <v>1266793.4626443442</v>
      </c>
      <c r="H26" s="120">
        <f>'DMI SR Data'!H12</f>
        <v>0.13637018680698898</v>
      </c>
      <c r="I26" s="87"/>
      <c r="J26" s="92" t="s">
        <v>318</v>
      </c>
      <c r="K26" s="104">
        <f>'DMI SR Data'!C44</f>
        <v>1067833.2508366506</v>
      </c>
      <c r="L26" s="93">
        <f>'DMI SR Data'!D44</f>
        <v>20485.083154530963</v>
      </c>
      <c r="M26" s="117">
        <f>'DMI SR Data'!E44</f>
        <v>1.9559000327337553E-2</v>
      </c>
      <c r="N26" s="93">
        <f>'DMI SR Data'!F44</f>
        <v>2519663.5804670053</v>
      </c>
      <c r="O26" s="93">
        <f>'DMI SR Data'!G44</f>
        <v>94317.238100540359</v>
      </c>
      <c r="P26" s="120">
        <f>'DMI SR Data'!H44</f>
        <v>3.8888152365287719E-2</v>
      </c>
    </row>
    <row r="27" spans="2:17" ht="15" customHeight="1" thickBot="1" x14ac:dyDescent="0.4">
      <c r="B27" s="92" t="s">
        <v>319</v>
      </c>
      <c r="C27" s="104">
        <f>'DMI SR Data'!C13</f>
        <v>2484855.6395818321</v>
      </c>
      <c r="D27" s="93">
        <f>'DMI SR Data'!D13</f>
        <v>216788.49564013258</v>
      </c>
      <c r="E27" s="117">
        <f>'DMI SR Data'!E13</f>
        <v>9.5582926730896245E-2</v>
      </c>
      <c r="F27" s="93">
        <f>'DMI SR Data'!F13</f>
        <v>5725237.4545878805</v>
      </c>
      <c r="G27" s="93">
        <f>'DMI SR Data'!G13</f>
        <v>703658.6827026289</v>
      </c>
      <c r="H27" s="120">
        <f>'DMI SR Data'!H13</f>
        <v>0.14012698290072911</v>
      </c>
      <c r="I27" s="87"/>
      <c r="J27" s="94" t="s">
        <v>320</v>
      </c>
      <c r="K27" s="108">
        <f>'DMI SR Data'!C45</f>
        <v>773078.35130990588</v>
      </c>
      <c r="L27" s="102">
        <f>'DMI SR Data'!D45</f>
        <v>30791.863652647706</v>
      </c>
      <c r="M27" s="123">
        <f>'DMI SR Data'!E45</f>
        <v>4.1482452078348324E-2</v>
      </c>
      <c r="N27" s="102">
        <f>'DMI SR Data'!F45</f>
        <v>1747709.2254565198</v>
      </c>
      <c r="O27" s="102">
        <f>'DMI SR Data'!G45</f>
        <v>115751.99667526898</v>
      </c>
      <c r="P27" s="124">
        <f>'DMI SR Data'!H45</f>
        <v>7.0928327430316795E-2</v>
      </c>
    </row>
    <row r="28" spans="2:17" ht="15" customHeight="1" thickBot="1" x14ac:dyDescent="0.4">
      <c r="B28" s="92" t="s">
        <v>321</v>
      </c>
      <c r="C28" s="104">
        <f>'DMI SR Data'!C14</f>
        <v>12100406.781712867</v>
      </c>
      <c r="D28" s="93">
        <f>'DMI SR Data'!D14</f>
        <v>870301.27488832735</v>
      </c>
      <c r="E28" s="117">
        <f>'DMI SR Data'!E14</f>
        <v>7.749715925281779E-2</v>
      </c>
      <c r="F28" s="93">
        <f>'DMI SR Data'!F14</f>
        <v>27434906.140130777</v>
      </c>
      <c r="G28" s="93">
        <f>'DMI SR Data'!G14</f>
        <v>3147435.6192172915</v>
      </c>
      <c r="H28" s="120">
        <f>'DMI SR Data'!H14</f>
        <v>0.12959091876229326</v>
      </c>
      <c r="I28" s="87"/>
    </row>
    <row r="29" spans="2:17" ht="15" customHeight="1" thickBot="1" x14ac:dyDescent="0.4">
      <c r="B29" s="92" t="s">
        <v>322</v>
      </c>
      <c r="C29" s="104">
        <f>'DMI SR Data'!C15</f>
        <v>6227743.1206948832</v>
      </c>
      <c r="D29" s="93">
        <f>'DMI SR Data'!D15</f>
        <v>548417.64375454281</v>
      </c>
      <c r="E29" s="117">
        <f>'DMI SR Data'!E15</f>
        <v>9.6563869420985424E-2</v>
      </c>
      <c r="F29" s="93">
        <f>'DMI SR Data'!F15</f>
        <v>14063973.844521794</v>
      </c>
      <c r="G29" s="93">
        <f>'DMI SR Data'!G15</f>
        <v>1877921.6478450354</v>
      </c>
      <c r="H29" s="120">
        <f>'DMI SR Data'!H15</f>
        <v>0.15410418546846211</v>
      </c>
      <c r="I29" s="87"/>
      <c r="J29" s="550" t="s">
        <v>323</v>
      </c>
      <c r="K29" s="538" t="s">
        <v>266</v>
      </c>
      <c r="L29" s="539"/>
      <c r="M29" s="540"/>
      <c r="N29" s="538" t="s">
        <v>269</v>
      </c>
      <c r="O29" s="539"/>
      <c r="P29" s="540"/>
    </row>
    <row r="30" spans="2:17" ht="15" customHeight="1" thickBot="1" x14ac:dyDescent="0.4">
      <c r="B30" s="92" t="s">
        <v>324</v>
      </c>
      <c r="C30" s="104">
        <f>'DMI SR Data'!C16</f>
        <v>7756818.9412517557</v>
      </c>
      <c r="D30" s="93">
        <f>'DMI SR Data'!D16</f>
        <v>523047.17079705466</v>
      </c>
      <c r="E30" s="117">
        <f>'DMI SR Data'!E16</f>
        <v>7.2306286042001691E-2</v>
      </c>
      <c r="F30" s="93">
        <f>'DMI SR Data'!F16</f>
        <v>17472217.047389761</v>
      </c>
      <c r="G30" s="93">
        <f>'DMI SR Data'!G16</f>
        <v>1739097.5236840248</v>
      </c>
      <c r="H30" s="120">
        <f>'DMI SR Data'!H16</f>
        <v>0.11053736171416326</v>
      </c>
      <c r="I30" s="87"/>
      <c r="J30" s="551"/>
      <c r="K30" s="88" t="s">
        <v>271</v>
      </c>
      <c r="L30" s="88" t="s">
        <v>272</v>
      </c>
      <c r="M30" s="88" t="s">
        <v>273</v>
      </c>
      <c r="N30" s="88" t="s">
        <v>271</v>
      </c>
      <c r="O30" s="88" t="s">
        <v>272</v>
      </c>
      <c r="P30" s="88" t="s">
        <v>273</v>
      </c>
    </row>
    <row r="31" spans="2:17" ht="15" customHeight="1" thickBot="1" x14ac:dyDescent="0.4">
      <c r="B31" s="94" t="s">
        <v>325</v>
      </c>
      <c r="C31" s="108">
        <f>'DMI SR Data'!C17</f>
        <v>9726043.1628352236</v>
      </c>
      <c r="D31" s="102">
        <f>'DMI SR Data'!D17</f>
        <v>571990.45129454881</v>
      </c>
      <c r="E31" s="123">
        <f>'DMI SR Data'!E17</f>
        <v>6.2484941841489554E-2</v>
      </c>
      <c r="F31" s="102">
        <f>'DMI SR Data'!F17</f>
        <v>22179107.362218771</v>
      </c>
      <c r="G31" s="102">
        <f>'DMI SR Data'!G17</f>
        <v>2248633.2310515642</v>
      </c>
      <c r="H31" s="124">
        <f>'DMI SR Data'!H17</f>
        <v>0.11282387043342633</v>
      </c>
      <c r="I31" s="96"/>
      <c r="J31" s="90" t="s">
        <v>326</v>
      </c>
      <c r="K31" s="91">
        <f>'DMI SR Data'!C37</f>
        <v>13491258.669805568</v>
      </c>
      <c r="L31" s="91">
        <f>'DMI SR Data'!D37</f>
        <v>379024.68303954415</v>
      </c>
      <c r="M31" s="116">
        <f>'DMI SR Data'!E37</f>
        <v>2.8906186651495691E-2</v>
      </c>
      <c r="N31" s="91">
        <f>'DMI SR Data'!F37</f>
        <v>28700636.24871115</v>
      </c>
      <c r="O31" s="91">
        <f>'DMI SR Data'!G37</f>
        <v>1506161.5920670964</v>
      </c>
      <c r="P31" s="119">
        <f>'DMI SR Data'!H37</f>
        <v>5.5384838688145664E-2</v>
      </c>
    </row>
    <row r="32" spans="2:17" ht="15" customHeight="1" thickBot="1" x14ac:dyDescent="0.4">
      <c r="B32" s="87"/>
      <c r="C32" s="96"/>
      <c r="D32" s="97"/>
      <c r="E32" s="96"/>
      <c r="F32" s="96"/>
      <c r="G32" s="97"/>
      <c r="H32" s="96"/>
      <c r="I32" s="96"/>
      <c r="J32" s="92" t="s">
        <v>327</v>
      </c>
      <c r="K32" s="104">
        <f>'DMI SR Data'!C38</f>
        <v>3793282.8598396694</v>
      </c>
      <c r="L32" s="93">
        <f>'DMI SR Data'!D38</f>
        <v>103456.40037602792</v>
      </c>
      <c r="M32" s="117">
        <f>'DMI SR Data'!E38</f>
        <v>2.8038283510782372E-2</v>
      </c>
      <c r="N32" s="93">
        <f>'DMI SR Data'!F38</f>
        <v>8204732.7027937761</v>
      </c>
      <c r="O32" s="93">
        <f>'DMI SR Data'!G38</f>
        <v>391605.96743630152</v>
      </c>
      <c r="P32" s="120">
        <f>'DMI SR Data'!H38</f>
        <v>5.0121542975122925E-2</v>
      </c>
      <c r="Q32" s="99"/>
    </row>
    <row r="33" spans="2:16" ht="15" customHeight="1" thickBot="1" x14ac:dyDescent="0.4">
      <c r="B33" s="550" t="s">
        <v>328</v>
      </c>
      <c r="C33" s="523" t="s">
        <v>266</v>
      </c>
      <c r="D33" s="524"/>
      <c r="E33" s="525"/>
      <c r="F33" s="545" t="s">
        <v>269</v>
      </c>
      <c r="G33" s="545"/>
      <c r="H33" s="545"/>
      <c r="I33" s="96"/>
      <c r="J33" s="94" t="s">
        <v>329</v>
      </c>
      <c r="K33" s="135">
        <f>'DMI SR Data'!C39</f>
        <v>9697975.8099658918</v>
      </c>
      <c r="L33" s="95">
        <f>'DMI SR Data'!D39</f>
        <v>275568.28266351856</v>
      </c>
      <c r="M33" s="118">
        <f>'DMI SR Data'!E39</f>
        <v>2.9246058596492642E-2</v>
      </c>
      <c r="N33" s="95">
        <f>'DMI SR Data'!F39</f>
        <v>20495903.545917377</v>
      </c>
      <c r="O33" s="95">
        <f>'DMI SR Data'!G39</f>
        <v>1114555.6246308051</v>
      </c>
      <c r="P33" s="121">
        <f>'DMI SR Data'!H39</f>
        <v>5.7506610435834882E-2</v>
      </c>
    </row>
    <row r="34" spans="2:16" ht="15" customHeight="1" thickBot="1" x14ac:dyDescent="0.4">
      <c r="B34" s="551"/>
      <c r="C34" s="88" t="s">
        <v>271</v>
      </c>
      <c r="D34" s="88" t="s">
        <v>272</v>
      </c>
      <c r="E34" s="88" t="s">
        <v>273</v>
      </c>
      <c r="F34" s="88" t="s">
        <v>271</v>
      </c>
      <c r="G34" s="88" t="s">
        <v>272</v>
      </c>
      <c r="H34" s="88" t="s">
        <v>273</v>
      </c>
      <c r="I34" s="96"/>
      <c r="J34" s="101"/>
      <c r="K34" s="72"/>
      <c r="L34" s="72"/>
      <c r="M34" s="73"/>
      <c r="N34" s="72"/>
      <c r="O34" s="72"/>
      <c r="P34" s="73"/>
    </row>
    <row r="35" spans="2:16" ht="15" thickBot="1" x14ac:dyDescent="0.4">
      <c r="B35" s="90" t="s">
        <v>330</v>
      </c>
      <c r="C35" s="91">
        <f>'DMI SR Data'!C26</f>
        <v>37982414.286470599</v>
      </c>
      <c r="D35" s="91">
        <f>'DMI SR Data'!D26</f>
        <v>650433.07773140818</v>
      </c>
      <c r="E35" s="116">
        <f>'DMI SR Data'!E26</f>
        <v>1.7422945599767571E-2</v>
      </c>
      <c r="F35" s="91">
        <f>'DMI SR Data'!F26</f>
        <v>86360903.100985825</v>
      </c>
      <c r="G35" s="91">
        <f>'DMI SR Data'!G26</f>
        <v>5822346.3131659329</v>
      </c>
      <c r="H35" s="116">
        <f>'DMI SR Data'!H26</f>
        <v>7.2292657646014155E-2</v>
      </c>
      <c r="I35" s="96"/>
      <c r="J35" s="550" t="s">
        <v>331</v>
      </c>
      <c r="K35" s="539" t="s">
        <v>266</v>
      </c>
      <c r="L35" s="539"/>
      <c r="M35" s="540"/>
      <c r="N35" s="538" t="s">
        <v>269</v>
      </c>
      <c r="O35" s="539"/>
      <c r="P35" s="540"/>
    </row>
    <row r="36" spans="2:16" ht="15" thickBot="1" x14ac:dyDescent="0.4">
      <c r="B36" s="103" t="s">
        <v>199</v>
      </c>
      <c r="C36" s="125">
        <f>'DMI SR Data'!C27</f>
        <v>3141372.6280856887</v>
      </c>
      <c r="D36" s="125">
        <f>'DMI SR Data'!D27</f>
        <v>182263.36259336397</v>
      </c>
      <c r="E36" s="126">
        <f>'DMI SR Data'!E27</f>
        <v>6.159399543600149E-2</v>
      </c>
      <c r="F36" s="125">
        <f>'DMI SR Data'!F27</f>
        <v>6929671.9303110149</v>
      </c>
      <c r="G36" s="125">
        <f>'DMI SR Data'!G27</f>
        <v>701901.46851429995</v>
      </c>
      <c r="H36" s="129">
        <f>'DMI SR Data'!H27</f>
        <v>0.1127050961206751</v>
      </c>
      <c r="I36" s="96"/>
      <c r="J36" s="551"/>
      <c r="K36" s="105" t="s">
        <v>271</v>
      </c>
      <c r="L36" s="88" t="s">
        <v>272</v>
      </c>
      <c r="M36" s="88" t="s">
        <v>273</v>
      </c>
      <c r="N36" s="88" t="s">
        <v>271</v>
      </c>
      <c r="O36" s="88" t="s">
        <v>272</v>
      </c>
      <c r="P36" s="88" t="s">
        <v>273</v>
      </c>
    </row>
    <row r="37" spans="2:16" ht="15" thickBot="1" x14ac:dyDescent="0.4">
      <c r="B37" s="106" t="s">
        <v>200</v>
      </c>
      <c r="C37" s="104">
        <f>'DMI SR Data'!C28</f>
        <v>11563001.960964227</v>
      </c>
      <c r="D37" s="104">
        <f>'DMI SR Data'!D28</f>
        <v>168931.44057730213</v>
      </c>
      <c r="E37" s="127">
        <f>'DMI SR Data'!E28</f>
        <v>1.4826258998049933E-2</v>
      </c>
      <c r="F37" s="104">
        <f>'DMI SR Data'!F28</f>
        <v>26230135.302653693</v>
      </c>
      <c r="G37" s="104">
        <f>'DMI SR Data'!G28</f>
        <v>1381772.2910628505</v>
      </c>
      <c r="H37" s="130">
        <f>'DMI SR Data'!H28</f>
        <v>5.5608181932077574E-2</v>
      </c>
      <c r="I37" s="96"/>
      <c r="J37" s="90" t="s">
        <v>331</v>
      </c>
      <c r="K37" s="91">
        <f>'DMI SR Data'!C48</f>
        <v>18388965.724282783</v>
      </c>
      <c r="L37" s="91">
        <f>'DMI SR Data'!D48</f>
        <v>818831.35997178033</v>
      </c>
      <c r="M37" s="116">
        <f>'DMI SR Data'!E48</f>
        <v>4.6603591241454349E-2</v>
      </c>
      <c r="N37" s="91">
        <f>'DMI SR Data'!F48</f>
        <v>42395636.598073892</v>
      </c>
      <c r="O37" s="91">
        <f>'DMI SR Data'!G48</f>
        <v>3727319.8471851796</v>
      </c>
      <c r="P37" s="119">
        <f>'DMI SR Data'!H48</f>
        <v>9.6392089451359811E-2</v>
      </c>
    </row>
    <row r="38" spans="2:16" ht="15" customHeight="1" x14ac:dyDescent="0.35">
      <c r="B38" s="106" t="s">
        <v>201</v>
      </c>
      <c r="C38" s="104">
        <f>'DMI SR Data'!C29</f>
        <v>3040604.404729723</v>
      </c>
      <c r="D38" s="104">
        <f>'DMI SR Data'!D29</f>
        <v>66068.004408980254</v>
      </c>
      <c r="E38" s="127">
        <f>'DMI SR Data'!E29</f>
        <v>2.2211193785309259E-2</v>
      </c>
      <c r="F38" s="104">
        <f>'DMI SR Data'!F29</f>
        <v>6922607.2032659482</v>
      </c>
      <c r="G38" s="104">
        <f>'DMI SR Data'!G29</f>
        <v>419939.93459369801</v>
      </c>
      <c r="H38" s="130">
        <f>'DMI SR Data'!H29</f>
        <v>6.4579643589767075E-2</v>
      </c>
      <c r="I38" s="96"/>
      <c r="J38" s="92" t="s">
        <v>221</v>
      </c>
      <c r="K38" s="104">
        <f>'DMI SR Data'!C49</f>
        <v>2487918.1304033264</v>
      </c>
      <c r="L38" s="93">
        <f>'DMI SR Data'!D49</f>
        <v>188656.70728322305</v>
      </c>
      <c r="M38" s="117">
        <f>'DMI SR Data'!E49</f>
        <v>8.2051003590194391E-2</v>
      </c>
      <c r="N38" s="93">
        <f>'DMI SR Data'!F49</f>
        <v>5750132.9559056349</v>
      </c>
      <c r="O38" s="93">
        <f>'DMI SR Data'!G49</f>
        <v>688457.59824032616</v>
      </c>
      <c r="P38" s="120">
        <f>'DMI SR Data'!H49</f>
        <v>0.13601377994298638</v>
      </c>
    </row>
    <row r="39" spans="2:16" ht="15" customHeight="1" x14ac:dyDescent="0.35">
      <c r="B39" s="106" t="s">
        <v>202</v>
      </c>
      <c r="C39" s="104">
        <f>'DMI SR Data'!C30</f>
        <v>3109413.3015450016</v>
      </c>
      <c r="D39" s="104">
        <f>'DMI SR Data'!D30</f>
        <v>129793.4483470493</v>
      </c>
      <c r="E39" s="127">
        <f>'DMI SR Data'!E30</f>
        <v>4.356040526704949E-2</v>
      </c>
      <c r="F39" s="104">
        <f>'DMI SR Data'!F30</f>
        <v>6941358.9980841838</v>
      </c>
      <c r="G39" s="104">
        <f>'DMI SR Data'!G30</f>
        <v>576434.20076473244</v>
      </c>
      <c r="H39" s="130">
        <f>'DMI SR Data'!H30</f>
        <v>9.0564180900848057E-2</v>
      </c>
      <c r="I39" s="96"/>
      <c r="J39" s="92" t="s">
        <v>222</v>
      </c>
      <c r="K39" s="104">
        <f>'DMI SR Data'!C50</f>
        <v>4946659.9098440129</v>
      </c>
      <c r="L39" s="93">
        <f>'DMI SR Data'!D50</f>
        <v>143977.9291760847</v>
      </c>
      <c r="M39" s="117">
        <f>'DMI SR Data'!E50</f>
        <v>2.9978651460919988E-2</v>
      </c>
      <c r="N39" s="93">
        <f>'DMI SR Data'!F50</f>
        <v>11940814.888055343</v>
      </c>
      <c r="O39" s="93">
        <f>'DMI SR Data'!G50</f>
        <v>852463.53440159187</v>
      </c>
      <c r="P39" s="120">
        <f>'DMI SR Data'!H50</f>
        <v>7.6879195762559818E-2</v>
      </c>
    </row>
    <row r="40" spans="2:16" ht="15" customHeight="1" x14ac:dyDescent="0.35">
      <c r="B40" s="106" t="s">
        <v>203</v>
      </c>
      <c r="C40" s="104">
        <f>'DMI SR Data'!C31</f>
        <v>5637967.9567970298</v>
      </c>
      <c r="D40" s="104">
        <f>'DMI SR Data'!D31</f>
        <v>-47957.239834181964</v>
      </c>
      <c r="E40" s="127">
        <f>'DMI SR Data'!E31</f>
        <v>-8.4343775508329936E-3</v>
      </c>
      <c r="F40" s="104">
        <f>'DMI SR Data'!F31</f>
        <v>13383252.986501813</v>
      </c>
      <c r="G40" s="104">
        <f>'DMI SR Data'!G31</f>
        <v>913654.53588372469</v>
      </c>
      <c r="H40" s="130">
        <f>'DMI SR Data'!H31</f>
        <v>7.3270565969061896E-2</v>
      </c>
      <c r="I40" s="96"/>
      <c r="J40" s="92" t="s">
        <v>223</v>
      </c>
      <c r="K40" s="104">
        <f>'DMI SR Data'!C51</f>
        <v>5147442.4982752847</v>
      </c>
      <c r="L40" s="93">
        <f>'DMI SR Data'!D51</f>
        <v>282910.08293112367</v>
      </c>
      <c r="M40" s="117">
        <f>'DMI SR Data'!E51</f>
        <v>5.8157713583887806E-2</v>
      </c>
      <c r="N40" s="93">
        <f>'DMI SR Data'!F51</f>
        <v>11609625.194174556</v>
      </c>
      <c r="O40" s="93">
        <f>'DMI SR Data'!G51</f>
        <v>1155170.6706218924</v>
      </c>
      <c r="P40" s="120">
        <f>'DMI SR Data'!H51</f>
        <v>0.11049554694789938</v>
      </c>
    </row>
    <row r="41" spans="2:16" ht="15" customHeight="1" thickBot="1" x14ac:dyDescent="0.4">
      <c r="B41" s="106" t="s">
        <v>204</v>
      </c>
      <c r="C41" s="104">
        <f>'DMI SR Data'!C32</f>
        <v>6637772.9280364765</v>
      </c>
      <c r="D41" s="104">
        <f>'DMI SR Data'!D32</f>
        <v>139802.02249185089</v>
      </c>
      <c r="E41" s="127">
        <f>'DMI SR Data'!E32</f>
        <v>2.1514719675423573E-2</v>
      </c>
      <c r="F41" s="104">
        <f>'DMI SR Data'!F32</f>
        <v>14711202.652337976</v>
      </c>
      <c r="G41" s="104">
        <f>'DMI SR Data'!G32</f>
        <v>1045023.4277910236</v>
      </c>
      <c r="H41" s="130">
        <f>'DMI SR Data'!H32</f>
        <v>7.6467856203288387E-2</v>
      </c>
      <c r="I41" s="96"/>
      <c r="J41" s="94" t="s">
        <v>224</v>
      </c>
      <c r="K41" s="108">
        <f>'DMI SR Data'!C52</f>
        <v>5806945.1857601432</v>
      </c>
      <c r="L41" s="102">
        <f>'DMI SR Data'!D52</f>
        <v>203286.64058134053</v>
      </c>
      <c r="M41" s="123">
        <f>'DMI SR Data'!E52</f>
        <v>3.6277485314704164E-2</v>
      </c>
      <c r="N41" s="102">
        <f>'DMI SR Data'!F52</f>
        <v>13095063.559938354</v>
      </c>
      <c r="O41" s="102">
        <f>'DMI SR Data'!G52</f>
        <v>1031228.0439213607</v>
      </c>
      <c r="P41" s="124">
        <f>'DMI SR Data'!H52</f>
        <v>8.548094364783182E-2</v>
      </c>
    </row>
    <row r="42" spans="2:16" ht="15" thickBot="1" x14ac:dyDescent="0.4">
      <c r="B42" s="106" t="s">
        <v>205</v>
      </c>
      <c r="C42" s="104">
        <f>'DMI SR Data'!C33</f>
        <v>1939099.8733811739</v>
      </c>
      <c r="D42" s="104">
        <f>'DMI SR Data'!D33</f>
        <v>-13990.051106000552</v>
      </c>
      <c r="E42" s="127">
        <f>'DMI SR Data'!E33</f>
        <v>-7.1630348047972952E-3</v>
      </c>
      <c r="F42" s="104">
        <f>'DMI SR Data'!F33</f>
        <v>4480492.6451111399</v>
      </c>
      <c r="G42" s="104">
        <f>'DMI SR Data'!G33</f>
        <v>265596.86293479986</v>
      </c>
      <c r="H42" s="130">
        <f>'DMI SR Data'!H33</f>
        <v>6.301386242049864E-2</v>
      </c>
      <c r="I42" s="96"/>
    </row>
    <row r="43" spans="2:16" ht="15" customHeight="1" thickBot="1" x14ac:dyDescent="0.4">
      <c r="B43" s="106" t="s">
        <v>206</v>
      </c>
      <c r="C43" s="104">
        <f>'DMI SR Data'!C34</f>
        <v>905310.92565473495</v>
      </c>
      <c r="D43" s="104">
        <f>'DMI SR Data'!D34</f>
        <v>11186.836903995369</v>
      </c>
      <c r="E43" s="127">
        <f>'DMI SR Data'!E34</f>
        <v>1.2511503766356966E-2</v>
      </c>
      <c r="F43" s="104">
        <f>'DMI SR Data'!F34</f>
        <v>2103662.1656244309</v>
      </c>
      <c r="G43" s="104">
        <f>'DMI SR Data'!G34</f>
        <v>159366.86832163227</v>
      </c>
      <c r="H43" s="130">
        <f>'DMI SR Data'!H34</f>
        <v>8.1966390878336293E-2</v>
      </c>
      <c r="I43" s="96"/>
      <c r="J43" s="550" t="s">
        <v>33</v>
      </c>
      <c r="K43" s="538" t="s">
        <v>266</v>
      </c>
      <c r="L43" s="539"/>
      <c r="M43" s="540"/>
      <c r="N43" s="538" t="s">
        <v>269</v>
      </c>
      <c r="O43" s="539"/>
      <c r="P43" s="540"/>
    </row>
    <row r="44" spans="2:16" ht="15" customHeight="1" thickBot="1" x14ac:dyDescent="0.4">
      <c r="B44" s="106" t="s">
        <v>207</v>
      </c>
      <c r="C44" s="104">
        <f>'DMI SR Data'!C35</f>
        <v>1169665.5467251569</v>
      </c>
      <c r="D44" s="104">
        <f>'DMI SR Data'!D35</f>
        <v>58705.630018752301</v>
      </c>
      <c r="E44" s="127">
        <f>'DMI SR Data'!E35</f>
        <v>5.2842257525179952E-2</v>
      </c>
      <c r="F44" s="104">
        <f>'DMI SR Data'!F35</f>
        <v>2636459.6358975549</v>
      </c>
      <c r="G44" s="104">
        <f>'DMI SR Data'!G35</f>
        <v>216724.07006098609</v>
      </c>
      <c r="H44" s="130">
        <f>'DMI SR Data'!H35</f>
        <v>8.9565187667958526E-2</v>
      </c>
      <c r="I44" s="96"/>
      <c r="J44" s="551"/>
      <c r="K44" s="88" t="s">
        <v>271</v>
      </c>
      <c r="L44" s="88" t="s">
        <v>272</v>
      </c>
      <c r="M44" s="88" t="s">
        <v>273</v>
      </c>
      <c r="N44" s="88" t="s">
        <v>271</v>
      </c>
      <c r="O44" s="88" t="s">
        <v>272</v>
      </c>
      <c r="P44" s="88" t="s">
        <v>273</v>
      </c>
    </row>
    <row r="45" spans="2:16" ht="15" customHeight="1" thickBot="1" x14ac:dyDescent="0.4">
      <c r="B45" s="107" t="s">
        <v>332</v>
      </c>
      <c r="C45" s="108">
        <f>'DMI SR Data'!C36</f>
        <v>838204.76055141527</v>
      </c>
      <c r="D45" s="108">
        <f>'DMI SR Data'!D36</f>
        <v>-44370.376669675461</v>
      </c>
      <c r="E45" s="128">
        <f>'DMI SR Data'!E36</f>
        <v>-5.0273766842539543E-2</v>
      </c>
      <c r="F45" s="108">
        <f>'DMI SR Data'!F36</f>
        <v>2022059.5811980655</v>
      </c>
      <c r="G45" s="108">
        <f>'DMI SR Data'!G36</f>
        <v>141932.65323816217</v>
      </c>
      <c r="H45" s="131">
        <f>'DMI SR Data'!H36</f>
        <v>7.5490995383046336E-2</v>
      </c>
      <c r="I45" s="96"/>
      <c r="J45" s="90" t="s">
        <v>333</v>
      </c>
      <c r="K45" s="91">
        <f>'DMI SR Data'!C46</f>
        <v>36913237.832298718</v>
      </c>
      <c r="L45" s="91">
        <f>'DMI SR Data'!D46</f>
        <v>631176.43171901256</v>
      </c>
      <c r="M45" s="116">
        <f>'DMI SR Data'!E46</f>
        <v>1.7396377365397651E-2</v>
      </c>
      <c r="N45" s="91">
        <f>'DMI SR Data'!F46</f>
        <v>85596763.243113801</v>
      </c>
      <c r="O45" s="91">
        <f>'DMI SR Data'!G46</f>
        <v>3790718.9982939065</v>
      </c>
      <c r="P45" s="119">
        <f>'DMI SR Data'!H46</f>
        <v>4.6337884117088834E-2</v>
      </c>
    </row>
    <row r="46" spans="2:16" ht="15" customHeight="1" thickBot="1" x14ac:dyDescent="0.4">
      <c r="I46" s="96"/>
      <c r="J46" s="90" t="s">
        <v>334</v>
      </c>
      <c r="K46" s="91">
        <f>'DMI SR Data'!C53</f>
        <v>2102108.9547028779</v>
      </c>
      <c r="L46" s="91">
        <f>'DMI SR Data'!D53</f>
        <v>73614.069974589162</v>
      </c>
      <c r="M46" s="116">
        <f>'DMI SR Data'!E53</f>
        <v>3.628999536986733E-2</v>
      </c>
      <c r="N46" s="91">
        <f>'DMI SR Data'!F53</f>
        <v>4543562.971954084</v>
      </c>
      <c r="O46" s="91">
        <f>'DMI SR Data'!G53</f>
        <v>289393.28967431374</v>
      </c>
      <c r="P46" s="119">
        <f>'DMI SR Data'!H53</f>
        <v>6.8025798519449399E-2</v>
      </c>
    </row>
    <row r="47" spans="2:16" ht="15" customHeight="1" thickBot="1" x14ac:dyDescent="0.4">
      <c r="I47" s="96"/>
      <c r="J47" s="90" t="s">
        <v>335</v>
      </c>
      <c r="K47" s="91">
        <f>'DMI SR Data'!C55</f>
        <v>7268531.3732201532</v>
      </c>
      <c r="L47" s="91">
        <f>'DMI SR Data'!D55</f>
        <v>496036.43092535995</v>
      </c>
      <c r="M47" s="116">
        <f>'DMI SR Data'!E55</f>
        <v>7.3242790899343643E-2</v>
      </c>
      <c r="N47" s="91">
        <f>'DMI SR Data'!F55</f>
        <v>15759718.070616443</v>
      </c>
      <c r="O47" s="91">
        <f>'DMI SR Data'!G55</f>
        <v>1599404.4591627121</v>
      </c>
      <c r="P47" s="119">
        <f>'DMI SR Data'!H55</f>
        <v>0.11294979073549724</v>
      </c>
    </row>
    <row r="48" spans="2:16" ht="15" thickBot="1" x14ac:dyDescent="0.4">
      <c r="I48" s="96"/>
      <c r="J48" s="90" t="s">
        <v>336</v>
      </c>
      <c r="K48" s="91">
        <f>'DMI SR Data'!C57</f>
        <v>5525994.5939394645</v>
      </c>
      <c r="L48" s="91">
        <f>'DMI SR Data'!D57</f>
        <v>-10582.74768909812</v>
      </c>
      <c r="M48" s="116">
        <f>'DMI SR Data'!E57</f>
        <v>-1.9114241590247967E-3</v>
      </c>
      <c r="N48" s="91">
        <f>'DMI SR Data'!F57</f>
        <v>12398120.240134208</v>
      </c>
      <c r="O48" s="91">
        <f>'DMI SR Data'!G57</f>
        <v>25718.977815134451</v>
      </c>
      <c r="P48" s="119">
        <f>'DMI SR Data'!H57</f>
        <v>2.0787377704490732E-3</v>
      </c>
    </row>
    <row r="49" spans="2:17" ht="15" customHeight="1" thickBot="1" x14ac:dyDescent="0.4">
      <c r="I49" s="109"/>
      <c r="J49" s="90" t="s">
        <v>337</v>
      </c>
      <c r="K49" s="91">
        <f>'DMI SR Data'!C59</f>
        <v>11459954.130394068</v>
      </c>
      <c r="L49" s="91">
        <f>'DMI SR Data'!D59</f>
        <v>581977.96118687093</v>
      </c>
      <c r="M49" s="116">
        <f>'DMI SR Data'!E59</f>
        <v>5.3500573280745325E-2</v>
      </c>
      <c r="N49" s="91">
        <f>'DMI SR Data'!F59</f>
        <v>24587198.185349725</v>
      </c>
      <c r="O49" s="91">
        <f>'DMI SR Data'!G59</f>
        <v>2161536.9579905644</v>
      </c>
      <c r="P49" s="119">
        <f>'DMI SR Data'!H59</f>
        <v>9.6386765860598272E-2</v>
      </c>
    </row>
    <row r="50" spans="2:17" ht="15" customHeight="1" thickBot="1" x14ac:dyDescent="0.4">
      <c r="I50" s="87"/>
      <c r="J50" s="90" t="s">
        <v>338</v>
      </c>
      <c r="K50" s="91">
        <f>'DMI SR Data'!C61</f>
        <v>9248066.2911585625</v>
      </c>
      <c r="L50" s="91">
        <f>'DMI SR Data'!D61</f>
        <v>103924.93275007792</v>
      </c>
      <c r="M50" s="116">
        <f>'DMI SR Data'!E61</f>
        <v>1.1365193152281473E-2</v>
      </c>
      <c r="N50" s="91">
        <f>'DMI SR Data'!F61</f>
        <v>20716364.316088244</v>
      </c>
      <c r="O50" s="91">
        <f>'DMI SR Data'!G61</f>
        <v>473753.02884415537</v>
      </c>
      <c r="P50" s="119">
        <f>'DMI SR Data'!H61</f>
        <v>2.3403750737568702E-2</v>
      </c>
    </row>
    <row r="51" spans="2:17" ht="15" customHeight="1" thickBot="1" x14ac:dyDescent="0.4">
      <c r="I51" s="89"/>
      <c r="J51" s="90" t="s">
        <v>339</v>
      </c>
      <c r="K51" s="91">
        <f>'DMI SR Data'!C63</f>
        <v>5371588.3564306451</v>
      </c>
      <c r="L51" s="91">
        <f>'DMI SR Data'!D63</f>
        <v>239250.55606132187</v>
      </c>
      <c r="M51" s="116">
        <f>'DMI SR Data'!E63</f>
        <v>4.6616291710983131E-2</v>
      </c>
      <c r="N51" s="91">
        <f>'DMI SR Data'!F63</f>
        <v>11877427.188318128</v>
      </c>
      <c r="O51" s="91">
        <f>'DMI SR Data'!G63</f>
        <v>966079.24284733273</v>
      </c>
      <c r="P51" s="119">
        <f>'DMI SR Data'!H63</f>
        <v>8.8538945662377466E-2</v>
      </c>
    </row>
    <row r="52" spans="2:17" ht="15" customHeight="1" x14ac:dyDescent="0.35">
      <c r="I52" s="87"/>
    </row>
    <row r="53" spans="2:17" ht="15" customHeight="1" x14ac:dyDescent="0.35">
      <c r="I53" s="87"/>
    </row>
    <row r="54" spans="2:17" x14ac:dyDescent="0.35">
      <c r="I54" s="87"/>
    </row>
    <row r="55" spans="2:17" ht="15" customHeight="1" x14ac:dyDescent="0.35">
      <c r="I55" s="87"/>
    </row>
    <row r="56" spans="2:17" ht="15" customHeight="1" thickBot="1" x14ac:dyDescent="0.4">
      <c r="B56" s="122" t="str">
        <f>'HOME PAGE'!H6</f>
        <v>LATEST 52 WEEKS ENDING 01-26-2025</v>
      </c>
      <c r="C56" s="109"/>
      <c r="D56" s="109"/>
      <c r="E56" s="109"/>
      <c r="F56" s="109"/>
      <c r="G56" s="109"/>
      <c r="H56" s="109"/>
      <c r="I56" s="87"/>
      <c r="J56" s="109"/>
      <c r="K56" s="109"/>
      <c r="L56" s="109"/>
      <c r="M56" s="109"/>
      <c r="N56" s="109"/>
      <c r="O56" s="109"/>
      <c r="P56" s="109"/>
    </row>
    <row r="57" spans="2:17" ht="15" customHeight="1" thickBot="1" x14ac:dyDescent="0.4">
      <c r="B57" s="549" t="s">
        <v>285</v>
      </c>
      <c r="C57" s="523" t="s">
        <v>266</v>
      </c>
      <c r="D57" s="524"/>
      <c r="E57" s="525"/>
      <c r="F57" s="545" t="s">
        <v>269</v>
      </c>
      <c r="G57" s="545"/>
      <c r="H57" s="545"/>
      <c r="I57" s="87"/>
      <c r="J57" s="550" t="s">
        <v>286</v>
      </c>
      <c r="K57" s="523" t="s">
        <v>266</v>
      </c>
      <c r="L57" s="524"/>
      <c r="M57" s="525"/>
      <c r="N57" s="538" t="s">
        <v>269</v>
      </c>
      <c r="O57" s="539"/>
      <c r="P57" s="540"/>
    </row>
    <row r="58" spans="2:17" ht="15" thickBot="1" x14ac:dyDescent="0.4">
      <c r="B58" s="549"/>
      <c r="C58" s="88" t="s">
        <v>271</v>
      </c>
      <c r="D58" s="88" t="s">
        <v>272</v>
      </c>
      <c r="E58" s="88" t="s">
        <v>273</v>
      </c>
      <c r="F58" s="88" t="s">
        <v>271</v>
      </c>
      <c r="G58" s="88" t="s">
        <v>272</v>
      </c>
      <c r="H58" s="88" t="s">
        <v>273</v>
      </c>
      <c r="I58" s="87"/>
      <c r="J58" s="551"/>
      <c r="K58" s="88" t="s">
        <v>271</v>
      </c>
      <c r="L58" s="88" t="s">
        <v>272</v>
      </c>
      <c r="M58" s="88" t="s">
        <v>273</v>
      </c>
      <c r="N58" s="88" t="s">
        <v>271</v>
      </c>
      <c r="O58" s="88" t="s">
        <v>272</v>
      </c>
      <c r="P58" s="88" t="s">
        <v>273</v>
      </c>
    </row>
    <row r="59" spans="2:17" ht="15" thickBot="1" x14ac:dyDescent="0.4">
      <c r="B59" s="90" t="s">
        <v>287</v>
      </c>
      <c r="C59" s="91">
        <f>'DMI SR Data'!C143</f>
        <v>172906547.94215834</v>
      </c>
      <c r="D59" s="91">
        <f>'DMI SR Data'!D143</f>
        <v>7091624.4370177686</v>
      </c>
      <c r="E59" s="116">
        <f>'DMI SR Data'!E143</f>
        <v>4.2768312327436046E-2</v>
      </c>
      <c r="F59" s="91">
        <f>'DMI SR Data'!F143</f>
        <v>383790627.73631191</v>
      </c>
      <c r="G59" s="91">
        <f>'DMI SR Data'!G143</f>
        <v>28720505.066840887</v>
      </c>
      <c r="H59" s="119">
        <f>'DMI SR Data'!H143</f>
        <v>8.08868537034763E-2</v>
      </c>
      <c r="I59" s="87"/>
      <c r="J59" s="90" t="s">
        <v>286</v>
      </c>
      <c r="K59" s="91">
        <f>'DMI SR Data'!C137</f>
        <v>629255409.82380998</v>
      </c>
      <c r="L59" s="91">
        <f>'DMI SR Data'!D137</f>
        <v>14748515.368264198</v>
      </c>
      <c r="M59" s="116">
        <f>'DMI SR Data'!E137</f>
        <v>2.4000569401798837E-2</v>
      </c>
      <c r="N59" s="91">
        <f>'DMI SR Data'!F137</f>
        <v>1448648809.2108152</v>
      </c>
      <c r="O59" s="91">
        <f>'DMI SR Data'!G137</f>
        <v>81132265.055250406</v>
      </c>
      <c r="P59" s="116">
        <f>'DMI SR Data'!H137</f>
        <v>5.9328178077252595E-2</v>
      </c>
    </row>
    <row r="60" spans="2:17" ht="15" thickBot="1" x14ac:dyDescent="0.4">
      <c r="B60" s="92" t="s">
        <v>288</v>
      </c>
      <c r="C60" s="110">
        <f>'DMI SR Data'!C144</f>
        <v>148793229.98206857</v>
      </c>
      <c r="D60" s="110">
        <f>'DMI SR Data'!D144</f>
        <v>5904433.461719811</v>
      </c>
      <c r="E60" s="136">
        <f>'DMI SR Data'!E144</f>
        <v>4.1321878310305191E-2</v>
      </c>
      <c r="F60" s="110">
        <f>'DMI SR Data'!F144</f>
        <v>331307740.18631124</v>
      </c>
      <c r="G60" s="110">
        <f>'DMI SR Data'!G144</f>
        <v>24074836.171028674</v>
      </c>
      <c r="H60" s="137">
        <f>'DMI SR Data'!H144</f>
        <v>7.8360214210100129E-2</v>
      </c>
      <c r="I60" s="87"/>
      <c r="J60" s="92" t="s">
        <v>289</v>
      </c>
      <c r="K60" s="110">
        <f>'DMI SR Data'!C138</f>
        <v>185411978.58168671</v>
      </c>
      <c r="L60" s="110">
        <f>'DMI SR Data'!D138</f>
        <v>5360653.4808894694</v>
      </c>
      <c r="M60" s="136">
        <f>'DMI SR Data'!E138</f>
        <v>2.9772918793507581E-2</v>
      </c>
      <c r="N60" s="110">
        <f>'DMI SR Data'!F138</f>
        <v>410787008.87791032</v>
      </c>
      <c r="O60" s="110">
        <f>'DMI SR Data'!G138</f>
        <v>28940842.484773159</v>
      </c>
      <c r="P60" s="137">
        <f>'DMI SR Data'!H138</f>
        <v>7.5791889592984815E-2</v>
      </c>
    </row>
    <row r="61" spans="2:17" ht="15" thickBot="1" x14ac:dyDescent="0.4">
      <c r="B61" s="94" t="s">
        <v>290</v>
      </c>
      <c r="C61" s="110">
        <f>'DMI SR Data'!C145</f>
        <v>24113317.960090064</v>
      </c>
      <c r="D61" s="110">
        <f>'DMI SR Data'!D145</f>
        <v>1187190.975298211</v>
      </c>
      <c r="E61" s="136">
        <f>'DMI SR Data'!E145</f>
        <v>5.1783320230483737E-2</v>
      </c>
      <c r="F61" s="110">
        <f>'DMI SR Data'!F145</f>
        <v>52482887.550000705</v>
      </c>
      <c r="G61" s="110">
        <f>'DMI SR Data'!G145</f>
        <v>4645668.8958125412</v>
      </c>
      <c r="H61" s="137">
        <f>'DMI SR Data'!H145</f>
        <v>9.7114109609836435E-2</v>
      </c>
      <c r="I61" s="87"/>
      <c r="J61" s="92" t="s">
        <v>291</v>
      </c>
      <c r="K61" s="110">
        <f>'DMI SR Data'!C139</f>
        <v>117326918.80279359</v>
      </c>
      <c r="L61" s="110">
        <f>'DMI SR Data'!D139</f>
        <v>1587046.3937512636</v>
      </c>
      <c r="M61" s="136">
        <f>'DMI SR Data'!E139</f>
        <v>1.3712183716104335E-2</v>
      </c>
      <c r="N61" s="110">
        <f>'DMI SR Data'!F139</f>
        <v>270835705.26046908</v>
      </c>
      <c r="O61" s="110">
        <f>'DMI SR Data'!G139</f>
        <v>12852667.842538118</v>
      </c>
      <c r="P61" s="137">
        <f>'DMI SR Data'!H139</f>
        <v>4.9819817501089707E-2</v>
      </c>
    </row>
    <row r="62" spans="2:17" ht="15" thickBot="1" x14ac:dyDescent="0.4">
      <c r="B62" s="96"/>
      <c r="C62" s="96"/>
      <c r="D62" s="97"/>
      <c r="E62" s="96"/>
      <c r="F62" s="96"/>
      <c r="G62" s="97"/>
      <c r="H62" s="96"/>
      <c r="I62" s="87"/>
      <c r="J62" s="92" t="s">
        <v>292</v>
      </c>
      <c r="K62" s="110">
        <f>'DMI SR Data'!C140</f>
        <v>216131568.80421916</v>
      </c>
      <c r="L62" s="110">
        <f>'DMI SR Data'!D140</f>
        <v>5609929.997340858</v>
      </c>
      <c r="M62" s="136">
        <f>'DMI SR Data'!E140</f>
        <v>2.6647759485128836E-2</v>
      </c>
      <c r="N62" s="110">
        <f>'DMI SR Data'!F140</f>
        <v>505373935.59900808</v>
      </c>
      <c r="O62" s="110">
        <f>'DMI SR Data'!G140</f>
        <v>27330050.683770061</v>
      </c>
      <c r="P62" s="137">
        <f>'DMI SR Data'!H140</f>
        <v>5.7170589450414061E-2</v>
      </c>
      <c r="Q62" s="99"/>
    </row>
    <row r="63" spans="2:17" ht="15" thickBot="1" x14ac:dyDescent="0.4">
      <c r="B63" s="550" t="s">
        <v>293</v>
      </c>
      <c r="C63" s="523" t="s">
        <v>266</v>
      </c>
      <c r="D63" s="524"/>
      <c r="E63" s="525"/>
      <c r="F63" s="545" t="s">
        <v>269</v>
      </c>
      <c r="G63" s="545"/>
      <c r="H63" s="545"/>
      <c r="I63" s="87"/>
      <c r="J63" s="92" t="s">
        <v>294</v>
      </c>
      <c r="K63" s="110">
        <f>'DMI SR Data'!C141</f>
        <v>15085486.957334865</v>
      </c>
      <c r="L63" s="110">
        <f>'DMI SR Data'!D141</f>
        <v>368587.62061979808</v>
      </c>
      <c r="M63" s="136">
        <f>'DMI SR Data'!E141</f>
        <v>2.5045195471322008E-2</v>
      </c>
      <c r="N63" s="110">
        <f>'DMI SR Data'!F141</f>
        <v>33797151.504261695</v>
      </c>
      <c r="O63" s="110">
        <f>'DMI SR Data'!G141</f>
        <v>2044535.5637711063</v>
      </c>
      <c r="P63" s="137">
        <f>'DMI SR Data'!H141</f>
        <v>6.4389515736369196E-2</v>
      </c>
    </row>
    <row r="64" spans="2:17" ht="15" thickBot="1" x14ac:dyDescent="0.4">
      <c r="B64" s="551"/>
      <c r="C64" s="88" t="s">
        <v>271</v>
      </c>
      <c r="D64" s="88" t="s">
        <v>272</v>
      </c>
      <c r="E64" s="88" t="s">
        <v>273</v>
      </c>
      <c r="F64" s="88" t="s">
        <v>271</v>
      </c>
      <c r="G64" s="88" t="s">
        <v>272</v>
      </c>
      <c r="H64" s="88" t="s">
        <v>273</v>
      </c>
      <c r="I64" s="87"/>
      <c r="J64" s="94" t="s">
        <v>295</v>
      </c>
      <c r="K64" s="110">
        <f>'DMI SR Data'!C142</f>
        <v>95299456.677786753</v>
      </c>
      <c r="L64" s="110">
        <f>'DMI SR Data'!D142</f>
        <v>1822297.8756645024</v>
      </c>
      <c r="M64" s="136">
        <f>'DMI SR Data'!E142</f>
        <v>1.9494579200059405E-2</v>
      </c>
      <c r="N64" s="110">
        <f>'DMI SR Data'!F142</f>
        <v>227855007.9691653</v>
      </c>
      <c r="O64" s="110">
        <f>'DMI SR Data'!G142</f>
        <v>9964168.4803970158</v>
      </c>
      <c r="P64" s="137">
        <f>'DMI SR Data'!H142</f>
        <v>4.5730093581610363E-2</v>
      </c>
    </row>
    <row r="65" spans="2:17" ht="15" thickBot="1" x14ac:dyDescent="0.4">
      <c r="B65" s="90" t="s">
        <v>296</v>
      </c>
      <c r="C65" s="91">
        <f>'DMI SR Data'!C87</f>
        <v>548520645.78369045</v>
      </c>
      <c r="D65" s="91">
        <f>'DMI SR Data'!D87</f>
        <v>27314297.961146057</v>
      </c>
      <c r="E65" s="116">
        <f>'DMI SR Data'!E87</f>
        <v>5.2405919604121512E-2</v>
      </c>
      <c r="F65" s="91">
        <f>'DMI SR Data'!F87</f>
        <v>1247161682.4538503</v>
      </c>
      <c r="G65" s="91">
        <f>'DMI SR Data'!G87</f>
        <v>96252359.051655054</v>
      </c>
      <c r="H65" s="119">
        <f>'DMI SR Data'!H87</f>
        <v>8.363157469879913E-2</v>
      </c>
      <c r="I65" s="87"/>
    </row>
    <row r="66" spans="2:17" ht="15" thickBot="1" x14ac:dyDescent="0.4">
      <c r="B66" s="111" t="s">
        <v>297</v>
      </c>
      <c r="C66" s="110">
        <f>'DMI SR Data'!C88</f>
        <v>45989431.6972543</v>
      </c>
      <c r="D66" s="110">
        <f>'DMI SR Data'!D88</f>
        <v>2662420.3443868086</v>
      </c>
      <c r="E66" s="136">
        <f>'DMI SR Data'!E88</f>
        <v>6.1449434457948204E-2</v>
      </c>
      <c r="F66" s="110">
        <f>'DMI SR Data'!F88</f>
        <v>108971904.34781674</v>
      </c>
      <c r="G66" s="110">
        <f>'DMI SR Data'!G88</f>
        <v>9521580.37872383</v>
      </c>
      <c r="H66" s="137">
        <f>'DMI SR Data'!H88</f>
        <v>9.5742075025144605E-2</v>
      </c>
      <c r="I66" s="87"/>
      <c r="J66" s="550" t="s">
        <v>298</v>
      </c>
      <c r="K66" s="523" t="s">
        <v>266</v>
      </c>
      <c r="L66" s="524"/>
      <c r="M66" s="525"/>
      <c r="N66" s="538" t="s">
        <v>269</v>
      </c>
      <c r="O66" s="539"/>
      <c r="P66" s="540"/>
    </row>
    <row r="67" spans="2:17" ht="15" thickBot="1" x14ac:dyDescent="0.4">
      <c r="B67" s="92" t="s">
        <v>299</v>
      </c>
      <c r="C67" s="110">
        <f>'DMI SR Data'!C89</f>
        <v>46153175.093021862</v>
      </c>
      <c r="D67" s="110">
        <f>'DMI SR Data'!D89</f>
        <v>2214674.0219406933</v>
      </c>
      <c r="E67" s="136">
        <f>'DMI SR Data'!E89</f>
        <v>5.0403950247595419E-2</v>
      </c>
      <c r="F67" s="110">
        <f>'DMI SR Data'!F89</f>
        <v>104330666.41108206</v>
      </c>
      <c r="G67" s="110">
        <f>'DMI SR Data'!G89</f>
        <v>7538317.818179056</v>
      </c>
      <c r="H67" s="137">
        <f>'DMI SR Data'!H89</f>
        <v>7.7881340082823242E-2</v>
      </c>
      <c r="I67" s="87"/>
      <c r="J67" s="551"/>
      <c r="K67" s="88" t="s">
        <v>271</v>
      </c>
      <c r="L67" s="88" t="s">
        <v>272</v>
      </c>
      <c r="M67" s="88" t="s">
        <v>273</v>
      </c>
      <c r="N67" s="88" t="s">
        <v>271</v>
      </c>
      <c r="O67" s="88" t="s">
        <v>272</v>
      </c>
      <c r="P67" s="88" t="s">
        <v>273</v>
      </c>
    </row>
    <row r="68" spans="2:17" ht="15" thickBot="1" x14ac:dyDescent="0.4">
      <c r="B68" s="92" t="s">
        <v>300</v>
      </c>
      <c r="C68" s="110">
        <f>'DMI SR Data'!C90</f>
        <v>302102768.73280007</v>
      </c>
      <c r="D68" s="110">
        <f>'DMI SR Data'!D90</f>
        <v>16570001.884528518</v>
      </c>
      <c r="E68" s="136">
        <f>'DMI SR Data'!E90</f>
        <v>5.8031875176461287E-2</v>
      </c>
      <c r="F68" s="110">
        <f>'DMI SR Data'!F90</f>
        <v>690553759.28211582</v>
      </c>
      <c r="G68" s="110">
        <f>'DMI SR Data'!G90</f>
        <v>56662827.999833107</v>
      </c>
      <c r="H68" s="137">
        <f>'DMI SR Data'!H90</f>
        <v>8.9388923556945735E-2</v>
      </c>
      <c r="I68" s="87"/>
      <c r="J68" s="90" t="s">
        <v>301</v>
      </c>
      <c r="K68" s="91">
        <f>'DMI SR Data'!C134</f>
        <v>65257772.597755492</v>
      </c>
      <c r="L68" s="91">
        <f>'DMI SR Data'!D134</f>
        <v>2639171.9704556614</v>
      </c>
      <c r="M68" s="116">
        <f>'DMI SR Data'!E134</f>
        <v>4.2146773387092613E-2</v>
      </c>
      <c r="N68" s="91">
        <f>'DMI SR Data'!F134</f>
        <v>151850399.60103625</v>
      </c>
      <c r="O68" s="91">
        <f>'DMI SR Data'!G134</f>
        <v>11841737.54047516</v>
      </c>
      <c r="P68" s="116">
        <f>'DMI SR Data'!H134</f>
        <v>8.4578606539022466E-2</v>
      </c>
    </row>
    <row r="69" spans="2:17" ht="15" thickBot="1" x14ac:dyDescent="0.4">
      <c r="B69" s="92" t="s">
        <v>302</v>
      </c>
      <c r="C69" s="110">
        <f>'DMI SR Data'!C91</f>
        <v>93573310.95891948</v>
      </c>
      <c r="D69" s="110">
        <f>'DMI SR Data'!D91</f>
        <v>3339972.5487645268</v>
      </c>
      <c r="E69" s="136">
        <f>'DMI SR Data'!E91</f>
        <v>3.7014839610418793E-2</v>
      </c>
      <c r="F69" s="110">
        <f>'DMI SR Data'!F91</f>
        <v>207939262.17349425</v>
      </c>
      <c r="G69" s="110">
        <f>'DMI SR Data'!G91</f>
        <v>12244203.863987058</v>
      </c>
      <c r="H69" s="137">
        <f>'DMI SR Data'!H91</f>
        <v>6.2567772378911493E-2</v>
      </c>
      <c r="I69" s="87"/>
      <c r="J69" s="92" t="s">
        <v>303</v>
      </c>
      <c r="K69" s="110">
        <f>'DMI SR Data'!C135</f>
        <v>28643066.45536321</v>
      </c>
      <c r="L69" s="110">
        <f>'DMI SR Data'!D135</f>
        <v>1341797.5834406614</v>
      </c>
      <c r="M69" s="136">
        <f>'DMI SR Data'!E135</f>
        <v>4.914781029905195E-2</v>
      </c>
      <c r="N69" s="110">
        <f>'DMI SR Data'!F135</f>
        <v>65720005.846421741</v>
      </c>
      <c r="O69" s="110">
        <f>'DMI SR Data'!G135</f>
        <v>5386094.3784025162</v>
      </c>
      <c r="P69" s="136">
        <f>'DMI SR Data'!H135</f>
        <v>8.9271427085536897E-2</v>
      </c>
    </row>
    <row r="70" spans="2:17" ht="15" thickBot="1" x14ac:dyDescent="0.4">
      <c r="B70" s="92" t="s">
        <v>304</v>
      </c>
      <c r="C70" s="110">
        <f>'DMI SR Data'!C92</f>
        <v>18500666.489540458</v>
      </c>
      <c r="D70" s="110">
        <f>'DMI SR Data'!D92</f>
        <v>875463.19127297401</v>
      </c>
      <c r="E70" s="136">
        <f>'DMI SR Data'!E92</f>
        <v>4.9671097487938194E-2</v>
      </c>
      <c r="F70" s="110">
        <f>'DMI SR Data'!F92</f>
        <v>42651714.448166847</v>
      </c>
      <c r="G70" s="110">
        <f>'DMI SR Data'!G92</f>
        <v>3947438.1634535789</v>
      </c>
      <c r="H70" s="137">
        <f>'DMI SR Data'!H92</f>
        <v>0.10198971644414052</v>
      </c>
      <c r="I70" s="87"/>
      <c r="J70" s="100" t="s">
        <v>305</v>
      </c>
      <c r="K70" s="110">
        <f>'DMI SR Data'!C136</f>
        <v>36614706.142392278</v>
      </c>
      <c r="L70" s="110">
        <f>'DMI SR Data'!D136</f>
        <v>1297374.3870149925</v>
      </c>
      <c r="M70" s="136">
        <f>'DMI SR Data'!E136</f>
        <v>3.6734779286304919E-2</v>
      </c>
      <c r="N70" s="110">
        <f>'DMI SR Data'!F136</f>
        <v>86130393.754614487</v>
      </c>
      <c r="O70" s="110">
        <f>'DMI SR Data'!G136</f>
        <v>6455643.1620725989</v>
      </c>
      <c r="P70" s="136">
        <f>'DMI SR Data'!H136</f>
        <v>8.1024956012562557E-2</v>
      </c>
    </row>
    <row r="71" spans="2:17" ht="15" thickBot="1" x14ac:dyDescent="0.4">
      <c r="B71" s="92" t="s">
        <v>306</v>
      </c>
      <c r="C71" s="110">
        <f>'DMI SR Data'!C93</f>
        <v>10115356.241770467</v>
      </c>
      <c r="D71" s="110">
        <f>'DMI SR Data'!D93</f>
        <v>322675.99655892141</v>
      </c>
      <c r="E71" s="136">
        <f>'DMI SR Data'!E93</f>
        <v>3.2950733453867696E-2</v>
      </c>
      <c r="F71" s="110">
        <f>'DMI SR Data'!F93</f>
        <v>22725959.059811171</v>
      </c>
      <c r="G71" s="110">
        <f>'DMI SR Data'!G93</f>
        <v>1552360.190612264</v>
      </c>
      <c r="H71" s="137">
        <f>'DMI SR Data'!H93</f>
        <v>7.3315840174457636E-2</v>
      </c>
      <c r="I71" s="87"/>
    </row>
    <row r="72" spans="2:17" ht="15" thickBot="1" x14ac:dyDescent="0.4">
      <c r="B72" s="94" t="s">
        <v>307</v>
      </c>
      <c r="C72" s="110">
        <f>'DMI SR Data'!C94</f>
        <v>32016808.257061027</v>
      </c>
      <c r="D72" s="110">
        <f>'DMI SR Data'!D94</f>
        <v>1247109.0862209238</v>
      </c>
      <c r="E72" s="136">
        <f>'DMI SR Data'!E94</f>
        <v>4.0530428305350051E-2</v>
      </c>
      <c r="F72" s="110">
        <f>'DMI SR Data'!F94</f>
        <v>70293733.653948411</v>
      </c>
      <c r="G72" s="110">
        <f>'DMI SR Data'!G94</f>
        <v>4581254.2642499954</v>
      </c>
      <c r="H72" s="137">
        <f>'DMI SR Data'!H94</f>
        <v>6.9716655143713654E-2</v>
      </c>
      <c r="I72" s="87"/>
    </row>
    <row r="73" spans="2:17" ht="15" thickBot="1" x14ac:dyDescent="0.4">
      <c r="B73" s="87"/>
      <c r="C73" s="96"/>
      <c r="D73" s="97"/>
      <c r="E73" s="96"/>
      <c r="F73" s="96"/>
      <c r="G73" s="97"/>
      <c r="H73" s="96"/>
      <c r="I73" s="87"/>
      <c r="J73" s="550" t="s">
        <v>308</v>
      </c>
      <c r="K73" s="523" t="s">
        <v>266</v>
      </c>
      <c r="L73" s="524"/>
      <c r="M73" s="525"/>
      <c r="N73" s="538" t="s">
        <v>269</v>
      </c>
      <c r="O73" s="539"/>
      <c r="P73" s="540"/>
    </row>
    <row r="74" spans="2:17" ht="15" thickBot="1" x14ac:dyDescent="0.4">
      <c r="B74" s="549" t="s">
        <v>309</v>
      </c>
      <c r="C74" s="523" t="s">
        <v>266</v>
      </c>
      <c r="D74" s="524"/>
      <c r="E74" s="525"/>
      <c r="F74" s="545" t="s">
        <v>269</v>
      </c>
      <c r="G74" s="545"/>
      <c r="H74" s="545"/>
      <c r="I74" s="87"/>
      <c r="J74" s="551"/>
      <c r="K74" s="88" t="s">
        <v>271</v>
      </c>
      <c r="L74" s="88" t="s">
        <v>272</v>
      </c>
      <c r="M74" s="88" t="s">
        <v>273</v>
      </c>
      <c r="N74" s="88" t="s">
        <v>271</v>
      </c>
      <c r="O74" s="88" t="s">
        <v>272</v>
      </c>
      <c r="P74" s="88" t="s">
        <v>273</v>
      </c>
    </row>
    <row r="75" spans="2:17" ht="15" thickBot="1" x14ac:dyDescent="0.4">
      <c r="B75" s="549"/>
      <c r="C75" s="88" t="s">
        <v>271</v>
      </c>
      <c r="D75" s="88" t="s">
        <v>272</v>
      </c>
      <c r="E75" s="88" t="s">
        <v>273</v>
      </c>
      <c r="F75" s="88" t="s">
        <v>271</v>
      </c>
      <c r="G75" s="88" t="s">
        <v>272</v>
      </c>
      <c r="H75" s="88" t="s">
        <v>273</v>
      </c>
      <c r="I75" s="87"/>
      <c r="J75" s="90" t="s">
        <v>310</v>
      </c>
      <c r="K75" s="91">
        <f>'DMI SR Data'!C109</f>
        <v>202292917.60293961</v>
      </c>
      <c r="L75" s="91">
        <f>'DMI SR Data'!D109</f>
        <v>2767041.7892464399</v>
      </c>
      <c r="M75" s="116">
        <f>'DMI SR Data'!E109</f>
        <v>1.3868084918620575E-2</v>
      </c>
      <c r="N75" s="91">
        <f>'DMI SR Data'!F109</f>
        <v>472541200.66310322</v>
      </c>
      <c r="O75" s="91">
        <f>'DMI SR Data'!G109</f>
        <v>15191839.775160432</v>
      </c>
      <c r="P75" s="116">
        <f>'DMI SR Data'!H109</f>
        <v>3.3217144429076077E-2</v>
      </c>
    </row>
    <row r="76" spans="2:17" ht="15" thickBot="1" x14ac:dyDescent="0.4">
      <c r="B76" s="90" t="s">
        <v>311</v>
      </c>
      <c r="C76" s="91">
        <f>'DMI SR Data'!C78</f>
        <v>701292398.67081606</v>
      </c>
      <c r="D76" s="91">
        <f>'DMI SR Data'!D78</f>
        <v>36004926.249123335</v>
      </c>
      <c r="E76" s="116">
        <f>'DMI SR Data'!E78</f>
        <v>5.4119351019887532E-2</v>
      </c>
      <c r="F76" s="91">
        <f>'DMI SR Data'!F78</f>
        <v>1592428785.3389375</v>
      </c>
      <c r="G76" s="91">
        <f>'DMI SR Data'!G78</f>
        <v>141766234.90659833</v>
      </c>
      <c r="H76" s="119">
        <f>'DMI SR Data'!H78</f>
        <v>9.7725163487778682E-2</v>
      </c>
      <c r="I76" s="96"/>
      <c r="J76" s="92" t="s">
        <v>312</v>
      </c>
      <c r="K76" s="110">
        <f>'DMI SR Data'!C110</f>
        <v>54094187.691362515</v>
      </c>
      <c r="L76" s="110">
        <f>'DMI SR Data'!D110</f>
        <v>679566.0333615467</v>
      </c>
      <c r="M76" s="136">
        <f>'DMI SR Data'!E110</f>
        <v>1.2722472092241331E-2</v>
      </c>
      <c r="N76" s="110">
        <f>'DMI SR Data'!F110</f>
        <v>128880025.1248159</v>
      </c>
      <c r="O76" s="110">
        <f>'DMI SR Data'!G110</f>
        <v>3957412.9203561097</v>
      </c>
      <c r="P76" s="137">
        <f>'DMI SR Data'!H110</f>
        <v>3.1678915854553583E-2</v>
      </c>
    </row>
    <row r="77" spans="2:17" ht="15" thickBot="1" x14ac:dyDescent="0.4">
      <c r="B77" s="92" t="s">
        <v>313</v>
      </c>
      <c r="C77" s="110">
        <f>'DMI SR Data'!C79</f>
        <v>57947724.479043514</v>
      </c>
      <c r="D77" s="110">
        <f>'DMI SR Data'!D79</f>
        <v>3512016.7593533173</v>
      </c>
      <c r="E77" s="136">
        <f>'DMI SR Data'!E79</f>
        <v>6.4516783311388257E-2</v>
      </c>
      <c r="F77" s="110">
        <f>'DMI SR Data'!F79</f>
        <v>131301019.44733632</v>
      </c>
      <c r="G77" s="110">
        <f>'DMI SR Data'!G79</f>
        <v>12063881.963351935</v>
      </c>
      <c r="H77" s="137">
        <f>'DMI SR Data'!H79</f>
        <v>0.10117554159644536</v>
      </c>
      <c r="I77" s="96"/>
      <c r="J77" s="92" t="s">
        <v>314</v>
      </c>
      <c r="K77" s="110">
        <f>'DMI SR Data'!C111</f>
        <v>91852338.60952279</v>
      </c>
      <c r="L77" s="110">
        <f>'DMI SR Data'!D111</f>
        <v>971027.33638989925</v>
      </c>
      <c r="M77" s="136">
        <f>'DMI SR Data'!E111</f>
        <v>1.068456564707339E-2</v>
      </c>
      <c r="N77" s="110">
        <f>'DMI SR Data'!F111</f>
        <v>218924021.5658676</v>
      </c>
      <c r="O77" s="110">
        <f>'DMI SR Data'!G111</f>
        <v>6071125.9299451709</v>
      </c>
      <c r="P77" s="137">
        <f>'DMI SR Data'!H111</f>
        <v>2.8522637250515133E-2</v>
      </c>
    </row>
    <row r="78" spans="2:17" ht="15" thickBot="1" x14ac:dyDescent="0.4">
      <c r="B78" s="92" t="s">
        <v>315</v>
      </c>
      <c r="C78" s="110">
        <f>'DMI SR Data'!C80</f>
        <v>131163968.79556961</v>
      </c>
      <c r="D78" s="110">
        <f>'DMI SR Data'!D80</f>
        <v>7133006.3880318105</v>
      </c>
      <c r="E78" s="136">
        <f>'DMI SR Data'!E80</f>
        <v>5.7509885028500851E-2</v>
      </c>
      <c r="F78" s="110">
        <f>'DMI SR Data'!F80</f>
        <v>300914196.04510051</v>
      </c>
      <c r="G78" s="110">
        <f>'DMI SR Data'!G80</f>
        <v>27060405.909275711</v>
      </c>
      <c r="H78" s="137">
        <f>'DMI SR Data'!H80</f>
        <v>9.8813333552383587E-2</v>
      </c>
      <c r="I78" s="96"/>
      <c r="J78" s="92" t="s">
        <v>316</v>
      </c>
      <c r="K78" s="110">
        <f>'DMI SR Data'!C112</f>
        <v>33365361.723882195</v>
      </c>
      <c r="L78" s="110">
        <f>'DMI SR Data'!D112</f>
        <v>511671.3482276015</v>
      </c>
      <c r="M78" s="136">
        <f>'DMI SR Data'!E112</f>
        <v>1.5574242722113276E-2</v>
      </c>
      <c r="N78" s="110">
        <f>'DMI SR Data'!F112</f>
        <v>70709186.312023595</v>
      </c>
      <c r="O78" s="110">
        <f>'DMI SR Data'!G112</f>
        <v>2643714.9417630285</v>
      </c>
      <c r="P78" s="137">
        <f>'DMI SR Data'!H112</f>
        <v>3.8840764466051003E-2</v>
      </c>
      <c r="Q78" s="99"/>
    </row>
    <row r="79" spans="2:17" ht="15" thickBot="1" x14ac:dyDescent="0.4">
      <c r="B79" s="92" t="s">
        <v>317</v>
      </c>
      <c r="C79" s="110">
        <f>'DMI SR Data'!C81</f>
        <v>55677283.714872941</v>
      </c>
      <c r="D79" s="110">
        <f>'DMI SR Data'!D81</f>
        <v>3480943.9870189503</v>
      </c>
      <c r="E79" s="136">
        <f>'DMI SR Data'!E81</f>
        <v>6.6689426982202427E-2</v>
      </c>
      <c r="F79" s="110">
        <f>'DMI SR Data'!F81</f>
        <v>122753386.35000628</v>
      </c>
      <c r="G79" s="110">
        <f>'DMI SR Data'!G81</f>
        <v>12239654.937877014</v>
      </c>
      <c r="H79" s="137">
        <f>'DMI SR Data'!H81</f>
        <v>0.11075234526497645</v>
      </c>
      <c r="I79" s="96"/>
      <c r="J79" s="92" t="s">
        <v>318</v>
      </c>
      <c r="K79" s="110">
        <f>'DMI SR Data'!C113</f>
        <v>13415544.316366719</v>
      </c>
      <c r="L79" s="110">
        <f>'DMI SR Data'!D113</f>
        <v>413058.47494936734</v>
      </c>
      <c r="M79" s="136">
        <f>'DMI SR Data'!E113</f>
        <v>3.1767654276817991E-2</v>
      </c>
      <c r="N79" s="110">
        <f>'DMI SR Data'!F113</f>
        <v>32103176.090360723</v>
      </c>
      <c r="O79" s="110">
        <f>'DMI SR Data'!G113</f>
        <v>1466735.6314105093</v>
      </c>
      <c r="P79" s="137">
        <f>'DMI SR Data'!H113</f>
        <v>4.7875523704386913E-2</v>
      </c>
    </row>
    <row r="80" spans="2:17" ht="15" thickBot="1" x14ac:dyDescent="0.4">
      <c r="B80" s="92" t="s">
        <v>319</v>
      </c>
      <c r="C80" s="110">
        <f>'DMI SR Data'!C82</f>
        <v>28549774.165341489</v>
      </c>
      <c r="D80" s="110">
        <f>'DMI SR Data'!D82</f>
        <v>2008608.4454891607</v>
      </c>
      <c r="E80" s="136">
        <f>'DMI SR Data'!E82</f>
        <v>7.5678983609478639E-2</v>
      </c>
      <c r="F80" s="110">
        <f>'DMI SR Data'!F82</f>
        <v>65644860.803031988</v>
      </c>
      <c r="G80" s="110">
        <f>'DMI SR Data'!G82</f>
        <v>6882854.6439834312</v>
      </c>
      <c r="H80" s="137">
        <f>'DMI SR Data'!H82</f>
        <v>0.11713103574704221</v>
      </c>
      <c r="I80" s="96"/>
      <c r="J80" s="94" t="s">
        <v>320</v>
      </c>
      <c r="K80" s="110">
        <f>'DMI SR Data'!C114</f>
        <v>9565485.2618062664</v>
      </c>
      <c r="L80" s="110">
        <f>'DMI SR Data'!D114</f>
        <v>191718.59631809592</v>
      </c>
      <c r="M80" s="136">
        <f>'DMI SR Data'!E114</f>
        <v>2.0452674272761144E-2</v>
      </c>
      <c r="N80" s="110">
        <f>'DMI SR Data'!F114</f>
        <v>21924791.570035446</v>
      </c>
      <c r="O80" s="110">
        <f>'DMI SR Data'!G114</f>
        <v>1052850.3516857103</v>
      </c>
      <c r="P80" s="137">
        <f>'DMI SR Data'!H114</f>
        <v>5.0443336375444001E-2</v>
      </c>
    </row>
    <row r="81" spans="2:16" ht="15" thickBot="1" x14ac:dyDescent="0.4">
      <c r="B81" s="92" t="s">
        <v>321</v>
      </c>
      <c r="C81" s="110">
        <f>'DMI SR Data'!C83</f>
        <v>145798170.8313643</v>
      </c>
      <c r="D81" s="110">
        <f>'DMI SR Data'!D83</f>
        <v>6316810.2594658434</v>
      </c>
      <c r="E81" s="136">
        <f>'DMI SR Data'!E83</f>
        <v>4.5287845154118045E-2</v>
      </c>
      <c r="F81" s="110">
        <f>'DMI SR Data'!F83</f>
        <v>331494230.57601923</v>
      </c>
      <c r="G81" s="110">
        <f>'DMI SR Data'!G83</f>
        <v>27909157.859742582</v>
      </c>
      <c r="H81" s="137">
        <f>'DMI SR Data'!H83</f>
        <v>9.1931917501839142E-2</v>
      </c>
      <c r="I81" s="96"/>
    </row>
    <row r="82" spans="2:16" ht="15" thickBot="1" x14ac:dyDescent="0.4">
      <c r="B82" s="92" t="s">
        <v>322</v>
      </c>
      <c r="C82" s="110">
        <f>'DMI SR Data'!C84</f>
        <v>74732499.092916563</v>
      </c>
      <c r="D82" s="110">
        <f>'DMI SR Data'!D84</f>
        <v>4529347.3523326665</v>
      </c>
      <c r="E82" s="136">
        <f>'DMI SR Data'!E84</f>
        <v>6.4517720928963448E-2</v>
      </c>
      <c r="F82" s="110">
        <f>'DMI SR Data'!F84</f>
        <v>168742562.33833319</v>
      </c>
      <c r="G82" s="110">
        <f>'DMI SR Data'!G84</f>
        <v>17302540.257147193</v>
      </c>
      <c r="H82" s="137">
        <f>'DMI SR Data'!H84</f>
        <v>0.114253418742051</v>
      </c>
      <c r="I82" s="96"/>
      <c r="J82" s="550" t="s">
        <v>323</v>
      </c>
      <c r="K82" s="523" t="s">
        <v>266</v>
      </c>
      <c r="L82" s="524"/>
      <c r="M82" s="525"/>
      <c r="N82" s="538" t="s">
        <v>269</v>
      </c>
      <c r="O82" s="539"/>
      <c r="P82" s="540"/>
    </row>
    <row r="83" spans="2:16" ht="15" thickBot="1" x14ac:dyDescent="0.4">
      <c r="B83" s="92" t="s">
        <v>324</v>
      </c>
      <c r="C83" s="110">
        <f>'DMI SR Data'!C85</f>
        <v>90800355.597063616</v>
      </c>
      <c r="D83" s="110">
        <f>'DMI SR Data'!D85</f>
        <v>5087857.0487286747</v>
      </c>
      <c r="E83" s="136">
        <f>'DMI SR Data'!E85</f>
        <v>5.9359569898193243E-2</v>
      </c>
      <c r="F83" s="110">
        <f>'DMI SR Data'!F85</f>
        <v>205454353.30992633</v>
      </c>
      <c r="G83" s="110">
        <f>'DMI SR Data'!G85</f>
        <v>18888166.792995661</v>
      </c>
      <c r="H83" s="137">
        <f>'DMI SR Data'!H85</f>
        <v>0.10124110454110387</v>
      </c>
      <c r="I83" s="96"/>
      <c r="J83" s="551"/>
      <c r="K83" s="88" t="s">
        <v>271</v>
      </c>
      <c r="L83" s="88" t="s">
        <v>272</v>
      </c>
      <c r="M83" s="88" t="s">
        <v>273</v>
      </c>
      <c r="N83" s="88" t="s">
        <v>271</v>
      </c>
      <c r="O83" s="88" t="s">
        <v>272</v>
      </c>
      <c r="P83" s="88" t="s">
        <v>273</v>
      </c>
    </row>
    <row r="84" spans="2:16" ht="15" thickBot="1" x14ac:dyDescent="0.4">
      <c r="B84" s="94" t="s">
        <v>325</v>
      </c>
      <c r="C84" s="110">
        <f>'DMI SR Data'!C86</f>
        <v>116622621.99467088</v>
      </c>
      <c r="D84" s="110">
        <f>'DMI SR Data'!D86</f>
        <v>3936336.0087067336</v>
      </c>
      <c r="E84" s="136">
        <f>'DMI SR Data'!E86</f>
        <v>3.493181068366235E-2</v>
      </c>
      <c r="F84" s="110">
        <f>'DMI SR Data'!F86</f>
        <v>266124176.4691838</v>
      </c>
      <c r="G84" s="110">
        <f>'DMI SR Data'!G86</f>
        <v>19419572.542224735</v>
      </c>
      <c r="H84" s="137">
        <f>'DMI SR Data'!H86</f>
        <v>7.871589031218168E-2</v>
      </c>
      <c r="I84" s="96"/>
      <c r="J84" s="90" t="s">
        <v>326</v>
      </c>
      <c r="K84" s="91">
        <f>'DMI SR Data'!C106</f>
        <v>164286398.92488125</v>
      </c>
      <c r="L84" s="91">
        <f>'DMI SR Data'!D106</f>
        <v>6299565.4573753774</v>
      </c>
      <c r="M84" s="116">
        <f>'DMI SR Data'!E106</f>
        <v>3.9873990250403037E-2</v>
      </c>
      <c r="N84" s="91">
        <f>'DMI SR Data'!F106</f>
        <v>354040069.21649706</v>
      </c>
      <c r="O84" s="91">
        <f>'DMI SR Data'!G106</f>
        <v>22722131.176594436</v>
      </c>
      <c r="P84" s="116">
        <f>'DMI SR Data'!H106</f>
        <v>6.8581047289561103E-2</v>
      </c>
    </row>
    <row r="85" spans="2:16" ht="15" thickBot="1" x14ac:dyDescent="0.4">
      <c r="B85" s="87"/>
      <c r="C85" s="96"/>
      <c r="D85" s="97"/>
      <c r="E85" s="96"/>
      <c r="F85" s="96"/>
      <c r="G85" s="97"/>
      <c r="H85" s="96"/>
      <c r="I85" s="96"/>
      <c r="J85" s="92" t="s">
        <v>327</v>
      </c>
      <c r="K85" s="110">
        <f>'DMI SR Data'!C107</f>
        <v>47317084.891616546</v>
      </c>
      <c r="L85" s="110">
        <f>'DMI SR Data'!D107</f>
        <v>1474465.90144936</v>
      </c>
      <c r="M85" s="136">
        <f>'DMI SR Data'!E107</f>
        <v>3.2163648891125073E-2</v>
      </c>
      <c r="N85" s="110">
        <f>'DMI SR Data'!F107</f>
        <v>103397563.26534648</v>
      </c>
      <c r="O85" s="110">
        <f>'DMI SR Data'!G107</f>
        <v>5801251.1091203839</v>
      </c>
      <c r="P85" s="136">
        <f>'DMI SR Data'!H107</f>
        <v>5.944129425540283E-2</v>
      </c>
    </row>
    <row r="86" spans="2:16" ht="15" thickBot="1" x14ac:dyDescent="0.4">
      <c r="B86" s="550" t="s">
        <v>328</v>
      </c>
      <c r="C86" s="523" t="s">
        <v>266</v>
      </c>
      <c r="D86" s="524"/>
      <c r="E86" s="525"/>
      <c r="F86" s="545" t="s">
        <v>269</v>
      </c>
      <c r="G86" s="545"/>
      <c r="H86" s="545"/>
      <c r="I86" s="96"/>
      <c r="J86" s="94" t="s">
        <v>329</v>
      </c>
      <c r="K86" s="110">
        <f>'DMI SR Data'!C108</f>
        <v>116969314.03326494</v>
      </c>
      <c r="L86" s="110">
        <f>'DMI SR Data'!D108</f>
        <v>4825099.5559262335</v>
      </c>
      <c r="M86" s="136">
        <f>'DMI SR Data'!E108</f>
        <v>4.3025844698401761E-2</v>
      </c>
      <c r="N86" s="110">
        <f>'DMI SR Data'!F108</f>
        <v>250642505.9511506</v>
      </c>
      <c r="O86" s="110">
        <f>'DMI SR Data'!G108</f>
        <v>16920880.067474186</v>
      </c>
      <c r="P86" s="136">
        <f>'DMI SR Data'!H108</f>
        <v>7.2397579828131664E-2</v>
      </c>
    </row>
    <row r="87" spans="2:16" ht="15" thickBot="1" x14ac:dyDescent="0.4">
      <c r="B87" s="551"/>
      <c r="C87" s="88" t="s">
        <v>271</v>
      </c>
      <c r="D87" s="88" t="s">
        <v>272</v>
      </c>
      <c r="E87" s="88" t="s">
        <v>273</v>
      </c>
      <c r="F87" s="88" t="s">
        <v>271</v>
      </c>
      <c r="G87" s="88" t="s">
        <v>272</v>
      </c>
      <c r="H87" s="88" t="s">
        <v>273</v>
      </c>
      <c r="I87" s="96"/>
      <c r="J87" s="101"/>
      <c r="K87" s="79"/>
      <c r="L87" s="79"/>
      <c r="M87" s="112"/>
      <c r="N87" s="79"/>
      <c r="O87" s="79"/>
      <c r="P87" s="112"/>
    </row>
    <row r="88" spans="2:16" ht="15" thickBot="1" x14ac:dyDescent="0.4">
      <c r="B88" s="90" t="s">
        <v>330</v>
      </c>
      <c r="C88" s="91">
        <f>'DMI SR Data'!C95</f>
        <v>464129637.05714798</v>
      </c>
      <c r="D88" s="91">
        <f>'DMI SR Data'!D95</f>
        <v>17063212.309386015</v>
      </c>
      <c r="E88" s="116">
        <f>'DMI SR Data'!E95</f>
        <v>3.8167062800596577E-2</v>
      </c>
      <c r="F88" s="91">
        <f>'DMI SR Data'!F95</f>
        <v>1049345901.0754061</v>
      </c>
      <c r="G88" s="91">
        <f>'DMI SR Data'!G95</f>
        <v>72921447.946247697</v>
      </c>
      <c r="H88" s="116">
        <f>'DMI SR Data'!H95</f>
        <v>7.4682119761089058E-2</v>
      </c>
      <c r="I88" s="96"/>
      <c r="J88" s="550" t="s">
        <v>331</v>
      </c>
      <c r="K88" s="539" t="s">
        <v>266</v>
      </c>
      <c r="L88" s="539"/>
      <c r="M88" s="540"/>
      <c r="N88" s="538" t="s">
        <v>269</v>
      </c>
      <c r="O88" s="539"/>
      <c r="P88" s="540"/>
    </row>
    <row r="89" spans="2:16" ht="15" thickBot="1" x14ac:dyDescent="0.4">
      <c r="B89" s="113" t="s">
        <v>199</v>
      </c>
      <c r="C89" s="110">
        <f>'DMI SR Data'!C96</f>
        <v>36105908.454723425</v>
      </c>
      <c r="D89" s="110">
        <f>'DMI SR Data'!D96</f>
        <v>2324594.7004349977</v>
      </c>
      <c r="E89" s="136">
        <f>'DMI SR Data'!E96</f>
        <v>6.8813034251514207E-2</v>
      </c>
      <c r="F89" s="110">
        <f>'DMI SR Data'!F96</f>
        <v>79611968.024743333</v>
      </c>
      <c r="G89" s="110">
        <f>'DMI SR Data'!G96</f>
        <v>7892370.2466996461</v>
      </c>
      <c r="H89" s="136">
        <f>'DMI SR Data'!H96</f>
        <v>0.11004482026132925</v>
      </c>
      <c r="I89" s="96"/>
      <c r="J89" s="551"/>
      <c r="K89" s="105" t="s">
        <v>271</v>
      </c>
      <c r="L89" s="88" t="s">
        <v>272</v>
      </c>
      <c r="M89" s="88" t="s">
        <v>273</v>
      </c>
      <c r="N89" s="88" t="s">
        <v>271</v>
      </c>
      <c r="O89" s="88" t="s">
        <v>272</v>
      </c>
      <c r="P89" s="88" t="s">
        <v>273</v>
      </c>
    </row>
    <row r="90" spans="2:16" ht="15" thickBot="1" x14ac:dyDescent="0.4">
      <c r="B90" s="113" t="s">
        <v>200</v>
      </c>
      <c r="C90" s="110">
        <f>'DMI SR Data'!C97</f>
        <v>141472728.65828982</v>
      </c>
      <c r="D90" s="110">
        <f>'DMI SR Data'!D97</f>
        <v>3702225.1177439392</v>
      </c>
      <c r="E90" s="136">
        <f>'DMI SR Data'!E97</f>
        <v>2.6872407537179201E-2</v>
      </c>
      <c r="F90" s="110">
        <f>'DMI SR Data'!F97</f>
        <v>321874737.25893056</v>
      </c>
      <c r="G90" s="110">
        <f>'DMI SR Data'!G97</f>
        <v>19758761.812235117</v>
      </c>
      <c r="H90" s="136">
        <f>'DMI SR Data'!H97</f>
        <v>6.5401247924809919E-2</v>
      </c>
      <c r="I90" s="96"/>
      <c r="J90" s="90" t="s">
        <v>331</v>
      </c>
      <c r="K90" s="91">
        <f>'DMI SR Data'!C117</f>
        <v>222203263.32664734</v>
      </c>
      <c r="L90" s="91">
        <f>'DMI SR Data'!D117</f>
        <v>7186007.6732014716</v>
      </c>
      <c r="M90" s="116">
        <f>'DMI SR Data'!E117</f>
        <v>3.3420609203493518E-2</v>
      </c>
      <c r="N90" s="91">
        <f>'DMI SR Data'!F117</f>
        <v>510766217.52761185</v>
      </c>
      <c r="O90" s="91">
        <f>'DMI SR Data'!G117</f>
        <v>30110030.10423243</v>
      </c>
      <c r="P90" s="116">
        <f>'DMI SR Data'!H117</f>
        <v>6.2643592014577407E-2</v>
      </c>
    </row>
    <row r="91" spans="2:16" ht="15" thickBot="1" x14ac:dyDescent="0.4">
      <c r="B91" s="113" t="s">
        <v>201</v>
      </c>
      <c r="C91" s="110">
        <f>'DMI SR Data'!C98</f>
        <v>36756767.757009268</v>
      </c>
      <c r="D91" s="110">
        <f>'DMI SR Data'!D98</f>
        <v>1295391.4073575884</v>
      </c>
      <c r="E91" s="136">
        <f>'DMI SR Data'!E98</f>
        <v>3.6529642690259323E-2</v>
      </c>
      <c r="F91" s="110">
        <f>'DMI SR Data'!F98</f>
        <v>83749169.003466725</v>
      </c>
      <c r="G91" s="110">
        <f>'DMI SR Data'!G98</f>
        <v>5589058.9027116299</v>
      </c>
      <c r="H91" s="136">
        <f>'DMI SR Data'!H98</f>
        <v>7.1507817677161065E-2</v>
      </c>
      <c r="I91" s="96"/>
      <c r="J91" s="92" t="s">
        <v>221</v>
      </c>
      <c r="K91" s="125">
        <f>'DMI SR Data'!C118</f>
        <v>29708673.452777173</v>
      </c>
      <c r="L91" s="138">
        <f>'DMI SR Data'!D118</f>
        <v>1459678.2815871909</v>
      </c>
      <c r="M91" s="140">
        <f>'DMI SR Data'!E118</f>
        <v>5.1671865591731148E-2</v>
      </c>
      <c r="N91" s="138">
        <f>'DMI SR Data'!F118</f>
        <v>68223366.328702375</v>
      </c>
      <c r="O91" s="138">
        <f>'DMI SR Data'!G118</f>
        <v>5104305.3114667684</v>
      </c>
      <c r="P91" s="139">
        <f>'DMI SR Data'!H118</f>
        <v>8.0867890447118049E-2</v>
      </c>
    </row>
    <row r="92" spans="2:16" ht="15" thickBot="1" x14ac:dyDescent="0.4">
      <c r="B92" s="113" t="s">
        <v>202</v>
      </c>
      <c r="C92" s="110">
        <f>'DMI SR Data'!C99</f>
        <v>36441991.435390383</v>
      </c>
      <c r="D92" s="110">
        <f>'DMI SR Data'!D99</f>
        <v>1710699.3763508424</v>
      </c>
      <c r="E92" s="136">
        <f>'DMI SR Data'!E99</f>
        <v>4.925527600421066E-2</v>
      </c>
      <c r="F92" s="110">
        <f>'DMI SR Data'!F99</f>
        <v>81241427.916912034</v>
      </c>
      <c r="G92" s="110">
        <f>'DMI SR Data'!G99</f>
        <v>6392643.6410506517</v>
      </c>
      <c r="H92" s="136">
        <f>'DMI SR Data'!H99</f>
        <v>8.5407447868358619E-2</v>
      </c>
      <c r="I92" s="96"/>
      <c r="J92" s="92" t="s">
        <v>222</v>
      </c>
      <c r="K92" s="104">
        <f>'DMI SR Data'!C119</f>
        <v>60597570.426643141</v>
      </c>
      <c r="L92" s="93">
        <f>'DMI SR Data'!D119</f>
        <v>1203082.8564792052</v>
      </c>
      <c r="M92" s="117">
        <f>'DMI SR Data'!E119</f>
        <v>2.025579991843483E-2</v>
      </c>
      <c r="N92" s="93">
        <f>'DMI SR Data'!F119</f>
        <v>145777212.46194965</v>
      </c>
      <c r="O92" s="93">
        <f>'DMI SR Data'!G119</f>
        <v>6508778.7234530449</v>
      </c>
      <c r="P92" s="120">
        <f>'DMI SR Data'!H119</f>
        <v>4.6735491659757836E-2</v>
      </c>
    </row>
    <row r="93" spans="2:16" ht="15" thickBot="1" x14ac:dyDescent="0.4">
      <c r="B93" s="113" t="s">
        <v>203</v>
      </c>
      <c r="C93" s="110">
        <f>'DMI SR Data'!C100</f>
        <v>74420079.938664287</v>
      </c>
      <c r="D93" s="110">
        <f>'DMI SR Data'!D100</f>
        <v>2125526.6007694006</v>
      </c>
      <c r="E93" s="136">
        <f>'DMI SR Data'!E100</f>
        <v>2.9400923065877164E-2</v>
      </c>
      <c r="F93" s="110">
        <f>'DMI SR Data'!F100</f>
        <v>171325306.20944574</v>
      </c>
      <c r="G93" s="110">
        <f>'DMI SR Data'!G100</f>
        <v>10127663.704949766</v>
      </c>
      <c r="H93" s="136">
        <f>'DMI SR Data'!H100</f>
        <v>6.282761675417986E-2</v>
      </c>
      <c r="J93" s="92" t="s">
        <v>223</v>
      </c>
      <c r="K93" s="104">
        <f>'DMI SR Data'!C120</f>
        <v>62338492.169256233</v>
      </c>
      <c r="L93" s="93">
        <f>'DMI SR Data'!D120</f>
        <v>2449084.4354507998</v>
      </c>
      <c r="M93" s="117">
        <f>'DMI SR Data'!E120</f>
        <v>4.0893448910638987E-2</v>
      </c>
      <c r="N93" s="93">
        <f>'DMI SR Data'!F120</f>
        <v>140181090.0944905</v>
      </c>
      <c r="O93" s="93">
        <f>'DMI SR Data'!G120</f>
        <v>9367283.7098936588</v>
      </c>
      <c r="P93" s="120">
        <f>'DMI SR Data'!H120</f>
        <v>7.1607760440465587E-2</v>
      </c>
    </row>
    <row r="94" spans="2:16" ht="16" thickBot="1" x14ac:dyDescent="0.4">
      <c r="B94" s="113" t="s">
        <v>204</v>
      </c>
      <c r="C94" s="110">
        <f>'DMI SR Data'!C101</f>
        <v>78377851.869752988</v>
      </c>
      <c r="D94" s="110">
        <f>'DMI SR Data'!D101</f>
        <v>3877694.2125456184</v>
      </c>
      <c r="E94" s="136">
        <f>'DMI SR Data'!E101</f>
        <v>5.2049476598261646E-2</v>
      </c>
      <c r="F94" s="110">
        <f>'DMI SR Data'!F101</f>
        <v>173393531.2356078</v>
      </c>
      <c r="G94" s="110">
        <f>'DMI SR Data'!G101</f>
        <v>14020162.577094793</v>
      </c>
      <c r="H94" s="136">
        <f>'DMI SR Data'!H101</f>
        <v>8.797054799748627E-2</v>
      </c>
      <c r="I94" s="109"/>
      <c r="J94" s="94" t="s">
        <v>224</v>
      </c>
      <c r="K94" s="108">
        <f>'DMI SR Data'!C121</f>
        <v>69558527.277972102</v>
      </c>
      <c r="L94" s="102">
        <f>'DMI SR Data'!D121</f>
        <v>2074162.0996845663</v>
      </c>
      <c r="M94" s="123">
        <f>'DMI SR Data'!E121</f>
        <v>3.0735446561656454E-2</v>
      </c>
      <c r="N94" s="102">
        <f>'DMI SR Data'!F121</f>
        <v>156584548.64246935</v>
      </c>
      <c r="O94" s="102">
        <f>'DMI SR Data'!G121</f>
        <v>9129662.3594189882</v>
      </c>
      <c r="P94" s="124">
        <f>'DMI SR Data'!H121</f>
        <v>6.1914953037866365E-2</v>
      </c>
    </row>
    <row r="95" spans="2:16" ht="15" thickBot="1" x14ac:dyDescent="0.4">
      <c r="B95" s="113" t="s">
        <v>205</v>
      </c>
      <c r="C95" s="110">
        <f>'DMI SR Data'!C102</f>
        <v>23781497.799116615</v>
      </c>
      <c r="D95" s="110">
        <f>'DMI SR Data'!D102</f>
        <v>934231.57370051742</v>
      </c>
      <c r="E95" s="136">
        <f>'DMI SR Data'!E102</f>
        <v>4.0890300155965509E-2</v>
      </c>
      <c r="F95" s="110">
        <f>'DMI SR Data'!F102</f>
        <v>54139094.969286859</v>
      </c>
      <c r="G95" s="110">
        <f>'DMI SR Data'!G102</f>
        <v>3838794.7214370295</v>
      </c>
      <c r="H95" s="136">
        <f>'DMI SR Data'!H102</f>
        <v>7.6317530959492147E-2</v>
      </c>
      <c r="I95" s="87"/>
    </row>
    <row r="96" spans="2:16" ht="15" thickBot="1" x14ac:dyDescent="0.4">
      <c r="B96" s="113" t="s">
        <v>206</v>
      </c>
      <c r="C96" s="110">
        <f>'DMI SR Data'!C103</f>
        <v>11550372.62895732</v>
      </c>
      <c r="D96" s="110">
        <f>'DMI SR Data'!D103</f>
        <v>379346.90066300519</v>
      </c>
      <c r="E96" s="136">
        <f>'DMI SR Data'!E103</f>
        <v>3.3958108224760759E-2</v>
      </c>
      <c r="F96" s="110">
        <f>'DMI SR Data'!F103</f>
        <v>26487177.402199354</v>
      </c>
      <c r="G96" s="110">
        <f>'DMI SR Data'!G103</f>
        <v>1894146.3653217927</v>
      </c>
      <c r="H96" s="136">
        <f>'DMI SR Data'!H103</f>
        <v>7.7019638713158062E-2</v>
      </c>
      <c r="I96" s="89"/>
      <c r="J96" s="550" t="s">
        <v>33</v>
      </c>
      <c r="K96" s="523" t="s">
        <v>266</v>
      </c>
      <c r="L96" s="524"/>
      <c r="M96" s="525"/>
      <c r="N96" s="538" t="s">
        <v>269</v>
      </c>
      <c r="O96" s="539"/>
      <c r="P96" s="540"/>
    </row>
    <row r="97" spans="2:17" ht="15" thickBot="1" x14ac:dyDescent="0.4">
      <c r="B97" s="113" t="s">
        <v>207</v>
      </c>
      <c r="C97" s="110">
        <f>'DMI SR Data'!C104</f>
        <v>13559952.437179293</v>
      </c>
      <c r="D97" s="110">
        <f>'DMI SR Data'!D104</f>
        <v>460777.03467076458</v>
      </c>
      <c r="E97" s="136">
        <f>'DMI SR Data'!E104</f>
        <v>3.51760336442647E-2</v>
      </c>
      <c r="F97" s="110">
        <f>'DMI SR Data'!F104</f>
        <v>30645008.549359642</v>
      </c>
      <c r="G97" s="110">
        <f>'DMI SR Data'!G104</f>
        <v>1627534.5942946151</v>
      </c>
      <c r="H97" s="136">
        <f>'DMI SR Data'!H104</f>
        <v>5.6088086675460856E-2</v>
      </c>
      <c r="I97" s="96"/>
      <c r="J97" s="551"/>
      <c r="K97" s="88" t="s">
        <v>271</v>
      </c>
      <c r="L97" s="88" t="s">
        <v>272</v>
      </c>
      <c r="M97" s="88" t="s">
        <v>273</v>
      </c>
      <c r="N97" s="88" t="s">
        <v>271</v>
      </c>
      <c r="O97" s="88" t="s">
        <v>272</v>
      </c>
      <c r="P97" s="88" t="s">
        <v>273</v>
      </c>
    </row>
    <row r="98" spans="2:17" ht="15" thickBot="1" x14ac:dyDescent="0.4">
      <c r="B98" s="114" t="s">
        <v>332</v>
      </c>
      <c r="C98" s="110">
        <f>'DMI SR Data'!C105</f>
        <v>11662486.07807228</v>
      </c>
      <c r="D98" s="110">
        <f>'DMI SR Data'!D105</f>
        <v>252725.38515080884</v>
      </c>
      <c r="E98" s="136">
        <f>'DMI SR Data'!E105</f>
        <v>2.2149928640273566E-2</v>
      </c>
      <c r="F98" s="110">
        <f>'DMI SR Data'!F105</f>
        <v>26878480.505454246</v>
      </c>
      <c r="G98" s="110">
        <f>'DMI SR Data'!G105</f>
        <v>1780311.3804528192</v>
      </c>
      <c r="H98" s="136">
        <f>'DMI SR Data'!H105</f>
        <v>7.0933914405707385E-2</v>
      </c>
      <c r="I98" s="96"/>
      <c r="J98" s="90" t="s">
        <v>333</v>
      </c>
      <c r="K98" s="91">
        <f>'DMI SR Data'!C115</f>
        <v>462577124.46771234</v>
      </c>
      <c r="L98" s="91">
        <f>'DMI SR Data'!D115</f>
        <v>10567537.643511355</v>
      </c>
      <c r="M98" s="116">
        <f>'DMI SR Data'!E115</f>
        <v>2.337901219697219E-2</v>
      </c>
      <c r="N98" s="91">
        <f>'DMI SR Data'!F115</f>
        <v>1090521748.8184123</v>
      </c>
      <c r="O98" s="91">
        <f>'DMI SR Data'!G115</f>
        <v>51096085.995216489</v>
      </c>
      <c r="P98" s="116">
        <f>'DMI SR Data'!H115</f>
        <v>4.915799929014051E-2</v>
      </c>
    </row>
    <row r="99" spans="2:17" ht="15" thickBot="1" x14ac:dyDescent="0.4">
      <c r="B99" s="115"/>
      <c r="C99" s="79"/>
      <c r="D99" s="79"/>
      <c r="E99" s="112"/>
      <c r="F99" s="79"/>
      <c r="G99" s="79"/>
      <c r="H99" s="112"/>
      <c r="I99" s="96"/>
      <c r="J99" s="90" t="s">
        <v>334</v>
      </c>
      <c r="K99" s="91">
        <f>'DMI SR Data'!C122</f>
        <v>27036702.124738533</v>
      </c>
      <c r="L99" s="91">
        <f>'DMI SR Data'!D122</f>
        <v>757054.2462303713</v>
      </c>
      <c r="M99" s="116">
        <f>'DMI SR Data'!E122</f>
        <v>2.8807625190804025E-2</v>
      </c>
      <c r="N99" s="91">
        <f>'DMI SR Data'!F122</f>
        <v>58946113.086719684</v>
      </c>
      <c r="O99" s="91">
        <f>'DMI SR Data'!G122</f>
        <v>2971919.3906568885</v>
      </c>
      <c r="P99" s="116">
        <f>'DMI SR Data'!H122</f>
        <v>5.3094456470320399E-2</v>
      </c>
    </row>
    <row r="100" spans="2:17" ht="15" thickBot="1" x14ac:dyDescent="0.4">
      <c r="B100" s="115"/>
      <c r="C100" s="79"/>
      <c r="D100" s="79"/>
      <c r="E100" s="112"/>
      <c r="F100" s="79"/>
      <c r="G100" s="79"/>
      <c r="H100" s="112"/>
      <c r="I100" s="96"/>
      <c r="J100" s="90" t="s">
        <v>335</v>
      </c>
      <c r="K100" s="91">
        <f>'DMI SR Data'!C124</f>
        <v>86081480.680076823</v>
      </c>
      <c r="L100" s="91">
        <f>'DMI SR Data'!D124</f>
        <v>4224302.0326260924</v>
      </c>
      <c r="M100" s="116">
        <f>'DMI SR Data'!E124</f>
        <v>5.1605761430157104E-2</v>
      </c>
      <c r="N100" s="91">
        <f>'DMI SR Data'!F124</f>
        <v>189144872.02266824</v>
      </c>
      <c r="O100" s="91">
        <f>'DMI SR Data'!G124</f>
        <v>16200240.960155725</v>
      </c>
      <c r="P100" s="116">
        <f>'DMI SR Data'!H124</f>
        <v>9.3672991526981789E-2</v>
      </c>
    </row>
    <row r="101" spans="2:17" ht="15" thickBot="1" x14ac:dyDescent="0.4">
      <c r="B101" s="115"/>
      <c r="C101" s="79"/>
      <c r="D101" s="79"/>
      <c r="E101" s="112"/>
      <c r="F101" s="79"/>
      <c r="G101" s="79"/>
      <c r="H101" s="112"/>
      <c r="I101" s="96"/>
      <c r="J101" s="90" t="s">
        <v>336</v>
      </c>
      <c r="K101" s="91">
        <f>'DMI SR Data'!C126</f>
        <v>70200116.97684449</v>
      </c>
      <c r="L101" s="91">
        <f>'DMI SR Data'!D126</f>
        <v>1456566.1876674145</v>
      </c>
      <c r="M101" s="116">
        <f>'DMI SR Data'!E126</f>
        <v>2.1188404889564347E-2</v>
      </c>
      <c r="N101" s="91">
        <f>'DMI SR Data'!F126</f>
        <v>162355961.44512084</v>
      </c>
      <c r="O101" s="91">
        <f>'DMI SR Data'!G126</f>
        <v>8979819.0353205502</v>
      </c>
      <c r="P101" s="116">
        <f>'DMI SR Data'!H126</f>
        <v>5.8547691278658512E-2</v>
      </c>
    </row>
    <row r="102" spans="2:17" ht="15" thickBot="1" x14ac:dyDescent="0.4">
      <c r="B102" s="115"/>
      <c r="C102" s="79"/>
      <c r="D102" s="79"/>
      <c r="E102" s="112"/>
      <c r="F102" s="79"/>
      <c r="G102" s="79"/>
      <c r="H102" s="112"/>
      <c r="I102" s="96"/>
      <c r="J102" s="90" t="s">
        <v>337</v>
      </c>
      <c r="K102" s="91">
        <f>'DMI SR Data'!C128</f>
        <v>140261482.00682026</v>
      </c>
      <c r="L102" s="91">
        <f>'DMI SR Data'!D128</f>
        <v>4917824.2556986213</v>
      </c>
      <c r="M102" s="116">
        <f>'DMI SR Data'!E128</f>
        <v>3.6335830857636663E-2</v>
      </c>
      <c r="N102" s="91">
        <f>'DMI SR Data'!F128</f>
        <v>304505995.80751067</v>
      </c>
      <c r="O102" s="91">
        <f>'DMI SR Data'!G128</f>
        <v>21135096.080598891</v>
      </c>
      <c r="P102" s="116">
        <f>'DMI SR Data'!H128</f>
        <v>7.4584567790719009E-2</v>
      </c>
    </row>
    <row r="103" spans="2:17" ht="15" thickBot="1" x14ac:dyDescent="0.4">
      <c r="B103" s="115"/>
      <c r="C103" s="79"/>
      <c r="D103" s="79"/>
      <c r="E103" s="112"/>
      <c r="F103" s="79"/>
      <c r="G103" s="79"/>
      <c r="H103" s="112"/>
      <c r="I103" s="96"/>
      <c r="J103" s="90" t="s">
        <v>338</v>
      </c>
      <c r="K103" s="91">
        <f>'DMI SR Data'!C130</f>
        <v>118205560.27987243</v>
      </c>
      <c r="L103" s="91">
        <f>'DMI SR Data'!D130</f>
        <v>3061610.9465079606</v>
      </c>
      <c r="M103" s="116">
        <f>'DMI SR Data'!E130</f>
        <v>2.6589421018068368E-2</v>
      </c>
      <c r="N103" s="91">
        <f>'DMI SR Data'!F130</f>
        <v>272575322.0975945</v>
      </c>
      <c r="O103" s="91">
        <f>'DMI SR Data'!G130</f>
        <v>14335413.265866101</v>
      </c>
      <c r="P103" s="116">
        <f>'DMI SR Data'!H130</f>
        <v>5.5511997857802815E-2</v>
      </c>
    </row>
    <row r="104" spans="2:17" ht="15" thickBot="1" x14ac:dyDescent="0.4">
      <c r="B104" s="115"/>
      <c r="C104" s="79"/>
      <c r="D104" s="79"/>
      <c r="E104" s="112"/>
      <c r="F104" s="79"/>
      <c r="G104" s="79"/>
      <c r="H104" s="112"/>
      <c r="I104" s="96"/>
      <c r="J104" s="90" t="s">
        <v>339</v>
      </c>
      <c r="K104" s="91">
        <f>'DMI SR Data'!C132</f>
        <v>66610013.461490653</v>
      </c>
      <c r="L104" s="91">
        <f>'DMI SR Data'!D132</f>
        <v>2755213.5391870812</v>
      </c>
      <c r="M104" s="116">
        <f>'DMI SR Data'!E132</f>
        <v>4.3148103862818997E-2</v>
      </c>
      <c r="N104" s="91">
        <f>'DMI SR Data'!F132</f>
        <v>148617591.20351684</v>
      </c>
      <c r="O104" s="91">
        <f>'DMI SR Data'!G132</f>
        <v>11112034.524295509</v>
      </c>
      <c r="P104" s="116">
        <f>'DMI SR Data'!H132</f>
        <v>8.0811530767575621E-2</v>
      </c>
    </row>
    <row r="105" spans="2:17" x14ac:dyDescent="0.35">
      <c r="B105" s="115"/>
      <c r="C105" s="79"/>
      <c r="D105" s="79"/>
      <c r="E105" s="112"/>
      <c r="F105" s="79"/>
      <c r="G105" s="79"/>
      <c r="H105" s="112"/>
      <c r="I105" s="96"/>
    </row>
    <row r="106" spans="2:17" x14ac:dyDescent="0.35">
      <c r="B106" s="87"/>
      <c r="C106" s="96"/>
      <c r="D106" s="97"/>
      <c r="E106" s="96"/>
      <c r="F106" s="96"/>
      <c r="G106" s="97"/>
      <c r="H106" s="96"/>
      <c r="I106" s="96"/>
    </row>
    <row r="107" spans="2:17" x14ac:dyDescent="0.35">
      <c r="I107" s="96"/>
      <c r="Q107" s="99">
        <f>SUM(K121:K122)</f>
        <v>65098691.290996298</v>
      </c>
    </row>
    <row r="108" spans="2:17" ht="16" thickBot="1" x14ac:dyDescent="0.4">
      <c r="B108" s="122" t="str">
        <f>'HOME PAGE'!H7</f>
        <v>YTD ENDING 01-26-2025</v>
      </c>
      <c r="C108" s="109"/>
      <c r="D108" s="109"/>
      <c r="E108" s="109"/>
      <c r="F108" s="109"/>
      <c r="G108" s="109"/>
      <c r="H108" s="109"/>
      <c r="I108" s="96"/>
      <c r="J108" s="109"/>
      <c r="K108" s="109"/>
      <c r="L108" s="109"/>
      <c r="M108" s="109"/>
      <c r="N108" s="109"/>
      <c r="O108" s="109"/>
      <c r="P108" s="109"/>
    </row>
    <row r="109" spans="2:17" ht="15" thickBot="1" x14ac:dyDescent="0.4">
      <c r="B109" s="549" t="s">
        <v>285</v>
      </c>
      <c r="C109" s="523" t="s">
        <v>266</v>
      </c>
      <c r="D109" s="524"/>
      <c r="E109" s="525"/>
      <c r="F109" s="545" t="s">
        <v>269</v>
      </c>
      <c r="G109" s="545"/>
      <c r="H109" s="545"/>
      <c r="I109" s="96"/>
      <c r="J109" s="550" t="s">
        <v>286</v>
      </c>
      <c r="K109" s="523" t="s">
        <v>266</v>
      </c>
      <c r="L109" s="524"/>
      <c r="M109" s="525"/>
      <c r="N109" s="538" t="s">
        <v>269</v>
      </c>
      <c r="O109" s="539"/>
      <c r="P109" s="540"/>
    </row>
    <row r="110" spans="2:17" ht="15" thickBot="1" x14ac:dyDescent="0.4">
      <c r="B110" s="549"/>
      <c r="C110" s="88" t="s">
        <v>271</v>
      </c>
      <c r="D110" s="88" t="s">
        <v>272</v>
      </c>
      <c r="E110" s="88" t="s">
        <v>273</v>
      </c>
      <c r="F110" s="88" t="s">
        <v>271</v>
      </c>
      <c r="G110" s="88" t="s">
        <v>272</v>
      </c>
      <c r="H110" s="88" t="s">
        <v>273</v>
      </c>
      <c r="I110" s="96"/>
      <c r="J110" s="551"/>
      <c r="K110" s="88" t="s">
        <v>271</v>
      </c>
      <c r="L110" s="88" t="s">
        <v>272</v>
      </c>
      <c r="M110" s="88" t="s">
        <v>273</v>
      </c>
      <c r="N110" s="88" t="s">
        <v>271</v>
      </c>
      <c r="O110" s="88" t="s">
        <v>272</v>
      </c>
      <c r="P110" s="88" t="s">
        <v>273</v>
      </c>
    </row>
    <row r="111" spans="2:17" ht="15" thickBot="1" x14ac:dyDescent="0.4">
      <c r="B111" s="90" t="s">
        <v>287</v>
      </c>
      <c r="C111" s="91">
        <f>'DMI SR Data'!C212</f>
        <v>172057273.49918866</v>
      </c>
      <c r="D111" s="91">
        <f>'DMI SR Data'!D212</f>
        <v>6976125.6481265426</v>
      </c>
      <c r="E111" s="116">
        <f>'DMI SR Data'!E212</f>
        <v>4.2258766303348419E-2</v>
      </c>
      <c r="F111" s="91">
        <f>'DMI SR Data'!F212</f>
        <v>380674898.77568972</v>
      </c>
      <c r="G111" s="91">
        <f>'DMI SR Data'!G212</f>
        <v>27147855.85727644</v>
      </c>
      <c r="H111" s="116">
        <f>'DMI SR Data'!H212</f>
        <v>7.6791454574923715E-2</v>
      </c>
      <c r="I111" s="96"/>
      <c r="J111" s="90" t="s">
        <v>286</v>
      </c>
      <c r="K111" s="91">
        <f>'DMI SR Data'!C206</f>
        <v>627753849.08768642</v>
      </c>
      <c r="L111" s="91">
        <f>'DMI SR Data'!D206</f>
        <v>15197207.719457269</v>
      </c>
      <c r="M111" s="116">
        <f>'DMI SR Data'!E206</f>
        <v>2.480947343173396E-2</v>
      </c>
      <c r="N111" s="91">
        <f>'DMI SR Data'!F206</f>
        <v>1440577200.4842572</v>
      </c>
      <c r="O111" s="91">
        <f>'DMI SR Data'!G206</f>
        <v>78127819.7584126</v>
      </c>
      <c r="P111" s="119">
        <f>'DMI SR Data'!H206</f>
        <v>5.73436495062958E-2</v>
      </c>
    </row>
    <row r="112" spans="2:17" ht="15" thickBot="1" x14ac:dyDescent="0.4">
      <c r="B112" s="92" t="s">
        <v>288</v>
      </c>
      <c r="C112" s="110">
        <f>'DMI SR Data'!C213</f>
        <v>148075027.66004196</v>
      </c>
      <c r="D112" s="110">
        <f>'DMI SR Data'!D213</f>
        <v>5762989.1649899781</v>
      </c>
      <c r="E112" s="136">
        <f>'DMI SR Data'!E213</f>
        <v>4.049544385656699E-2</v>
      </c>
      <c r="F112" s="110">
        <f>'DMI SR Data'!F213</f>
        <v>328695613.86643332</v>
      </c>
      <c r="G112" s="110">
        <f>'DMI SR Data'!G213</f>
        <v>22673144.529188991</v>
      </c>
      <c r="H112" s="136">
        <f>'DMI SR Data'!H213</f>
        <v>7.408980320396874E-2</v>
      </c>
      <c r="I112" s="96"/>
      <c r="J112" s="92" t="s">
        <v>289</v>
      </c>
      <c r="K112" s="110">
        <f>'DMI SR Data'!C207</f>
        <v>184888181.91194698</v>
      </c>
      <c r="L112" s="110">
        <f>'DMI SR Data'!D207</f>
        <v>5519828.2882139385</v>
      </c>
      <c r="M112" s="136">
        <f>'DMI SR Data'!E207</f>
        <v>3.0773702142536614E-2</v>
      </c>
      <c r="N112" s="110">
        <f>'DMI SR Data'!F207</f>
        <v>408151030.71759248</v>
      </c>
      <c r="O112" s="110">
        <f>'DMI SR Data'!G207</f>
        <v>28082730.226157665</v>
      </c>
      <c r="P112" s="137">
        <f>'DMI SR Data'!H207</f>
        <v>7.3888641041218686E-2</v>
      </c>
    </row>
    <row r="113" spans="2:17" ht="15" thickBot="1" x14ac:dyDescent="0.4">
      <c r="B113" s="94" t="s">
        <v>290</v>
      </c>
      <c r="C113" s="110">
        <f>'DMI SR Data'!C214</f>
        <v>23982245.839146942</v>
      </c>
      <c r="D113" s="110">
        <f>'DMI SR Data'!D214</f>
        <v>1213136.4831365645</v>
      </c>
      <c r="E113" s="136">
        <f>'DMI SR Data'!E214</f>
        <v>5.3279926947003398E-2</v>
      </c>
      <c r="F113" s="110">
        <f>'DMI SR Data'!F214</f>
        <v>51979284.909256414</v>
      </c>
      <c r="G113" s="110">
        <f>'DMI SR Data'!G214</f>
        <v>4474711.3280874491</v>
      </c>
      <c r="H113" s="136">
        <f>'DMI SR Data'!H214</f>
        <v>9.4195379323670961E-2</v>
      </c>
      <c r="I113" s="96"/>
      <c r="J113" s="92" t="s">
        <v>291</v>
      </c>
      <c r="K113" s="110">
        <f>'DMI SR Data'!C208</f>
        <v>117309831.20595248</v>
      </c>
      <c r="L113" s="110">
        <f>'DMI SR Data'!D208</f>
        <v>2077117.1034112424</v>
      </c>
      <c r="M113" s="136">
        <f>'DMI SR Data'!E208</f>
        <v>1.8025411616729728E-2</v>
      </c>
      <c r="N113" s="110">
        <f>'DMI SR Data'!F208</f>
        <v>269827544.54817873</v>
      </c>
      <c r="O113" s="110">
        <f>'DMI SR Data'!G208</f>
        <v>13077305.71556285</v>
      </c>
      <c r="P113" s="137">
        <f>'DMI SR Data'!H208</f>
        <v>5.09339573549078E-2</v>
      </c>
    </row>
    <row r="114" spans="2:17" ht="15" thickBot="1" x14ac:dyDescent="0.4">
      <c r="B114" s="96"/>
      <c r="C114" s="96"/>
      <c r="D114" s="97"/>
      <c r="E114" s="96"/>
      <c r="F114" s="96"/>
      <c r="G114" s="97"/>
      <c r="H114" s="96"/>
      <c r="I114" s="96"/>
      <c r="J114" s="92" t="s">
        <v>292</v>
      </c>
      <c r="K114" s="110">
        <f>'DMI SR Data'!C209</f>
        <v>215532352.23287854</v>
      </c>
      <c r="L114" s="110">
        <f>'DMI SR Data'!D209</f>
        <v>5440802.712323606</v>
      </c>
      <c r="M114" s="136">
        <f>'DMI SR Data'!E209</f>
        <v>2.5897294416362467E-2</v>
      </c>
      <c r="N114" s="110">
        <f>'DMI SR Data'!F209</f>
        <v>502564861.43906379</v>
      </c>
      <c r="O114" s="110">
        <f>'DMI SR Data'!G209</f>
        <v>25612871.236954689</v>
      </c>
      <c r="P114" s="137">
        <f>'DMI SR Data'!H209</f>
        <v>5.3701151820545287E-2</v>
      </c>
    </row>
    <row r="115" spans="2:17" ht="15" thickBot="1" x14ac:dyDescent="0.4">
      <c r="B115" s="550" t="s">
        <v>293</v>
      </c>
      <c r="C115" s="523" t="s">
        <v>266</v>
      </c>
      <c r="D115" s="524"/>
      <c r="E115" s="525"/>
      <c r="F115" s="545" t="s">
        <v>269</v>
      </c>
      <c r="G115" s="545"/>
      <c r="H115" s="545"/>
      <c r="I115" s="96"/>
      <c r="J115" s="92" t="s">
        <v>294</v>
      </c>
      <c r="K115" s="110">
        <f>'DMI SR Data'!C210</f>
        <v>15026444.57583675</v>
      </c>
      <c r="L115" s="110">
        <f>'DMI SR Data'!D210</f>
        <v>343576.98156617209</v>
      </c>
      <c r="M115" s="136">
        <f>'DMI SR Data'!E210</f>
        <v>2.3399855604516909E-2</v>
      </c>
      <c r="N115" s="110">
        <f>'DMI SR Data'!F210</f>
        <v>33536808.693046145</v>
      </c>
      <c r="O115" s="110">
        <f>'DMI SR Data'!G210</f>
        <v>1852188.572530549</v>
      </c>
      <c r="P115" s="137">
        <f>'DMI SR Data'!H210</f>
        <v>5.8457023170407789E-2</v>
      </c>
    </row>
    <row r="116" spans="2:17" ht="15" thickBot="1" x14ac:dyDescent="0.4">
      <c r="B116" s="551"/>
      <c r="C116" s="88" t="s">
        <v>271</v>
      </c>
      <c r="D116" s="88" t="s">
        <v>272</v>
      </c>
      <c r="E116" s="88" t="s">
        <v>273</v>
      </c>
      <c r="F116" s="88" t="s">
        <v>271</v>
      </c>
      <c r="G116" s="88" t="s">
        <v>272</v>
      </c>
      <c r="H116" s="88" t="s">
        <v>273</v>
      </c>
      <c r="I116" s="96"/>
      <c r="J116" s="94" t="s">
        <v>295</v>
      </c>
      <c r="K116" s="110">
        <f>'DMI SR Data'!C211</f>
        <v>94997039.161082432</v>
      </c>
      <c r="L116" s="110">
        <f>'DMI SR Data'!D211</f>
        <v>1815882.633943975</v>
      </c>
      <c r="M116" s="136">
        <f>'DMI SR Data'!E211</f>
        <v>1.9487659325360594E-2</v>
      </c>
      <c r="N116" s="110">
        <f>'DMI SR Data'!F211</f>
        <v>226496955.08637643</v>
      </c>
      <c r="O116" s="110">
        <f>'DMI SR Data'!G211</f>
        <v>9502724.0072075427</v>
      </c>
      <c r="P116" s="137">
        <f>'DMI SR Data'!H211</f>
        <v>4.3792519091166701E-2</v>
      </c>
    </row>
    <row r="117" spans="2:17" ht="15" thickBot="1" x14ac:dyDescent="0.4">
      <c r="B117" s="90" t="s">
        <v>296</v>
      </c>
      <c r="C117" s="91">
        <f>'DMI SR Data'!C156</f>
        <v>546087853.75488544</v>
      </c>
      <c r="D117" s="91">
        <f>'DMI SR Data'!D156</f>
        <v>28285099.265033603</v>
      </c>
      <c r="E117" s="116">
        <f>'DMI SR Data'!E156</f>
        <v>5.4625239089159672E-2</v>
      </c>
      <c r="F117" s="91">
        <f>'DMI SR Data'!F156</f>
        <v>1237763431.4355567</v>
      </c>
      <c r="G117" s="91">
        <f>'DMI SR Data'!G156</f>
        <v>94510294.474306345</v>
      </c>
      <c r="H117" s="116">
        <f>'DMI SR Data'!H156</f>
        <v>8.2667863676729805E-2</v>
      </c>
      <c r="I117" s="96"/>
    </row>
    <row r="118" spans="2:17" ht="15" thickBot="1" x14ac:dyDescent="0.4">
      <c r="B118" s="92" t="s">
        <v>297</v>
      </c>
      <c r="C118" s="110">
        <f>'DMI SR Data'!C157</f>
        <v>45686395.114673898</v>
      </c>
      <c r="D118" s="110">
        <f>'DMI SR Data'!D157</f>
        <v>2675272.660654217</v>
      </c>
      <c r="E118" s="136">
        <f>'DMI SR Data'!E157</f>
        <v>6.2199554627158878E-2</v>
      </c>
      <c r="F118" s="110">
        <f>'DMI SR Data'!F157</f>
        <v>107839973.05617137</v>
      </c>
      <c r="G118" s="110">
        <f>'DMI SR Data'!G157</f>
        <v>9109176.582055822</v>
      </c>
      <c r="H118" s="136">
        <f>'DMI SR Data'!H157</f>
        <v>9.2262768126700909E-2</v>
      </c>
      <c r="I118" s="96"/>
      <c r="J118" s="550" t="s">
        <v>298</v>
      </c>
      <c r="K118" s="523" t="s">
        <v>266</v>
      </c>
      <c r="L118" s="524"/>
      <c r="M118" s="525"/>
      <c r="N118" s="538" t="s">
        <v>269</v>
      </c>
      <c r="O118" s="539"/>
      <c r="P118" s="540"/>
    </row>
    <row r="119" spans="2:17" ht="15" thickBot="1" x14ac:dyDescent="0.4">
      <c r="B119" s="92" t="s">
        <v>299</v>
      </c>
      <c r="C119" s="110">
        <f>'DMI SR Data'!C158</f>
        <v>45932598.0898294</v>
      </c>
      <c r="D119" s="110">
        <f>'DMI SR Data'!D158</f>
        <v>2320510.6928771362</v>
      </c>
      <c r="E119" s="136">
        <f>'DMI SR Data'!E158</f>
        <v>5.3207971261639266E-2</v>
      </c>
      <c r="F119" s="110">
        <f>'DMI SR Data'!F158</f>
        <v>103475033.10418007</v>
      </c>
      <c r="G119" s="110">
        <f>'DMI SR Data'!G158</f>
        <v>7369834.2611664832</v>
      </c>
      <c r="H119" s="136">
        <f>'DMI SR Data'!H158</f>
        <v>7.6685073751369043E-2</v>
      </c>
      <c r="I119" s="96"/>
      <c r="J119" s="551"/>
      <c r="K119" s="88" t="s">
        <v>271</v>
      </c>
      <c r="L119" s="88" t="s">
        <v>272</v>
      </c>
      <c r="M119" s="88" t="s">
        <v>273</v>
      </c>
      <c r="N119" s="88" t="s">
        <v>271</v>
      </c>
      <c r="O119" s="88" t="s">
        <v>272</v>
      </c>
      <c r="P119" s="88" t="s">
        <v>273</v>
      </c>
    </row>
    <row r="120" spans="2:17" ht="15" thickBot="1" x14ac:dyDescent="0.4">
      <c r="B120" s="92" t="s">
        <v>300</v>
      </c>
      <c r="C120" s="110">
        <f>'DMI SR Data'!C159</f>
        <v>300794374.67839009</v>
      </c>
      <c r="D120" s="110">
        <f>'DMI SR Data'!D159</f>
        <v>17647517.94795984</v>
      </c>
      <c r="E120" s="136">
        <f>'DMI SR Data'!E159</f>
        <v>6.232637773818251E-2</v>
      </c>
      <c r="F120" s="110">
        <f>'DMI SR Data'!F159</f>
        <v>685378861.24104977</v>
      </c>
      <c r="G120" s="110">
        <f>'DMI SR Data'!G159</f>
        <v>56795892.238993645</v>
      </c>
      <c r="H120" s="136">
        <f>'DMI SR Data'!H159</f>
        <v>9.0355442383625667E-2</v>
      </c>
      <c r="I120" s="96"/>
      <c r="J120" s="90" t="s">
        <v>301</v>
      </c>
      <c r="K120" s="91">
        <f>'DMI SR Data'!C203</f>
        <v>65098691.290996283</v>
      </c>
      <c r="L120" s="91">
        <f>'DMI SR Data'!D203</f>
        <v>2558968.0724554211</v>
      </c>
      <c r="M120" s="116">
        <f>'DMI SR Data'!E203</f>
        <v>4.0917483173266996E-2</v>
      </c>
      <c r="N120" s="91">
        <f>'DMI SR Data'!F203</f>
        <v>151202587.10212865</v>
      </c>
      <c r="O120" s="91">
        <f>'DMI SR Data'!G203</f>
        <v>11836456.408435553</v>
      </c>
      <c r="P120" s="116">
        <f>'DMI SR Data'!H203</f>
        <v>8.4930652444175248E-2</v>
      </c>
    </row>
    <row r="121" spans="2:17" ht="15" thickBot="1" x14ac:dyDescent="0.4">
      <c r="B121" s="92" t="s">
        <v>302</v>
      </c>
      <c r="C121" s="110">
        <f>'DMI SR Data'!C160</f>
        <v>93187642.216962025</v>
      </c>
      <c r="D121" s="110">
        <f>'DMI SR Data'!D160</f>
        <v>3239839.3731722236</v>
      </c>
      <c r="E121" s="136">
        <f>'DMI SR Data'!E160</f>
        <v>3.6019105200365761E-2</v>
      </c>
      <c r="F121" s="110">
        <f>'DMI SR Data'!F160</f>
        <v>206646891.78792992</v>
      </c>
      <c r="G121" s="110">
        <f>'DMI SR Data'!G160</f>
        <v>11594229.468712926</v>
      </c>
      <c r="H121" s="136">
        <f>'DMI SR Data'!H160</f>
        <v>5.94415340496003E-2</v>
      </c>
      <c r="I121" s="96"/>
      <c r="J121" s="92" t="s">
        <v>303</v>
      </c>
      <c r="K121" s="110">
        <f>'DMI SR Data'!C204</f>
        <v>28582151.06319252</v>
      </c>
      <c r="L121" s="110">
        <f>'DMI SR Data'!D204</f>
        <v>1366262.7947796099</v>
      </c>
      <c r="M121" s="136">
        <f>'DMI SR Data'!E204</f>
        <v>5.0200926065871274E-2</v>
      </c>
      <c r="N121" s="110">
        <f>'DMI SR Data'!F204</f>
        <v>65443290.485897943</v>
      </c>
      <c r="O121" s="110">
        <f>'DMI SR Data'!G204</f>
        <v>5489606.7055510059</v>
      </c>
      <c r="P121" s="136">
        <f>'DMI SR Data'!H204</f>
        <v>9.1564126829359591E-2</v>
      </c>
    </row>
    <row r="122" spans="2:17" ht="15" thickBot="1" x14ac:dyDescent="0.4">
      <c r="B122" s="92" t="s">
        <v>304</v>
      </c>
      <c r="C122" s="110">
        <f>'DMI SR Data'!C161</f>
        <v>18395129.676303267</v>
      </c>
      <c r="D122" s="110">
        <f>'DMI SR Data'!D161</f>
        <v>750315.86188620329</v>
      </c>
      <c r="E122" s="136">
        <f>'DMI SR Data'!E161</f>
        <v>4.2523308535743348E-2</v>
      </c>
      <c r="F122" s="110">
        <f>'DMI SR Data'!F161</f>
        <v>42299149.806652308</v>
      </c>
      <c r="G122" s="110">
        <f>'DMI SR Data'!G161</f>
        <v>3708193.5090243816</v>
      </c>
      <c r="H122" s="136">
        <f>'DMI SR Data'!H161</f>
        <v>9.6089702479135342E-2</v>
      </c>
      <c r="I122" s="96"/>
      <c r="J122" s="100" t="s">
        <v>305</v>
      </c>
      <c r="K122" s="110">
        <f>'DMI SR Data'!C205</f>
        <v>36516540.227803774</v>
      </c>
      <c r="L122" s="110">
        <f>'DMI SR Data'!D205</f>
        <v>1192705.2776758224</v>
      </c>
      <c r="M122" s="136">
        <f>'DMI SR Data'!E205</f>
        <v>3.3764886495471019E-2</v>
      </c>
      <c r="N122" s="110">
        <f>'DMI SR Data'!F205</f>
        <v>85759296.616230756</v>
      </c>
      <c r="O122" s="110">
        <f>'DMI SR Data'!G205</f>
        <v>6346849.7028846145</v>
      </c>
      <c r="P122" s="136">
        <f>'DMI SR Data'!H205</f>
        <v>7.9922605958864565E-2</v>
      </c>
      <c r="Q122" s="99">
        <f>SUM(K137:K138)</f>
        <v>163907374.24184188</v>
      </c>
    </row>
    <row r="123" spans="2:17" ht="15" thickBot="1" x14ac:dyDescent="0.4">
      <c r="B123" s="92" t="s">
        <v>306</v>
      </c>
      <c r="C123" s="110">
        <f>'DMI SR Data'!C162</f>
        <v>10085672.458348878</v>
      </c>
      <c r="D123" s="110">
        <f>'DMI SR Data'!D162</f>
        <v>319701.14668533579</v>
      </c>
      <c r="E123" s="136">
        <f>'DMI SR Data'!E162</f>
        <v>3.2736236517868458E-2</v>
      </c>
      <c r="F123" s="110">
        <f>'DMI SR Data'!F162</f>
        <v>22563273.059082527</v>
      </c>
      <c r="G123" s="110">
        <f>'DMI SR Data'!G162</f>
        <v>1443505.5940422863</v>
      </c>
      <c r="H123" s="136">
        <f>'DMI SR Data'!H162</f>
        <v>6.8348555277975259E-2</v>
      </c>
      <c r="I123" s="96"/>
    </row>
    <row r="124" spans="2:17" ht="15" thickBot="1" x14ac:dyDescent="0.4">
      <c r="B124" s="94" t="s">
        <v>307</v>
      </c>
      <c r="C124" s="110">
        <f>'DMI SR Data'!C163</f>
        <v>31927397.570805423</v>
      </c>
      <c r="D124" s="110">
        <f>'DMI SR Data'!D163</f>
        <v>1230808.130285684</v>
      </c>
      <c r="E124" s="136">
        <f>'DMI SR Data'!E163</f>
        <v>4.0095924424131874E-2</v>
      </c>
      <c r="F124" s="110">
        <f>'DMI SR Data'!F163</f>
        <v>69838092.158729747</v>
      </c>
      <c r="G124" s="110">
        <f>'DMI SR Data'!G163</f>
        <v>4243512.1127921864</v>
      </c>
      <c r="H124" s="136">
        <f>'DMI SR Data'!H163</f>
        <v>6.4693029665261165E-2</v>
      </c>
      <c r="I124" s="96"/>
    </row>
    <row r="125" spans="2:17" ht="15" thickBot="1" x14ac:dyDescent="0.4">
      <c r="B125" s="87"/>
      <c r="C125" s="96"/>
      <c r="D125" s="97"/>
      <c r="E125" s="96"/>
      <c r="F125" s="96"/>
      <c r="G125" s="97"/>
      <c r="H125" s="96"/>
      <c r="I125" s="96"/>
      <c r="J125" s="550" t="s">
        <v>308</v>
      </c>
      <c r="K125" s="523" t="s">
        <v>266</v>
      </c>
      <c r="L125" s="524"/>
      <c r="M125" s="525"/>
      <c r="N125" s="538" t="s">
        <v>269</v>
      </c>
      <c r="O125" s="539"/>
      <c r="P125" s="540"/>
    </row>
    <row r="126" spans="2:17" ht="15" thickBot="1" x14ac:dyDescent="0.4">
      <c r="B126" s="549" t="s">
        <v>309</v>
      </c>
      <c r="C126" s="523" t="s">
        <v>266</v>
      </c>
      <c r="D126" s="524"/>
      <c r="E126" s="525"/>
      <c r="F126" s="545" t="s">
        <v>269</v>
      </c>
      <c r="G126" s="545"/>
      <c r="H126" s="545"/>
      <c r="I126" s="96"/>
      <c r="J126" s="551"/>
      <c r="K126" s="88" t="s">
        <v>271</v>
      </c>
      <c r="L126" s="88" t="s">
        <v>272</v>
      </c>
      <c r="M126" s="88" t="s">
        <v>273</v>
      </c>
      <c r="N126" s="88" t="s">
        <v>271</v>
      </c>
      <c r="O126" s="88" t="s">
        <v>272</v>
      </c>
      <c r="P126" s="88" t="s">
        <v>273</v>
      </c>
    </row>
    <row r="127" spans="2:17" ht="15" thickBot="1" x14ac:dyDescent="0.4">
      <c r="B127" s="549"/>
      <c r="C127" s="88" t="s">
        <v>271</v>
      </c>
      <c r="D127" s="88" t="s">
        <v>272</v>
      </c>
      <c r="E127" s="88" t="s">
        <v>273</v>
      </c>
      <c r="F127" s="88" t="s">
        <v>271</v>
      </c>
      <c r="G127" s="88" t="s">
        <v>272</v>
      </c>
      <c r="H127" s="88" t="s">
        <v>273</v>
      </c>
      <c r="I127" s="96"/>
      <c r="J127" s="90" t="s">
        <v>310</v>
      </c>
      <c r="K127" s="91">
        <f>'DMI SR Data'!C178</f>
        <v>202033831.0090231</v>
      </c>
      <c r="L127" s="91">
        <f>'DMI SR Data'!D178</f>
        <v>2878748.7186984718</v>
      </c>
      <c r="M127" s="116">
        <f>'DMI SR Data'!E178</f>
        <v>1.4454809214970898E-2</v>
      </c>
      <c r="N127" s="91">
        <f>'DMI SR Data'!F178</f>
        <v>471272649.62640655</v>
      </c>
      <c r="O127" s="91">
        <f>'DMI SR Data'!G178</f>
        <v>15207685.186385453</v>
      </c>
      <c r="P127" s="116">
        <f>'DMI SR Data'!H178</f>
        <v>3.3345436225425018E-2</v>
      </c>
    </row>
    <row r="128" spans="2:17" ht="15" thickBot="1" x14ac:dyDescent="0.4">
      <c r="B128" s="90" t="s">
        <v>311</v>
      </c>
      <c r="C128" s="91">
        <f>'DMI SR Data'!C147</f>
        <v>696797975.31200397</v>
      </c>
      <c r="D128" s="91">
        <f>'DMI SR Data'!D147</f>
        <v>35228679.547477245</v>
      </c>
      <c r="E128" s="116">
        <f>'DMI SR Data'!E147</f>
        <v>5.3250173145907666E-2</v>
      </c>
      <c r="F128" s="91">
        <f>'DMI SR Data'!F147</f>
        <v>1576913858.9701092</v>
      </c>
      <c r="G128" s="91">
        <f>'DMI SR Data'!G147</f>
        <v>135444314.61831975</v>
      </c>
      <c r="H128" s="116">
        <f>'DMI SR Data'!H147</f>
        <v>9.3962661333387612E-2</v>
      </c>
      <c r="I128" s="96"/>
      <c r="J128" s="92" t="s">
        <v>312</v>
      </c>
      <c r="K128" s="110">
        <f>'DMI SR Data'!C179</f>
        <v>54021528.342374548</v>
      </c>
      <c r="L128" s="110">
        <f>'DMI SR Data'!D179</f>
        <v>730926.12331643701</v>
      </c>
      <c r="M128" s="136">
        <f>'DMI SR Data'!E179</f>
        <v>1.3715854069576244E-2</v>
      </c>
      <c r="N128" s="110">
        <f>'DMI SR Data'!F179</f>
        <v>128566247.03532708</v>
      </c>
      <c r="O128" s="110">
        <f>'DMI SR Data'!G179</f>
        <v>4079943.6800350398</v>
      </c>
      <c r="P128" s="136">
        <f>'DMI SR Data'!H179</f>
        <v>3.2774237567249578E-2</v>
      </c>
    </row>
    <row r="129" spans="2:16" ht="15" thickBot="1" x14ac:dyDescent="0.4">
      <c r="B129" s="92" t="s">
        <v>313</v>
      </c>
      <c r="C129" s="110">
        <f>'DMI SR Data'!C148</f>
        <v>57549717.326804958</v>
      </c>
      <c r="D129" s="110">
        <f>'DMI SR Data'!D148</f>
        <v>3541492.6057067066</v>
      </c>
      <c r="E129" s="136">
        <f>'DMI SR Data'!E148</f>
        <v>6.557320896947065E-2</v>
      </c>
      <c r="F129" s="110">
        <f>'DMI SR Data'!F148</f>
        <v>129972235.72771445</v>
      </c>
      <c r="G129" s="110">
        <f>'DMI SR Data'!G148</f>
        <v>11757840.733104795</v>
      </c>
      <c r="H129" s="136">
        <f>'DMI SR Data'!H148</f>
        <v>9.9462004890698202E-2</v>
      </c>
      <c r="I129" s="96"/>
      <c r="J129" s="92" t="s">
        <v>314</v>
      </c>
      <c r="K129" s="110">
        <f>'DMI SR Data'!C180</f>
        <v>91763376.588762283</v>
      </c>
      <c r="L129" s="110">
        <f>'DMI SR Data'!D180</f>
        <v>1034303.7681440562</v>
      </c>
      <c r="M129" s="136">
        <f>'DMI SR Data'!E180</f>
        <v>1.1399915550652581E-2</v>
      </c>
      <c r="N129" s="110">
        <f>'DMI SR Data'!F180</f>
        <v>218420583.26964432</v>
      </c>
      <c r="O129" s="110">
        <f>'DMI SR Data'!G180</f>
        <v>6074456.5452265143</v>
      </c>
      <c r="P129" s="136">
        <f>'DMI SR Data'!H180</f>
        <v>2.8606392021032372E-2</v>
      </c>
    </row>
    <row r="130" spans="2:16" ht="15" thickBot="1" x14ac:dyDescent="0.4">
      <c r="B130" s="92" t="s">
        <v>315</v>
      </c>
      <c r="C130" s="110">
        <f>'DMI SR Data'!C149</f>
        <v>130222642.97247174</v>
      </c>
      <c r="D130" s="110">
        <f>'DMI SR Data'!D149</f>
        <v>6851388.0340211987</v>
      </c>
      <c r="E130" s="136">
        <f>'DMI SR Data'!E149</f>
        <v>5.5534719472857194E-2</v>
      </c>
      <c r="F130" s="110">
        <f>'DMI SR Data'!F149</f>
        <v>297711593.56303841</v>
      </c>
      <c r="G130" s="110">
        <f>'DMI SR Data'!G149</f>
        <v>25307460.145722151</v>
      </c>
      <c r="H130" s="136">
        <f>'DMI SR Data'!H149</f>
        <v>9.2904097409387543E-2</v>
      </c>
      <c r="I130" s="96"/>
      <c r="J130" s="92" t="s">
        <v>316</v>
      </c>
      <c r="K130" s="110">
        <f>'DMI SR Data'!C181</f>
        <v>33319173.446521316</v>
      </c>
      <c r="L130" s="110">
        <f>'DMI SR Data'!D181</f>
        <v>520593.52286311612</v>
      </c>
      <c r="M130" s="136">
        <f>'DMI SR Data'!E181</f>
        <v>1.5872440943322755E-2</v>
      </c>
      <c r="N130" s="110">
        <f>'DMI SR Data'!F181</f>
        <v>70467920.895814627</v>
      </c>
      <c r="O130" s="110">
        <f>'DMI SR Data'!G181</f>
        <v>2619728.2702526301</v>
      </c>
      <c r="P130" s="136">
        <f>'DMI SR Data'!H181</f>
        <v>3.8611614677936758E-2</v>
      </c>
    </row>
    <row r="131" spans="2:16" ht="15" thickBot="1" x14ac:dyDescent="0.4">
      <c r="B131" s="92" t="s">
        <v>317</v>
      </c>
      <c r="C131" s="110">
        <f>'DMI SR Data'!C150</f>
        <v>55252738.367770456</v>
      </c>
      <c r="D131" s="110">
        <f>'DMI SR Data'!D150</f>
        <v>3491898.7118825614</v>
      </c>
      <c r="E131" s="136">
        <f>'DMI SR Data'!E150</f>
        <v>6.7462172853012273E-2</v>
      </c>
      <c r="F131" s="110">
        <f>'DMI SR Data'!F150</f>
        <v>121486592.88736194</v>
      </c>
      <c r="G131" s="110">
        <f>'DMI SR Data'!G150</f>
        <v>11883335.417343467</v>
      </c>
      <c r="H131" s="136">
        <f>'DMI SR Data'!H150</f>
        <v>0.10842137078447787</v>
      </c>
      <c r="I131" s="96"/>
      <c r="J131" s="92" t="s">
        <v>318</v>
      </c>
      <c r="K131" s="110">
        <f>'DMI SR Data'!C182</f>
        <v>13395059.233212188</v>
      </c>
      <c r="L131" s="110">
        <f>'DMI SR Data'!D182</f>
        <v>427690.62817527167</v>
      </c>
      <c r="M131" s="136">
        <f>'DMI SR Data'!E182</f>
        <v>3.2982067619265774E-2</v>
      </c>
      <c r="N131" s="110">
        <f>'DMI SR Data'!F182</f>
        <v>32008858.852260176</v>
      </c>
      <c r="O131" s="110">
        <f>'DMI SR Data'!G182</f>
        <v>1452976.6413950995</v>
      </c>
      <c r="P131" s="136">
        <f>'DMI SR Data'!H182</f>
        <v>4.755145445869173E-2</v>
      </c>
    </row>
    <row r="132" spans="2:16" ht="15" thickBot="1" x14ac:dyDescent="0.4">
      <c r="B132" s="92" t="s">
        <v>319</v>
      </c>
      <c r="C132" s="110">
        <f>'DMI SR Data'!C151</f>
        <v>28332985.669701349</v>
      </c>
      <c r="D132" s="110">
        <f>'DMI SR Data'!D151</f>
        <v>2037788.5497972518</v>
      </c>
      <c r="E132" s="136">
        <f>'DMI SR Data'!E151</f>
        <v>7.7496606718903502E-2</v>
      </c>
      <c r="F132" s="110">
        <f>'DMI SR Data'!F151</f>
        <v>64941202.12032935</v>
      </c>
      <c r="G132" s="110">
        <f>'DMI SR Data'!G151</f>
        <v>6778659.4411215186</v>
      </c>
      <c r="H132" s="136">
        <f>'DMI SR Data'!H151</f>
        <v>0.11654682083809206</v>
      </c>
      <c r="I132" s="96"/>
      <c r="J132" s="94" t="s">
        <v>320</v>
      </c>
      <c r="K132" s="110">
        <f>'DMI SR Data'!C183</f>
        <v>9534693.3981536217</v>
      </c>
      <c r="L132" s="110">
        <f>'DMI SR Data'!D183</f>
        <v>165234.67619954236</v>
      </c>
      <c r="M132" s="136">
        <f>'DMI SR Data'!E183</f>
        <v>1.7635455910849168E-2</v>
      </c>
      <c r="N132" s="110">
        <f>'DMI SR Data'!F183</f>
        <v>21809039.573360182</v>
      </c>
      <c r="O132" s="110">
        <f>'DMI SR Data'!G183</f>
        <v>980580.04947591946</v>
      </c>
      <c r="P132" s="136">
        <f>'DMI SR Data'!H183</f>
        <v>4.70788561367909E-2</v>
      </c>
    </row>
    <row r="133" spans="2:16" ht="15" thickBot="1" x14ac:dyDescent="0.4">
      <c r="B133" s="92" t="s">
        <v>321</v>
      </c>
      <c r="C133" s="110">
        <f>'DMI SR Data'!C152</f>
        <v>144927869.55647597</v>
      </c>
      <c r="D133" s="110">
        <f>'DMI SR Data'!D152</f>
        <v>5933564.8235177696</v>
      </c>
      <c r="E133" s="136">
        <f>'DMI SR Data'!E152</f>
        <v>4.2689265829399185E-2</v>
      </c>
      <c r="F133" s="110">
        <f>'DMI SR Data'!F152</f>
        <v>328346794.95680201</v>
      </c>
      <c r="G133" s="110">
        <f>'DMI SR Data'!G152</f>
        <v>26178512.531506896</v>
      </c>
      <c r="H133" s="136">
        <f>'DMI SR Data'!H152</f>
        <v>8.6635540703975097E-2</v>
      </c>
      <c r="I133" s="96"/>
    </row>
    <row r="134" spans="2:16" ht="15" thickBot="1" x14ac:dyDescent="0.4">
      <c r="B134" s="92" t="s">
        <v>322</v>
      </c>
      <c r="C134" s="110">
        <f>'DMI SR Data'!C153</f>
        <v>74184081.449162006</v>
      </c>
      <c r="D134" s="110">
        <f>'DMI SR Data'!D153</f>
        <v>4367661.1405182779</v>
      </c>
      <c r="E134" s="136">
        <f>'DMI SR Data'!E153</f>
        <v>6.2559224910268468E-2</v>
      </c>
      <c r="F134" s="110">
        <f>'DMI SR Data'!F153</f>
        <v>166864640.69048813</v>
      </c>
      <c r="G134" s="110">
        <f>'DMI SR Data'!G153</f>
        <v>16335253.25399369</v>
      </c>
      <c r="H134" s="136">
        <f>'DMI SR Data'!H153</f>
        <v>0.10851869878820328</v>
      </c>
      <c r="I134" s="96"/>
      <c r="J134" s="550" t="s">
        <v>323</v>
      </c>
      <c r="K134" s="523" t="s">
        <v>266</v>
      </c>
      <c r="L134" s="524"/>
      <c r="M134" s="525"/>
      <c r="N134" s="538" t="s">
        <v>269</v>
      </c>
      <c r="O134" s="539"/>
      <c r="P134" s="540"/>
    </row>
    <row r="135" spans="2:16" ht="15" thickBot="1" x14ac:dyDescent="0.4">
      <c r="B135" s="92" t="s">
        <v>324</v>
      </c>
      <c r="C135" s="110">
        <f>'DMI SR Data'!C154</f>
        <v>90277308.426266655</v>
      </c>
      <c r="D135" s="110">
        <f>'DMI SR Data'!D154</f>
        <v>5265660.2068202198</v>
      </c>
      <c r="E135" s="136">
        <f>'DMI SR Data'!E154</f>
        <v>6.1940455421210135E-2</v>
      </c>
      <c r="F135" s="110">
        <f>'DMI SR Data'!F154</f>
        <v>203715255.78624249</v>
      </c>
      <c r="G135" s="110">
        <f>'DMI SR Data'!G154</f>
        <v>18862405.937757254</v>
      </c>
      <c r="H135" s="136">
        <f>'DMI SR Data'!H154</f>
        <v>0.10204011435700254</v>
      </c>
      <c r="I135" s="96"/>
      <c r="J135" s="551"/>
      <c r="K135" s="88" t="s">
        <v>271</v>
      </c>
      <c r="L135" s="88" t="s">
        <v>272</v>
      </c>
      <c r="M135" s="88" t="s">
        <v>273</v>
      </c>
      <c r="N135" s="88" t="s">
        <v>271</v>
      </c>
      <c r="O135" s="88" t="s">
        <v>272</v>
      </c>
      <c r="P135" s="88" t="s">
        <v>273</v>
      </c>
    </row>
    <row r="136" spans="2:16" ht="15" thickBot="1" x14ac:dyDescent="0.4">
      <c r="B136" s="94" t="s">
        <v>325</v>
      </c>
      <c r="C136" s="110">
        <f>'DMI SR Data'!C155</f>
        <v>116050631.54337633</v>
      </c>
      <c r="D136" s="110">
        <f>'DMI SR Data'!D155</f>
        <v>3739225.4752156287</v>
      </c>
      <c r="E136" s="136">
        <f>'DMI SR Data'!E155</f>
        <v>3.3293372473195901E-2</v>
      </c>
      <c r="F136" s="110">
        <f>'DMI SR Data'!F155</f>
        <v>263875543.2381323</v>
      </c>
      <c r="G136" s="110">
        <f>'DMI SR Data'!G155</f>
        <v>18340847.157769978</v>
      </c>
      <c r="H136" s="136">
        <f>'DMI SR Data'!H155</f>
        <v>7.4697578185720467E-2</v>
      </c>
      <c r="I136" s="96"/>
      <c r="J136" s="90" t="s">
        <v>326</v>
      </c>
      <c r="K136" s="91">
        <f>'DMI SR Data'!C175</f>
        <v>163907374.24184185</v>
      </c>
      <c r="L136" s="91">
        <f>'DMI SR Data'!D175</f>
        <v>6309382.7338491678</v>
      </c>
      <c r="M136" s="116">
        <f>'DMI SR Data'!E175</f>
        <v>4.0034664613915361E-2</v>
      </c>
      <c r="N136" s="91">
        <f>'DMI SR Data'!F175</f>
        <v>352533907.62443018</v>
      </c>
      <c r="O136" s="91">
        <f>'DMI SR Data'!G175</f>
        <v>22331260.350287139</v>
      </c>
      <c r="P136" s="116">
        <f>'DMI SR Data'!H175</f>
        <v>6.7628956141430122E-2</v>
      </c>
    </row>
    <row r="137" spans="2:16" ht="15" thickBot="1" x14ac:dyDescent="0.4">
      <c r="B137" s="87"/>
      <c r="C137" s="96"/>
      <c r="D137" s="97"/>
      <c r="E137" s="96"/>
      <c r="F137" s="96"/>
      <c r="G137" s="97"/>
      <c r="H137" s="96"/>
      <c r="J137" s="92" t="s">
        <v>327</v>
      </c>
      <c r="K137" s="110">
        <f>'DMI SR Data'!C176</f>
        <v>47213628.491240539</v>
      </c>
      <c r="L137" s="110">
        <f>'DMI SR Data'!D176</f>
        <v>1424267.2918279395</v>
      </c>
      <c r="M137" s="136">
        <f>'DMI SR Data'!E176</f>
        <v>3.1104764393310873E-2</v>
      </c>
      <c r="N137" s="110">
        <f>'DMI SR Data'!F176</f>
        <v>103005957.29791021</v>
      </c>
      <c r="O137" s="110">
        <f>'DMI SR Data'!G176</f>
        <v>5651811.6582584977</v>
      </c>
      <c r="P137" s="136">
        <f>'DMI SR Data'!H176</f>
        <v>5.8054144701533403E-2</v>
      </c>
    </row>
    <row r="138" spans="2:16" ht="15" thickBot="1" x14ac:dyDescent="0.4">
      <c r="B138" s="550" t="s">
        <v>328</v>
      </c>
      <c r="C138" s="523" t="s">
        <v>266</v>
      </c>
      <c r="D138" s="524"/>
      <c r="E138" s="525"/>
      <c r="F138" s="545" t="s">
        <v>269</v>
      </c>
      <c r="G138" s="545"/>
      <c r="H138" s="545"/>
      <c r="J138" s="94" t="s">
        <v>329</v>
      </c>
      <c r="K138" s="110">
        <f>'DMI SR Data'!C177</f>
        <v>116693745.75060135</v>
      </c>
      <c r="L138" s="110">
        <f>'DMI SR Data'!D177</f>
        <v>4885115.4420212358</v>
      </c>
      <c r="M138" s="136">
        <f>'DMI SR Data'!E177</f>
        <v>4.3691756428272381E-2</v>
      </c>
      <c r="N138" s="110">
        <f>'DMI SR Data'!F177</f>
        <v>249527950.32651985</v>
      </c>
      <c r="O138" s="110">
        <f>'DMI SR Data'!G177</f>
        <v>16679448.692028463</v>
      </c>
      <c r="P138" s="136">
        <f>'DMI SR Data'!H177</f>
        <v>7.1632192498325142E-2</v>
      </c>
    </row>
    <row r="139" spans="2:16" ht="15" thickBot="1" x14ac:dyDescent="0.4">
      <c r="B139" s="551"/>
      <c r="C139" s="88" t="s">
        <v>271</v>
      </c>
      <c r="D139" s="88" t="s">
        <v>272</v>
      </c>
      <c r="E139" s="88" t="s">
        <v>273</v>
      </c>
      <c r="F139" s="88" t="s">
        <v>271</v>
      </c>
      <c r="G139" s="88" t="s">
        <v>272</v>
      </c>
      <c r="H139" s="88" t="s">
        <v>273</v>
      </c>
      <c r="J139" s="101"/>
      <c r="K139" s="79"/>
      <c r="L139" s="79"/>
      <c r="M139" s="112"/>
      <c r="N139" s="79"/>
      <c r="O139" s="79"/>
      <c r="P139" s="112"/>
    </row>
    <row r="140" spans="2:16" ht="15" thickBot="1" x14ac:dyDescent="0.4">
      <c r="B140" s="90" t="s">
        <v>330</v>
      </c>
      <c r="C140" s="91">
        <f>'DMI SR Data'!C164</f>
        <v>463479203.9794172</v>
      </c>
      <c r="D140" s="91">
        <f>'DMI SR Data'!D164</f>
        <v>19414560.624937475</v>
      </c>
      <c r="E140" s="116">
        <f>'DMI SR Data'!E164</f>
        <v>4.3720122544049465E-2</v>
      </c>
      <c r="F140" s="91">
        <f>'DMI SR Data'!F164</f>
        <v>1043523554.7622403</v>
      </c>
      <c r="G140" s="91">
        <f>'DMI SR Data'!G164</f>
        <v>73320044.437117219</v>
      </c>
      <c r="H140" s="116">
        <f>'DMI SR Data'!H164</f>
        <v>7.5571819372769619E-2</v>
      </c>
      <c r="J140" s="550" t="s">
        <v>331</v>
      </c>
      <c r="K140" s="539" t="s">
        <v>266</v>
      </c>
      <c r="L140" s="539"/>
      <c r="M140" s="540"/>
      <c r="N140" s="538" t="s">
        <v>269</v>
      </c>
      <c r="O140" s="539"/>
      <c r="P140" s="540"/>
    </row>
    <row r="141" spans="2:16" ht="15" thickBot="1" x14ac:dyDescent="0.4">
      <c r="B141" s="113" t="s">
        <v>199</v>
      </c>
      <c r="C141" s="110">
        <f>'DMI SR Data'!C165</f>
        <v>35923645.09213005</v>
      </c>
      <c r="D141" s="110">
        <f>'DMI SR Data'!D165</f>
        <v>2491431.0734618083</v>
      </c>
      <c r="E141" s="136">
        <f>'DMI SR Data'!E165</f>
        <v>7.4521868999481045E-2</v>
      </c>
      <c r="F141" s="110">
        <f>'DMI SR Data'!F165</f>
        <v>78910066.556229055</v>
      </c>
      <c r="G141" s="110">
        <f>'DMI SR Data'!G165</f>
        <v>7928707.3492539525</v>
      </c>
      <c r="H141" s="136">
        <f>'DMI SR Data'!H165</f>
        <v>0.11170126125839</v>
      </c>
      <c r="J141" s="551"/>
      <c r="K141" s="105" t="s">
        <v>271</v>
      </c>
      <c r="L141" s="88" t="s">
        <v>272</v>
      </c>
      <c r="M141" s="88" t="s">
        <v>273</v>
      </c>
      <c r="N141" s="88" t="s">
        <v>271</v>
      </c>
      <c r="O141" s="88" t="s">
        <v>272</v>
      </c>
      <c r="P141" s="88" t="s">
        <v>273</v>
      </c>
    </row>
    <row r="142" spans="2:16" ht="15" thickBot="1" x14ac:dyDescent="0.4">
      <c r="B142" s="113" t="s">
        <v>200</v>
      </c>
      <c r="C142" s="110">
        <f>'DMI SR Data'!C166</f>
        <v>141303797.21771252</v>
      </c>
      <c r="D142" s="110">
        <f>'DMI SR Data'!D166</f>
        <v>4240477.8967068493</v>
      </c>
      <c r="E142" s="136">
        <f>'DMI SR Data'!E166</f>
        <v>3.0938094288928939E-2</v>
      </c>
      <c r="F142" s="110">
        <f>'DMI SR Data'!F166</f>
        <v>320492964.96786773</v>
      </c>
      <c r="G142" s="110">
        <f>'DMI SR Data'!G166</f>
        <v>20081334.770979643</v>
      </c>
      <c r="H142" s="136">
        <f>'DMI SR Data'!H166</f>
        <v>6.6846063042960258E-2</v>
      </c>
      <c r="J142" s="90" t="s">
        <v>331</v>
      </c>
      <c r="K142" s="91">
        <f>'DMI SR Data'!C186</f>
        <v>221384431.96667567</v>
      </c>
      <c r="L142" s="91">
        <f>'DMI SR Data'!D186</f>
        <v>6910134.6155174673</v>
      </c>
      <c r="M142" s="116">
        <f>'DMI SR Data'!E186</f>
        <v>3.2218940455151703E-2</v>
      </c>
      <c r="N142" s="91">
        <f>'DMI SR Data'!F186</f>
        <v>507038897.6804266</v>
      </c>
      <c r="O142" s="91">
        <f>'DMI SR Data'!G186</f>
        <v>26763783.563690066</v>
      </c>
      <c r="P142" s="119">
        <f>'DMI SR Data'!H186</f>
        <v>5.572594285446323E-2</v>
      </c>
    </row>
    <row r="143" spans="2:16" ht="15" thickBot="1" x14ac:dyDescent="0.4">
      <c r="B143" s="113" t="s">
        <v>201</v>
      </c>
      <c r="C143" s="110">
        <f>'DMI SR Data'!C167</f>
        <v>36690699.752600275</v>
      </c>
      <c r="D143" s="110">
        <f>'DMI SR Data'!D167</f>
        <v>1444455.8324645087</v>
      </c>
      <c r="E143" s="136">
        <f>'DMI SR Data'!E167</f>
        <v>4.0981837262929116E-2</v>
      </c>
      <c r="F143" s="110">
        <f>'DMI SR Data'!F167</f>
        <v>83329229.068873078</v>
      </c>
      <c r="G143" s="110">
        <f>'DMI SR Data'!G167</f>
        <v>5741073.0915832818</v>
      </c>
      <c r="H143" s="136">
        <f>'DMI SR Data'!H167</f>
        <v>7.3994194336358565E-2</v>
      </c>
      <c r="J143" s="92" t="s">
        <v>221</v>
      </c>
      <c r="K143" s="104">
        <f>'DMI SR Data'!C187</f>
        <v>29520016.745493956</v>
      </c>
      <c r="L143" s="93">
        <f>'DMI SR Data'!D187</f>
        <v>1381625.6234125346</v>
      </c>
      <c r="M143" s="117">
        <f>'DMI SR Data'!E187</f>
        <v>4.9101088168765725E-2</v>
      </c>
      <c r="N143" s="93">
        <f>'DMI SR Data'!F187</f>
        <v>67534908.730462059</v>
      </c>
      <c r="O143" s="93">
        <f>'DMI SR Data'!G187</f>
        <v>4577102.804326348</v>
      </c>
      <c r="P143" s="120">
        <f>'DMI SR Data'!H187</f>
        <v>7.2701116835239846E-2</v>
      </c>
    </row>
    <row r="144" spans="2:16" ht="15" thickBot="1" x14ac:dyDescent="0.4">
      <c r="B144" s="113" t="s">
        <v>202</v>
      </c>
      <c r="C144" s="110">
        <f>'DMI SR Data'!C168</f>
        <v>36312197.987043329</v>
      </c>
      <c r="D144" s="110">
        <f>'DMI SR Data'!D168</f>
        <v>1850667.2201350182</v>
      </c>
      <c r="E144" s="136">
        <f>'DMI SR Data'!E168</f>
        <v>5.3702409003610535E-2</v>
      </c>
      <c r="F144" s="110">
        <f>'DMI SR Data'!F168</f>
        <v>80664993.716147274</v>
      </c>
      <c r="G144" s="110">
        <f>'DMI SR Data'!G168</f>
        <v>6345523.2401812673</v>
      </c>
      <c r="H144" s="136">
        <f>'DMI SR Data'!H168</f>
        <v>8.5381706833249443E-2</v>
      </c>
      <c r="J144" s="92" t="s">
        <v>222</v>
      </c>
      <c r="K144" s="104">
        <f>'DMI SR Data'!C188</f>
        <v>60453592.497467063</v>
      </c>
      <c r="L144" s="93">
        <f>'DMI SR Data'!D188</f>
        <v>1141127.348480247</v>
      </c>
      <c r="M144" s="117">
        <f>'DMI SR Data'!E188</f>
        <v>1.9239250056693014E-2</v>
      </c>
      <c r="N144" s="93">
        <f>'DMI SR Data'!F188</f>
        <v>144924748.92754808</v>
      </c>
      <c r="O144" s="93">
        <f>'DMI SR Data'!G188</f>
        <v>5579833.9870623052</v>
      </c>
      <c r="P144" s="120">
        <f>'DMI SR Data'!H188</f>
        <v>4.0043326944836505E-2</v>
      </c>
    </row>
    <row r="145" spans="2:16" ht="15" thickBot="1" x14ac:dyDescent="0.4">
      <c r="B145" s="113" t="s">
        <v>203</v>
      </c>
      <c r="C145" s="110">
        <f>'DMI SR Data'!C169</f>
        <v>74468037.178498536</v>
      </c>
      <c r="D145" s="110">
        <f>'DMI SR Data'!D169</f>
        <v>2456779.0018472373</v>
      </c>
      <c r="E145" s="136">
        <f>'DMI SR Data'!E169</f>
        <v>3.4116595988650779E-2</v>
      </c>
      <c r="F145" s="110">
        <f>'DMI SR Data'!F169</f>
        <v>170411651.67356196</v>
      </c>
      <c r="G145" s="110">
        <f>'DMI SR Data'!G169</f>
        <v>9600700.7514145374</v>
      </c>
      <c r="H145" s="136">
        <f>'DMI SR Data'!H169</f>
        <v>5.9701784588429396E-2</v>
      </c>
      <c r="J145" s="92" t="s">
        <v>223</v>
      </c>
      <c r="K145" s="104">
        <f>'DMI SR Data'!C189</f>
        <v>62055582.086325139</v>
      </c>
      <c r="L145" s="93">
        <f>'DMI SR Data'!D189</f>
        <v>2343678.3867723942</v>
      </c>
      <c r="M145" s="117">
        <f>'DMI SR Data'!E189</f>
        <v>3.9249768330363061E-2</v>
      </c>
      <c r="N145" s="93">
        <f>'DMI SR Data'!F189</f>
        <v>139025919.42386857</v>
      </c>
      <c r="O145" s="93">
        <f>'DMI SR Data'!G189</f>
        <v>8394070.6697595865</v>
      </c>
      <c r="P145" s="120">
        <f>'DMI SR Data'!H189</f>
        <v>6.4257459033286127E-2</v>
      </c>
    </row>
    <row r="146" spans="2:16" ht="15" thickBot="1" x14ac:dyDescent="0.4">
      <c r="B146" s="113" t="s">
        <v>204</v>
      </c>
      <c r="C146" s="110">
        <f>'DMI SR Data'!C170</f>
        <v>78238049.847261176</v>
      </c>
      <c r="D146" s="110">
        <f>'DMI SR Data'!D170</f>
        <v>4546515.7041587681</v>
      </c>
      <c r="E146" s="136">
        <f>'DMI SR Data'!E170</f>
        <v>6.1696580984863726E-2</v>
      </c>
      <c r="F146" s="110">
        <f>'DMI SR Data'!F170</f>
        <v>172348507.80781674</v>
      </c>
      <c r="G146" s="110">
        <f>'DMI SR Data'!G170</f>
        <v>14617586.049034238</v>
      </c>
      <c r="H146" s="136">
        <f>'DMI SR Data'!H170</f>
        <v>9.2674194039066571E-2</v>
      </c>
      <c r="J146" s="94" t="s">
        <v>224</v>
      </c>
      <c r="K146" s="108">
        <f>'DMI SR Data'!C190</f>
        <v>69355240.637390718</v>
      </c>
      <c r="L146" s="102">
        <f>'DMI SR Data'!D190</f>
        <v>2043703.2568526119</v>
      </c>
      <c r="M146" s="123">
        <f>'DMI SR Data'!E190</f>
        <v>3.036185676905236E-2</v>
      </c>
      <c r="N146" s="102">
        <f>'DMI SR Data'!F190</f>
        <v>155553320.59854797</v>
      </c>
      <c r="O146" s="102">
        <f>'DMI SR Data'!G190</f>
        <v>8212776.1025419235</v>
      </c>
      <c r="P146" s="124">
        <f>'DMI SR Data'!H190</f>
        <v>5.574009605186811E-2</v>
      </c>
    </row>
    <row r="147" spans="2:16" ht="15" thickBot="1" x14ac:dyDescent="0.4">
      <c r="B147" s="113" t="s">
        <v>205</v>
      </c>
      <c r="C147" s="110">
        <f>'DMI SR Data'!C171</f>
        <v>23795487.850222629</v>
      </c>
      <c r="D147" s="110">
        <f>'DMI SR Data'!D171</f>
        <v>1112896.4066160657</v>
      </c>
      <c r="E147" s="136">
        <f>'DMI SR Data'!E171</f>
        <v>4.906390036530648E-2</v>
      </c>
      <c r="F147" s="110">
        <f>'DMI SR Data'!F171</f>
        <v>53873498.106352046</v>
      </c>
      <c r="G147" s="110">
        <f>'DMI SR Data'!G171</f>
        <v>3874215.796382919</v>
      </c>
      <c r="H147" s="136">
        <f>'DMI SR Data'!H171</f>
        <v>7.7485428138044626E-2</v>
      </c>
    </row>
    <row r="148" spans="2:16" ht="15" thickBot="1" x14ac:dyDescent="0.4">
      <c r="B148" s="113" t="s">
        <v>206</v>
      </c>
      <c r="C148" s="110">
        <f>'DMI SR Data'!C172</f>
        <v>11539185.792053314</v>
      </c>
      <c r="D148" s="110">
        <f>'DMI SR Data'!D172</f>
        <v>417825.90521089919</v>
      </c>
      <c r="E148" s="136">
        <f>'DMI SR Data'!E172</f>
        <v>3.7569677580996677E-2</v>
      </c>
      <c r="F148" s="110">
        <f>'DMI SR Data'!F172</f>
        <v>26327810.533877708</v>
      </c>
      <c r="G148" s="110">
        <f>'DMI SR Data'!G172</f>
        <v>1841144.5545341745</v>
      </c>
      <c r="H148" s="136">
        <f>'DMI SR Data'!H172</f>
        <v>7.5189678990489256E-2</v>
      </c>
      <c r="J148" s="550" t="s">
        <v>33</v>
      </c>
      <c r="K148" s="523" t="s">
        <v>266</v>
      </c>
      <c r="L148" s="524"/>
      <c r="M148" s="525"/>
      <c r="N148" s="538" t="s">
        <v>269</v>
      </c>
      <c r="O148" s="539"/>
      <c r="P148" s="540"/>
    </row>
    <row r="149" spans="2:16" ht="15" thickBot="1" x14ac:dyDescent="0.4">
      <c r="B149" s="113" t="s">
        <v>207</v>
      </c>
      <c r="C149" s="110">
        <f>'DMI SR Data'!C173</f>
        <v>13501246.80716054</v>
      </c>
      <c r="D149" s="110">
        <f>'DMI SR Data'!D173</f>
        <v>490509.72285144404</v>
      </c>
      <c r="E149" s="136">
        <f>'DMI SR Data'!E173</f>
        <v>3.7700379284659982E-2</v>
      </c>
      <c r="F149" s="110">
        <f>'DMI SR Data'!F173</f>
        <v>30428284.479298647</v>
      </c>
      <c r="G149" s="110">
        <f>'DMI SR Data'!G173</f>
        <v>1586608.0799672864</v>
      </c>
      <c r="H149" s="136">
        <f>'DMI SR Data'!H173</f>
        <v>5.5010952137444717E-2</v>
      </c>
      <c r="J149" s="551"/>
      <c r="K149" s="88" t="s">
        <v>271</v>
      </c>
      <c r="L149" s="88" t="s">
        <v>272</v>
      </c>
      <c r="M149" s="88" t="s">
        <v>273</v>
      </c>
      <c r="N149" s="88" t="s">
        <v>271</v>
      </c>
      <c r="O149" s="88" t="s">
        <v>272</v>
      </c>
      <c r="P149" s="88" t="s">
        <v>273</v>
      </c>
    </row>
    <row r="150" spans="2:16" ht="15" thickBot="1" x14ac:dyDescent="0.4">
      <c r="B150" s="114" t="s">
        <v>332</v>
      </c>
      <c r="C150" s="110">
        <f>'DMI SR Data'!C174</f>
        <v>11706856.454742156</v>
      </c>
      <c r="D150" s="110">
        <f>'DMI SR Data'!D174</f>
        <v>363001.86148569547</v>
      </c>
      <c r="E150" s="136">
        <f>'DMI SR Data'!E174</f>
        <v>3.1999869048170614E-2</v>
      </c>
      <c r="F150" s="110">
        <f>'DMI SR Data'!F174</f>
        <v>26736547.852216132</v>
      </c>
      <c r="G150" s="110">
        <f>'DMI SR Data'!G174</f>
        <v>1703150.7537862919</v>
      </c>
      <c r="H150" s="136">
        <f>'DMI SR Data'!H174</f>
        <v>6.8035143096624229E-2</v>
      </c>
      <c r="J150" s="90" t="s">
        <v>333</v>
      </c>
      <c r="K150" s="91">
        <f>'DMI SR Data'!C184</f>
        <v>461945948.03599352</v>
      </c>
      <c r="L150" s="91">
        <f>'DMI SR Data'!D184</f>
        <v>9889081.3775222301</v>
      </c>
      <c r="M150" s="116">
        <f>'DMI SR Data'!E184</f>
        <v>2.1875746409120305E-2</v>
      </c>
      <c r="N150" s="91">
        <f>'DMI SR Data'!F184</f>
        <v>1086731029.8201182</v>
      </c>
      <c r="O150" s="91">
        <f>'DMI SR Data'!G184</f>
        <v>48930094.158284187</v>
      </c>
      <c r="P150" s="116">
        <f>'DMI SR Data'!H184</f>
        <v>4.7147860901744255E-2</v>
      </c>
    </row>
    <row r="151" spans="2:16" ht="15" thickBot="1" x14ac:dyDescent="0.4">
      <c r="J151" s="90" t="s">
        <v>334</v>
      </c>
      <c r="K151" s="91">
        <f>'DMI SR Data'!C191</f>
        <v>26963088.05476395</v>
      </c>
      <c r="L151" s="91">
        <f>'DMI SR Data'!D191</f>
        <v>721610.44073245302</v>
      </c>
      <c r="M151" s="116">
        <f>'DMI SR Data'!E191</f>
        <v>2.7498849392025203E-2</v>
      </c>
      <c r="N151" s="91">
        <f>'DMI SR Data'!F191</f>
        <v>58656719.797045372</v>
      </c>
      <c r="O151" s="91">
        <f>'DMI SR Data'!G191</f>
        <v>2826951.3471331</v>
      </c>
      <c r="P151" s="116">
        <f>'DMI SR Data'!H191</f>
        <v>5.06351974156816E-2</v>
      </c>
    </row>
    <row r="152" spans="2:16" ht="15" thickBot="1" x14ac:dyDescent="0.4">
      <c r="J152" s="90" t="s">
        <v>335</v>
      </c>
      <c r="K152" s="91">
        <f>'DMI SR Data'!C193</f>
        <v>85585444.249151528</v>
      </c>
      <c r="L152" s="91">
        <f>'DMI SR Data'!D193</f>
        <v>4206085.122364521</v>
      </c>
      <c r="M152" s="116">
        <f>'DMI SR Data'!E193</f>
        <v>5.1684913318272088E-2</v>
      </c>
      <c r="N152" s="91">
        <f>'DMI SR Data'!F193</f>
        <v>187545467.56350559</v>
      </c>
      <c r="O152" s="91">
        <f>'DMI SR Data'!G193</f>
        <v>15601034.127005965</v>
      </c>
      <c r="P152" s="116">
        <f>'DMI SR Data'!H193</f>
        <v>9.0732999116063529E-2</v>
      </c>
    </row>
    <row r="153" spans="2:16" ht="15" thickBot="1" x14ac:dyDescent="0.4">
      <c r="J153" s="90" t="s">
        <v>336</v>
      </c>
      <c r="K153" s="91">
        <f>'DMI SR Data'!C195</f>
        <v>70210699.724533573</v>
      </c>
      <c r="L153" s="91">
        <f>'DMI SR Data'!D195</f>
        <v>1683586.5931019187</v>
      </c>
      <c r="M153" s="116">
        <f>'DMI SR Data'!E195</f>
        <v>2.4568182083971376E-2</v>
      </c>
      <c r="N153" s="91">
        <f>'DMI SR Data'!F195</f>
        <v>162330242.46730569</v>
      </c>
      <c r="O153" s="91">
        <f>'DMI SR Data'!G195</f>
        <v>9766139.9365305901</v>
      </c>
      <c r="P153" s="116">
        <f>'DMI SR Data'!H195</f>
        <v>6.4013354219814411E-2</v>
      </c>
    </row>
    <row r="154" spans="2:16" ht="15" thickBot="1" x14ac:dyDescent="0.4">
      <c r="J154" s="90" t="s">
        <v>337</v>
      </c>
      <c r="K154" s="91">
        <f>'DMI SR Data'!C197</f>
        <v>139679504.04563349</v>
      </c>
      <c r="L154" s="91">
        <f>'DMI SR Data'!D197</f>
        <v>4922866.5213662684</v>
      </c>
      <c r="M154" s="116">
        <f>'DMI SR Data'!E197</f>
        <v>3.6531532782418601E-2</v>
      </c>
      <c r="N154" s="91">
        <f>'DMI SR Data'!F197</f>
        <v>302344458.84952009</v>
      </c>
      <c r="O154" s="91">
        <f>'DMI SR Data'!G197</f>
        <v>20123435.666459203</v>
      </c>
      <c r="P154" s="116">
        <f>'DMI SR Data'!H197</f>
        <v>7.1303815142808355E-2</v>
      </c>
    </row>
    <row r="155" spans="2:16" ht="15" thickBot="1" x14ac:dyDescent="0.4">
      <c r="J155" s="90" t="s">
        <v>338</v>
      </c>
      <c r="K155" s="91">
        <f>'DMI SR Data'!C199</f>
        <v>118101635.34712242</v>
      </c>
      <c r="L155" s="91">
        <f>'DMI SR Data'!D199</f>
        <v>3238424.1762607843</v>
      </c>
      <c r="M155" s="116">
        <f>'DMI SR Data'!E199</f>
        <v>2.8193745789011199E-2</v>
      </c>
      <c r="N155" s="91">
        <f>'DMI SR Data'!F199</f>
        <v>272101569.06875032</v>
      </c>
      <c r="O155" s="91">
        <f>'DMI SR Data'!G199</f>
        <v>14754726.402435929</v>
      </c>
      <c r="P155" s="116">
        <f>'DMI SR Data'!H199</f>
        <v>5.7334009811682289E-2</v>
      </c>
    </row>
    <row r="156" spans="2:16" ht="15" thickBot="1" x14ac:dyDescent="0.4">
      <c r="J156" s="90" t="s">
        <v>339</v>
      </c>
      <c r="K156" s="91">
        <f>'DMI SR Data'!C201</f>
        <v>66370762.905429371</v>
      </c>
      <c r="L156" s="91">
        <f>'DMI SR Data'!D201</f>
        <v>2820175.8849016055</v>
      </c>
      <c r="M156" s="116">
        <f>'DMI SR Data'!E201</f>
        <v>4.4376866007400491E-2</v>
      </c>
      <c r="N156" s="91">
        <f>'DMI SR Data'!F201</f>
        <v>147651511.9606694</v>
      </c>
      <c r="O156" s="91">
        <f>'DMI SR Data'!G201</f>
        <v>10773497.645497382</v>
      </c>
      <c r="P156" s="116">
        <f>'DMI SR Data'!H201</f>
        <v>7.8708751726121517E-2</v>
      </c>
    </row>
  </sheetData>
  <mergeCells count="92">
    <mergeCell ref="J140:J141"/>
    <mergeCell ref="K140:M140"/>
    <mergeCell ref="N140:P140"/>
    <mergeCell ref="J148:J149"/>
    <mergeCell ref="K148:M148"/>
    <mergeCell ref="N148:P148"/>
    <mergeCell ref="J134:J135"/>
    <mergeCell ref="K134:M134"/>
    <mergeCell ref="N134:P134"/>
    <mergeCell ref="B138:B139"/>
    <mergeCell ref="C138:E138"/>
    <mergeCell ref="F138:H138"/>
    <mergeCell ref="J125:J126"/>
    <mergeCell ref="K125:M125"/>
    <mergeCell ref="N125:P125"/>
    <mergeCell ref="B126:B127"/>
    <mergeCell ref="C126:E126"/>
    <mergeCell ref="F126:H126"/>
    <mergeCell ref="N118:P118"/>
    <mergeCell ref="B109:B110"/>
    <mergeCell ref="C109:E109"/>
    <mergeCell ref="F109:H109"/>
    <mergeCell ref="J109:J110"/>
    <mergeCell ref="K109:M109"/>
    <mergeCell ref="N109:P109"/>
    <mergeCell ref="B115:B116"/>
    <mergeCell ref="C115:E115"/>
    <mergeCell ref="F115:H115"/>
    <mergeCell ref="J118:J119"/>
    <mergeCell ref="K118:M118"/>
    <mergeCell ref="J88:J89"/>
    <mergeCell ref="K88:M88"/>
    <mergeCell ref="N88:P88"/>
    <mergeCell ref="J96:J97"/>
    <mergeCell ref="K96:M96"/>
    <mergeCell ref="N96:P96"/>
    <mergeCell ref="J82:J83"/>
    <mergeCell ref="K82:M82"/>
    <mergeCell ref="N82:P82"/>
    <mergeCell ref="B86:B87"/>
    <mergeCell ref="C86:E86"/>
    <mergeCell ref="F86:H86"/>
    <mergeCell ref="J73:J74"/>
    <mergeCell ref="K73:M73"/>
    <mergeCell ref="N73:P73"/>
    <mergeCell ref="B74:B75"/>
    <mergeCell ref="C74:E74"/>
    <mergeCell ref="F74:H74"/>
    <mergeCell ref="N66:P66"/>
    <mergeCell ref="B57:B58"/>
    <mergeCell ref="C57:E57"/>
    <mergeCell ref="F57:H57"/>
    <mergeCell ref="J57:J58"/>
    <mergeCell ref="K57:M57"/>
    <mergeCell ref="N57:P57"/>
    <mergeCell ref="B63:B64"/>
    <mergeCell ref="C63:E63"/>
    <mergeCell ref="F63:H63"/>
    <mergeCell ref="J66:J67"/>
    <mergeCell ref="K66:M66"/>
    <mergeCell ref="J35:J36"/>
    <mergeCell ref="K35:M35"/>
    <mergeCell ref="N35:P35"/>
    <mergeCell ref="J43:J44"/>
    <mergeCell ref="K43:M43"/>
    <mergeCell ref="N43:P43"/>
    <mergeCell ref="J29:J30"/>
    <mergeCell ref="K29:M29"/>
    <mergeCell ref="N29:P29"/>
    <mergeCell ref="B33:B34"/>
    <mergeCell ref="C33:E33"/>
    <mergeCell ref="F33:H33"/>
    <mergeCell ref="J20:J21"/>
    <mergeCell ref="K20:M20"/>
    <mergeCell ref="N20:P20"/>
    <mergeCell ref="B21:B22"/>
    <mergeCell ref="C21:E21"/>
    <mergeCell ref="F21:H21"/>
    <mergeCell ref="N13:P13"/>
    <mergeCell ref="B2:P2"/>
    <mergeCell ref="B3:P3"/>
    <mergeCell ref="B4:B5"/>
    <mergeCell ref="C4:E4"/>
    <mergeCell ref="F4:H4"/>
    <mergeCell ref="J4:J5"/>
    <mergeCell ref="K4:M4"/>
    <mergeCell ref="N4:P4"/>
    <mergeCell ref="B10:B11"/>
    <mergeCell ref="C10:E10"/>
    <mergeCell ref="F10:H10"/>
    <mergeCell ref="J13:J14"/>
    <mergeCell ref="K13:M13"/>
  </mergeCells>
  <conditionalFormatting sqref="A1:XFD1 B2:XFD3 A2:A1048576 Q4:XFD33 V34:XFD79 Q35:U79 Q80:XFD1048576 J87:P87 J122:P122 J139:P139 J157:P1048576">
    <cfRule type="cellIs" dxfId="68" priority="180" operator="lessThan">
      <formula>0</formula>
    </cfRule>
  </conditionalFormatting>
  <conditionalFormatting sqref="B59:B63">
    <cfRule type="cellIs" dxfId="67" priority="4" operator="lessThan">
      <formula>0</formula>
    </cfRule>
  </conditionalFormatting>
  <conditionalFormatting sqref="B65">
    <cfRule type="cellIs" dxfId="66" priority="2" operator="lessThan">
      <formula>0</formula>
    </cfRule>
  </conditionalFormatting>
  <conditionalFormatting sqref="B111:B115">
    <cfRule type="cellIs" dxfId="65" priority="20" operator="lessThan">
      <formula>0</formula>
    </cfRule>
  </conditionalFormatting>
  <conditionalFormatting sqref="B117">
    <cfRule type="cellIs" dxfId="64" priority="32" operator="lessThan">
      <formula>0</formula>
    </cfRule>
  </conditionalFormatting>
  <conditionalFormatting sqref="B35:H45">
    <cfRule type="cellIs" dxfId="63" priority="55" operator="lessThan">
      <formula>0</formula>
    </cfRule>
  </conditionalFormatting>
  <conditionalFormatting sqref="B56:H58">
    <cfRule type="cellIs" dxfId="62" priority="139" operator="lessThan">
      <formula>0</formula>
    </cfRule>
  </conditionalFormatting>
  <conditionalFormatting sqref="B66:H110">
    <cfRule type="cellIs" dxfId="61" priority="15" operator="lessThan">
      <formula>0</formula>
    </cfRule>
  </conditionalFormatting>
  <conditionalFormatting sqref="B118:H1048576">
    <cfRule type="cellIs" dxfId="60" priority="29" operator="lessThan">
      <formula>0</formula>
    </cfRule>
  </conditionalFormatting>
  <conditionalFormatting sqref="B10:I10">
    <cfRule type="cellIs" dxfId="59" priority="159" operator="lessThan">
      <formula>0</formula>
    </cfRule>
  </conditionalFormatting>
  <conditionalFormatting sqref="B12:I33">
    <cfRule type="cellIs" dxfId="58" priority="57" operator="lessThan">
      <formula>0</formula>
    </cfRule>
  </conditionalFormatting>
  <conditionalFormatting sqref="B4:J9">
    <cfRule type="cellIs" dxfId="57" priority="42" operator="lessThan">
      <formula>0</formula>
    </cfRule>
  </conditionalFormatting>
  <conditionalFormatting sqref="C59:H65">
    <cfRule type="cellIs" dxfId="56" priority="1" operator="lessThan">
      <formula>0</formula>
    </cfRule>
  </conditionalFormatting>
  <conditionalFormatting sqref="C111:H117">
    <cfRule type="cellIs" dxfId="55" priority="19" operator="lessThan">
      <formula>0</formula>
    </cfRule>
  </conditionalFormatting>
  <conditionalFormatting sqref="C11:I11 N13 N20 N29 B34:U34 N43">
    <cfRule type="cellIs" dxfId="54" priority="179" operator="lessThan">
      <formula>0</formula>
    </cfRule>
  </conditionalFormatting>
  <conditionalFormatting sqref="I35:I1048576">
    <cfRule type="cellIs" dxfId="53" priority="115" operator="lessThan">
      <formula>0</formula>
    </cfRule>
  </conditionalFormatting>
  <conditionalFormatting sqref="J10:J11">
    <cfRule type="cellIs" dxfId="52" priority="148" operator="lessThan">
      <formula>0</formula>
    </cfRule>
  </conditionalFormatting>
  <conditionalFormatting sqref="J15:J18">
    <cfRule type="cellIs" dxfId="51" priority="54" operator="lessThan">
      <formula>0</formula>
    </cfRule>
  </conditionalFormatting>
  <conditionalFormatting sqref="J22:J27">
    <cfRule type="cellIs" dxfId="50" priority="52" operator="lessThan">
      <formula>0</formula>
    </cfRule>
  </conditionalFormatting>
  <conditionalFormatting sqref="J31:J33">
    <cfRule type="cellIs" dxfId="49" priority="50" operator="lessThan">
      <formula>0</formula>
    </cfRule>
  </conditionalFormatting>
  <conditionalFormatting sqref="J37">
    <cfRule type="cellIs" dxfId="48" priority="48" operator="lessThan">
      <formula>0</formula>
    </cfRule>
  </conditionalFormatting>
  <conditionalFormatting sqref="J45:J51">
    <cfRule type="cellIs" dxfId="47" priority="46" operator="lessThan">
      <formula>0</formula>
    </cfRule>
  </conditionalFormatting>
  <conditionalFormatting sqref="J68:J70">
    <cfRule type="cellIs" dxfId="46" priority="8" operator="lessThan">
      <formula>0</formula>
    </cfRule>
  </conditionalFormatting>
  <conditionalFormatting sqref="J75:J80">
    <cfRule type="cellIs" dxfId="45" priority="12" operator="lessThan">
      <formula>0</formula>
    </cfRule>
  </conditionalFormatting>
  <conditionalFormatting sqref="J84:J86">
    <cfRule type="cellIs" dxfId="44" priority="10" operator="lessThan">
      <formula>0</formula>
    </cfRule>
  </conditionalFormatting>
  <conditionalFormatting sqref="J90">
    <cfRule type="cellIs" dxfId="43" priority="14" operator="lessThan">
      <formula>0</formula>
    </cfRule>
  </conditionalFormatting>
  <conditionalFormatting sqref="J98:J104">
    <cfRule type="cellIs" dxfId="42" priority="40" operator="lessThan">
      <formula>0</formula>
    </cfRule>
  </conditionalFormatting>
  <conditionalFormatting sqref="J120:J121">
    <cfRule type="cellIs" dxfId="41" priority="28" operator="lessThan">
      <formula>0</formula>
    </cfRule>
  </conditionalFormatting>
  <conditionalFormatting sqref="J127:J132">
    <cfRule type="cellIs" dxfId="40" priority="26" operator="lessThan">
      <formula>0</formula>
    </cfRule>
  </conditionalFormatting>
  <conditionalFormatting sqref="J136:J138">
    <cfRule type="cellIs" dxfId="39" priority="24" operator="lessThan">
      <formula>0</formula>
    </cfRule>
  </conditionalFormatting>
  <conditionalFormatting sqref="J142">
    <cfRule type="cellIs" dxfId="38" priority="36" operator="lessThan">
      <formula>0</formula>
    </cfRule>
  </conditionalFormatting>
  <conditionalFormatting sqref="J150:J156">
    <cfRule type="cellIs" dxfId="37" priority="38" operator="lessThan">
      <formula>0</formula>
    </cfRule>
  </conditionalFormatting>
  <conditionalFormatting sqref="J13:K13 J20:K20 J29:K29">
    <cfRule type="cellIs" dxfId="36" priority="153" operator="lessThan">
      <formula>0</formula>
    </cfRule>
  </conditionalFormatting>
  <conditionalFormatting sqref="J35:K35">
    <cfRule type="cellIs" dxfId="35" priority="74" operator="lessThan">
      <formula>0</formula>
    </cfRule>
  </conditionalFormatting>
  <conditionalFormatting sqref="J43:K43">
    <cfRule type="cellIs" dxfId="34" priority="163" operator="lessThan">
      <formula>0</formula>
    </cfRule>
  </conditionalFormatting>
  <conditionalFormatting sqref="J88:K88">
    <cfRule type="cellIs" dxfId="33" priority="69" operator="lessThan">
      <formula>0</formula>
    </cfRule>
  </conditionalFormatting>
  <conditionalFormatting sqref="J140:K140">
    <cfRule type="cellIs" dxfId="32" priority="65" operator="lessThan">
      <formula>0</formula>
    </cfRule>
  </conditionalFormatting>
  <conditionalFormatting sqref="J66:N66">
    <cfRule type="cellIs" dxfId="31" priority="92" operator="lessThan">
      <formula>0</formula>
    </cfRule>
  </conditionalFormatting>
  <conditionalFormatting sqref="J73:N73">
    <cfRule type="cellIs" dxfId="30" priority="91" operator="lessThan">
      <formula>0</formula>
    </cfRule>
  </conditionalFormatting>
  <conditionalFormatting sqref="J82:N82">
    <cfRule type="cellIs" dxfId="29" priority="89" operator="lessThan">
      <formula>0</formula>
    </cfRule>
  </conditionalFormatting>
  <conditionalFormatting sqref="J96:N96">
    <cfRule type="cellIs" dxfId="28" priority="88" operator="lessThan">
      <formula>0</formula>
    </cfRule>
  </conditionalFormatting>
  <conditionalFormatting sqref="J118:N118">
    <cfRule type="cellIs" dxfId="27" priority="87" operator="lessThan">
      <formula>0</formula>
    </cfRule>
  </conditionalFormatting>
  <conditionalFormatting sqref="J125:N125">
    <cfRule type="cellIs" dxfId="26" priority="86" operator="lessThan">
      <formula>0</formula>
    </cfRule>
  </conditionalFormatting>
  <conditionalFormatting sqref="J134:N134">
    <cfRule type="cellIs" dxfId="25" priority="85" operator="lessThan">
      <formula>0</formula>
    </cfRule>
  </conditionalFormatting>
  <conditionalFormatting sqref="J148:N148">
    <cfRule type="cellIs" dxfId="24" priority="84" operator="lessThan">
      <formula>0</formula>
    </cfRule>
  </conditionalFormatting>
  <conditionalFormatting sqref="J38:P41">
    <cfRule type="cellIs" dxfId="23" priority="72" operator="lessThan">
      <formula>0</formula>
    </cfRule>
  </conditionalFormatting>
  <conditionalFormatting sqref="J52:P64">
    <cfRule type="cellIs" dxfId="22" priority="5" operator="lessThan">
      <formula>0</formula>
    </cfRule>
  </conditionalFormatting>
  <conditionalFormatting sqref="J91:P94">
    <cfRule type="cellIs" dxfId="21" priority="68" operator="lessThan">
      <formula>0</formula>
    </cfRule>
  </conditionalFormatting>
  <conditionalFormatting sqref="J105:P116">
    <cfRule type="cellIs" dxfId="20" priority="21" operator="lessThan">
      <formula>0</formula>
    </cfRule>
  </conditionalFormatting>
  <conditionalFormatting sqref="J143:P146">
    <cfRule type="cellIs" dxfId="19" priority="64" operator="lessThan">
      <formula>0</formula>
    </cfRule>
  </conditionalFormatting>
  <conditionalFormatting sqref="K4:P11">
    <cfRule type="cellIs" dxfId="18" priority="41" operator="lessThan">
      <formula>0</formula>
    </cfRule>
  </conditionalFormatting>
  <conditionalFormatting sqref="K14:P18">
    <cfRule type="cellIs" dxfId="17" priority="53" operator="lessThan">
      <formula>0</formula>
    </cfRule>
  </conditionalFormatting>
  <conditionalFormatting sqref="K21:P27">
    <cfRule type="cellIs" dxfId="16" priority="51" operator="lessThan">
      <formula>0</formula>
    </cfRule>
  </conditionalFormatting>
  <conditionalFormatting sqref="K30:P33">
    <cfRule type="cellIs" dxfId="15" priority="49" operator="lessThan">
      <formula>0</formula>
    </cfRule>
  </conditionalFormatting>
  <conditionalFormatting sqref="K36:P37">
    <cfRule type="cellIs" dxfId="14" priority="47" operator="lessThan">
      <formula>0</formula>
    </cfRule>
  </conditionalFormatting>
  <conditionalFormatting sqref="K44:P51">
    <cfRule type="cellIs" dxfId="13" priority="45" operator="lessThan">
      <formula>0</formula>
    </cfRule>
  </conditionalFormatting>
  <conditionalFormatting sqref="K67:P70">
    <cfRule type="cellIs" dxfId="12" priority="7" operator="lessThan">
      <formula>0</formula>
    </cfRule>
  </conditionalFormatting>
  <conditionalFormatting sqref="K74:P80">
    <cfRule type="cellIs" dxfId="11" priority="11" operator="lessThan">
      <formula>0</formula>
    </cfRule>
  </conditionalFormatting>
  <conditionalFormatting sqref="K83:P86">
    <cfRule type="cellIs" dxfId="10" priority="9" operator="lessThan">
      <formula>0</formula>
    </cfRule>
  </conditionalFormatting>
  <conditionalFormatting sqref="K89:P90">
    <cfRule type="cellIs" dxfId="9" priority="13" operator="lessThan">
      <formula>0</formula>
    </cfRule>
  </conditionalFormatting>
  <conditionalFormatting sqref="K97:P104">
    <cfRule type="cellIs" dxfId="8" priority="39" operator="lessThan">
      <formula>0</formula>
    </cfRule>
  </conditionalFormatting>
  <conditionalFormatting sqref="K119:P121">
    <cfRule type="cellIs" dxfId="7" priority="27" operator="lessThan">
      <formula>0</formula>
    </cfRule>
  </conditionalFormatting>
  <conditionalFormatting sqref="K126:P132">
    <cfRule type="cellIs" dxfId="6" priority="25" operator="lessThan">
      <formula>0</formula>
    </cfRule>
  </conditionalFormatting>
  <conditionalFormatting sqref="K135:P138">
    <cfRule type="cellIs" dxfId="5" priority="23" operator="lessThan">
      <formula>0</formula>
    </cfRule>
  </conditionalFormatting>
  <conditionalFormatting sqref="K141:P142">
    <cfRule type="cellIs" dxfId="4" priority="35" operator="lessThan">
      <formula>0</formula>
    </cfRule>
  </conditionalFormatting>
  <conditionalFormatting sqref="K149:P156">
    <cfRule type="cellIs" dxfId="3" priority="37" operator="lessThan">
      <formula>0</formula>
    </cfRule>
  </conditionalFormatting>
  <conditionalFormatting sqref="N35">
    <cfRule type="cellIs" dxfId="2" priority="76" operator="lessThan">
      <formula>0</formula>
    </cfRule>
  </conditionalFormatting>
  <conditionalFormatting sqref="N88">
    <cfRule type="cellIs" dxfId="1" priority="71" operator="lessThan">
      <formula>0</formula>
    </cfRule>
  </conditionalFormatting>
  <conditionalFormatting sqref="N140">
    <cfRule type="cellIs" dxfId="0" priority="67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8:H224"/>
  <sheetViews>
    <sheetView workbookViewId="0">
      <selection activeCell="B21" sqref="B21:B92"/>
    </sheetView>
  </sheetViews>
  <sheetFormatPr defaultRowHeight="12.5" x14ac:dyDescent="0.25"/>
  <cols>
    <col min="1" max="1" width="39" customWidth="1"/>
    <col min="2" max="2" width="40" customWidth="1"/>
    <col min="3" max="3" width="11.453125" customWidth="1"/>
    <col min="4" max="4" width="10.26953125" customWidth="1"/>
    <col min="5" max="5" width="10" customWidth="1"/>
    <col min="6" max="6" width="14.08984375" customWidth="1"/>
    <col min="7" max="7" width="11.453125" customWidth="1"/>
    <col min="8" max="8" width="11" customWidth="1"/>
    <col min="9" max="100" width="9.1796875" customWidth="1"/>
  </cols>
  <sheetData>
    <row r="8" spans="1:8" ht="50" x14ac:dyDescent="0.25">
      <c r="A8" s="245" t="s">
        <v>10</v>
      </c>
      <c r="B8" s="245" t="s">
        <v>2</v>
      </c>
      <c r="C8" s="245" t="s">
        <v>43</v>
      </c>
      <c r="D8" s="245" t="s">
        <v>47</v>
      </c>
      <c r="E8" s="245" t="s">
        <v>48</v>
      </c>
      <c r="F8" s="245" t="s">
        <v>49</v>
      </c>
      <c r="G8" s="245" t="s">
        <v>50</v>
      </c>
      <c r="H8" s="245" t="s">
        <v>51</v>
      </c>
    </row>
    <row r="9" spans="1:8" x14ac:dyDescent="0.25">
      <c r="A9" s="485" t="s">
        <v>444</v>
      </c>
      <c r="B9" s="246" t="s">
        <v>26</v>
      </c>
      <c r="C9" s="461">
        <v>48021651.711450748</v>
      </c>
      <c r="D9" s="461">
        <v>2177813.656388171</v>
      </c>
      <c r="E9" s="462">
        <v>4.7505046452969768E-2</v>
      </c>
      <c r="F9" s="463">
        <v>105703316.31275611</v>
      </c>
      <c r="G9" s="463">
        <v>8663388.0477562994</v>
      </c>
      <c r="H9" s="462">
        <v>8.9276529802227764E-2</v>
      </c>
    </row>
    <row r="10" spans="1:8" x14ac:dyDescent="0.25">
      <c r="A10" s="485" t="s">
        <v>444</v>
      </c>
      <c r="B10" s="247" t="s">
        <v>116</v>
      </c>
      <c r="C10" s="465">
        <v>8227659.7298660018</v>
      </c>
      <c r="D10" s="465">
        <v>-12073.260639837943</v>
      </c>
      <c r="E10" s="466">
        <v>-1.4652490139849498E-3</v>
      </c>
      <c r="F10" s="467">
        <v>18685364.848439489</v>
      </c>
      <c r="G10" s="467">
        <v>662429.05933598429</v>
      </c>
      <c r="H10" s="466">
        <v>3.6754781079366805E-2</v>
      </c>
    </row>
    <row r="11" spans="1:8" x14ac:dyDescent="0.25">
      <c r="A11" s="485" t="s">
        <v>444</v>
      </c>
      <c r="B11" s="246" t="s">
        <v>117</v>
      </c>
      <c r="C11" s="461">
        <v>3351283.423119647</v>
      </c>
      <c r="D11" s="461">
        <v>256009.53794288682</v>
      </c>
      <c r="E11" s="462">
        <v>8.2709817431314975E-2</v>
      </c>
      <c r="F11" s="463">
        <v>7336206.6840478228</v>
      </c>
      <c r="G11" s="463">
        <v>756737.18210988492</v>
      </c>
      <c r="H11" s="462">
        <v>0.11501492360242617</v>
      </c>
    </row>
    <row r="12" spans="1:8" x14ac:dyDescent="0.25">
      <c r="A12" s="485" t="s">
        <v>444</v>
      </c>
      <c r="B12" s="247" t="s">
        <v>118</v>
      </c>
      <c r="C12" s="465">
        <v>2172371.2809520694</v>
      </c>
      <c r="D12" s="465">
        <v>86178.424121923745</v>
      </c>
      <c r="E12" s="466">
        <v>4.1308944108296428E-2</v>
      </c>
      <c r="F12" s="467">
        <v>4895783.5520797372</v>
      </c>
      <c r="G12" s="467">
        <v>395704.22321586683</v>
      </c>
      <c r="H12" s="466">
        <v>8.793272169176844E-2</v>
      </c>
    </row>
    <row r="13" spans="1:8" x14ac:dyDescent="0.25">
      <c r="A13" s="485" t="s">
        <v>444</v>
      </c>
      <c r="B13" s="246" t="s">
        <v>119</v>
      </c>
      <c r="C13" s="461">
        <v>2276186.2844873522</v>
      </c>
      <c r="D13" s="461">
        <v>140266.64285801956</v>
      </c>
      <c r="E13" s="462">
        <v>6.5670374542284124E-2</v>
      </c>
      <c r="F13" s="463">
        <v>5019236.1952731702</v>
      </c>
      <c r="G13" s="463">
        <v>483990.1455448959</v>
      </c>
      <c r="H13" s="462">
        <v>0.10671750556375961</v>
      </c>
    </row>
    <row r="14" spans="1:8" x14ac:dyDescent="0.25">
      <c r="A14" s="485" t="s">
        <v>444</v>
      </c>
      <c r="B14" s="247" t="s">
        <v>120</v>
      </c>
      <c r="C14" s="465">
        <v>5344370.6963134194</v>
      </c>
      <c r="D14" s="465">
        <v>303098.63936106861</v>
      </c>
      <c r="E14" s="466">
        <v>6.0123444229332822E-2</v>
      </c>
      <c r="F14" s="467">
        <v>11527052.274109088</v>
      </c>
      <c r="G14" s="467">
        <v>982517.15902834758</v>
      </c>
      <c r="H14" s="466">
        <v>9.3177854528945198E-2</v>
      </c>
    </row>
    <row r="15" spans="1:8" x14ac:dyDescent="0.25">
      <c r="A15" s="485" t="s">
        <v>444</v>
      </c>
      <c r="B15" s="246" t="s">
        <v>121</v>
      </c>
      <c r="C15" s="461">
        <v>2088209.2847446692</v>
      </c>
      <c r="D15" s="461">
        <v>95843.518741976935</v>
      </c>
      <c r="E15" s="462">
        <v>4.8105383247107759E-2</v>
      </c>
      <c r="F15" s="463">
        <v>4523829.2021636488</v>
      </c>
      <c r="G15" s="463">
        <v>422610.64138369169</v>
      </c>
      <c r="H15" s="462">
        <v>0.10304514015057049</v>
      </c>
    </row>
    <row r="16" spans="1:8" x14ac:dyDescent="0.25">
      <c r="A16" s="485" t="s">
        <v>444</v>
      </c>
      <c r="B16" s="247" t="s">
        <v>122</v>
      </c>
      <c r="C16" s="465">
        <v>828008.20351224218</v>
      </c>
      <c r="D16" s="465">
        <v>37869.835049237707</v>
      </c>
      <c r="E16" s="466">
        <v>4.7928105456899898E-2</v>
      </c>
      <c r="F16" s="467">
        <v>1783096.6461329767</v>
      </c>
      <c r="G16" s="467">
        <v>131358.90607659379</v>
      </c>
      <c r="H16" s="466">
        <v>7.9527701578163246E-2</v>
      </c>
    </row>
    <row r="17" spans="1:8" x14ac:dyDescent="0.25">
      <c r="A17" s="485" t="s">
        <v>444</v>
      </c>
      <c r="B17" s="246" t="s">
        <v>123</v>
      </c>
      <c r="C17" s="461">
        <v>2550161.4798802608</v>
      </c>
      <c r="D17" s="461">
        <v>200638.61958280439</v>
      </c>
      <c r="E17" s="462">
        <v>8.5395474533668914E-2</v>
      </c>
      <c r="F17" s="463">
        <v>5506272.5725014973</v>
      </c>
      <c r="G17" s="463">
        <v>570042.47509817779</v>
      </c>
      <c r="H17" s="462">
        <v>0.11548134180334217</v>
      </c>
    </row>
    <row r="18" spans="1:8" x14ac:dyDescent="0.25">
      <c r="A18" s="485" t="s">
        <v>444</v>
      </c>
      <c r="B18" s="247" t="s">
        <v>124</v>
      </c>
      <c r="C18" s="465">
        <v>2553883.0981568061</v>
      </c>
      <c r="D18" s="465">
        <v>110770.80754340021</v>
      </c>
      <c r="E18" s="466">
        <v>4.5340039411609835E-2</v>
      </c>
      <c r="F18" s="467">
        <v>5608822.5910704564</v>
      </c>
      <c r="G18" s="467">
        <v>425170.90723110829</v>
      </c>
      <c r="H18" s="466">
        <v>8.2021503982728866E-2</v>
      </c>
    </row>
    <row r="19" spans="1:8" x14ac:dyDescent="0.25">
      <c r="A19" s="485" t="s">
        <v>444</v>
      </c>
      <c r="B19" s="246" t="s">
        <v>125</v>
      </c>
      <c r="C19" s="461">
        <v>1823134.9045256015</v>
      </c>
      <c r="D19" s="461">
        <v>79286.088497917401</v>
      </c>
      <c r="E19" s="462">
        <v>4.5466148079581409E-2</v>
      </c>
      <c r="F19" s="463">
        <v>4082206.9289683802</v>
      </c>
      <c r="G19" s="463">
        <v>338212.05316685466</v>
      </c>
      <c r="H19" s="462">
        <v>9.0334539545663561E-2</v>
      </c>
    </row>
    <row r="20" spans="1:8" x14ac:dyDescent="0.25">
      <c r="A20" s="485" t="s">
        <v>444</v>
      </c>
      <c r="B20" s="247" t="s">
        <v>126</v>
      </c>
      <c r="C20" s="465">
        <v>2093887.3811398044</v>
      </c>
      <c r="D20" s="465">
        <v>105836.4576801057</v>
      </c>
      <c r="E20" s="466">
        <v>5.323629109858221E-2</v>
      </c>
      <c r="F20" s="467">
        <v>4521349.6633098479</v>
      </c>
      <c r="G20" s="467">
        <v>421481.83926872257</v>
      </c>
      <c r="H20" s="466">
        <v>0.10280376279381603</v>
      </c>
    </row>
    <row r="21" spans="1:8" x14ac:dyDescent="0.25">
      <c r="A21" s="485" t="s">
        <v>444</v>
      </c>
      <c r="B21" s="246" t="s">
        <v>127</v>
      </c>
      <c r="C21" s="461">
        <v>37020121.857067518</v>
      </c>
      <c r="D21" s="461">
        <v>2004755.3665272817</v>
      </c>
      <c r="E21" s="462">
        <v>5.7253587994541971E-2</v>
      </c>
      <c r="F21" s="463">
        <v>84258210.645729318</v>
      </c>
      <c r="G21" s="463">
        <v>7836889.9637820423</v>
      </c>
      <c r="H21" s="462">
        <v>0.10254847592071674</v>
      </c>
    </row>
    <row r="22" spans="1:8" x14ac:dyDescent="0.25">
      <c r="A22" s="485" t="s">
        <v>444</v>
      </c>
      <c r="B22" s="247" t="s">
        <v>128</v>
      </c>
      <c r="C22" s="465">
        <v>7390017.2285131002</v>
      </c>
      <c r="D22" s="465">
        <v>168555.74455349334</v>
      </c>
      <c r="E22" s="466">
        <v>2.3340946279072634E-2</v>
      </c>
      <c r="F22" s="467">
        <v>16849283.414459385</v>
      </c>
      <c r="G22" s="467">
        <v>1033853.8132592626</v>
      </c>
      <c r="H22" s="466">
        <v>6.5369948166366001E-2</v>
      </c>
    </row>
    <row r="23" spans="1:8" x14ac:dyDescent="0.25">
      <c r="A23" s="485" t="s">
        <v>444</v>
      </c>
      <c r="B23" s="246" t="s">
        <v>129</v>
      </c>
      <c r="C23" s="461">
        <v>5493532.0119917672</v>
      </c>
      <c r="D23" s="461">
        <v>358018.4601130588</v>
      </c>
      <c r="E23" s="462">
        <v>6.9714246977711905E-2</v>
      </c>
      <c r="F23" s="463">
        <v>12657515.961075967</v>
      </c>
      <c r="G23" s="463">
        <v>1237552.4820606988</v>
      </c>
      <c r="H23" s="462">
        <v>0.10836746407593693</v>
      </c>
    </row>
    <row r="24" spans="1:8" x14ac:dyDescent="0.25">
      <c r="A24" s="485" t="s">
        <v>444</v>
      </c>
      <c r="B24" s="247" t="s">
        <v>130</v>
      </c>
      <c r="C24" s="465">
        <v>772814.37901480461</v>
      </c>
      <c r="D24" s="465">
        <v>48423.734839961864</v>
      </c>
      <c r="E24" s="466">
        <v>6.684754314451645E-2</v>
      </c>
      <c r="F24" s="467">
        <v>1722975.0014441556</v>
      </c>
      <c r="G24" s="467">
        <v>166500.45025846479</v>
      </c>
      <c r="H24" s="466">
        <v>0.10697280603247133</v>
      </c>
    </row>
    <row r="25" spans="1:8" x14ac:dyDescent="0.25">
      <c r="A25" s="485" t="s">
        <v>444</v>
      </c>
      <c r="B25" s="246" t="s">
        <v>131</v>
      </c>
      <c r="C25" s="461">
        <v>3050126.6598769031</v>
      </c>
      <c r="D25" s="461">
        <v>223281.48764666123</v>
      </c>
      <c r="E25" s="462">
        <v>7.8986104311649694E-2</v>
      </c>
      <c r="F25" s="463">
        <v>7121919.4159554085</v>
      </c>
      <c r="G25" s="463">
        <v>844227.34424789436</v>
      </c>
      <c r="H25" s="462">
        <v>0.1344805279718454</v>
      </c>
    </row>
    <row r="26" spans="1:8" x14ac:dyDescent="0.25">
      <c r="A26" s="485" t="s">
        <v>444</v>
      </c>
      <c r="B26" s="247" t="s">
        <v>132</v>
      </c>
      <c r="C26" s="465">
        <v>1453977.9318614241</v>
      </c>
      <c r="D26" s="465">
        <v>90115.80330266268</v>
      </c>
      <c r="E26" s="466">
        <v>6.6073983150988322E-2</v>
      </c>
      <c r="F26" s="467">
        <v>3319896.1795945661</v>
      </c>
      <c r="G26" s="467">
        <v>334488.1287953062</v>
      </c>
      <c r="H26" s="466">
        <v>0.11204100849991221</v>
      </c>
    </row>
    <row r="27" spans="1:8" x14ac:dyDescent="0.25">
      <c r="A27" s="485" t="s">
        <v>444</v>
      </c>
      <c r="B27" s="246" t="s">
        <v>133</v>
      </c>
      <c r="C27" s="461">
        <v>1169665.5467251569</v>
      </c>
      <c r="D27" s="461">
        <v>58705.630018752301</v>
      </c>
      <c r="E27" s="462">
        <v>5.2842257525179952E-2</v>
      </c>
      <c r="F27" s="463">
        <v>2636459.6358975549</v>
      </c>
      <c r="G27" s="463">
        <v>216724.07006098609</v>
      </c>
      <c r="H27" s="462">
        <v>8.9565187667958526E-2</v>
      </c>
    </row>
    <row r="28" spans="1:8" x14ac:dyDescent="0.25">
      <c r="A28" s="485" t="s">
        <v>444</v>
      </c>
      <c r="B28" s="247" t="s">
        <v>445</v>
      </c>
      <c r="C28" s="465">
        <v>22108374.150695547</v>
      </c>
      <c r="D28" s="465">
        <v>240532.64454198629</v>
      </c>
      <c r="E28" s="466">
        <v>1.0999377532268146E-2</v>
      </c>
      <c r="F28" s="467">
        <v>50564636.232123546</v>
      </c>
      <c r="G28" s="467">
        <v>3521948.4835277423</v>
      </c>
      <c r="H28" s="466">
        <v>7.4867076097982307E-2</v>
      </c>
    </row>
    <row r="29" spans="1:8" x14ac:dyDescent="0.25">
      <c r="A29" s="485" t="s">
        <v>444</v>
      </c>
      <c r="B29" s="246" t="s">
        <v>413</v>
      </c>
      <c r="C29" s="461">
        <v>855424.19708677544</v>
      </c>
      <c r="D29" s="461">
        <v>1594.8451132328482</v>
      </c>
      <c r="E29" s="462">
        <v>1.8678733748687844E-3</v>
      </c>
      <c r="F29" s="463">
        <v>1989638.4788406161</v>
      </c>
      <c r="G29" s="463">
        <v>110760.7360031188</v>
      </c>
      <c r="H29" s="462">
        <v>5.8950475317168315E-2</v>
      </c>
    </row>
    <row r="30" spans="1:8" x14ac:dyDescent="0.25">
      <c r="A30" s="485" t="s">
        <v>444</v>
      </c>
      <c r="B30" s="247" t="s">
        <v>415</v>
      </c>
      <c r="C30" s="465">
        <v>2244165.9091518065</v>
      </c>
      <c r="D30" s="465">
        <v>-10168.041864801198</v>
      </c>
      <c r="E30" s="466">
        <v>-4.5104417028434714E-3</v>
      </c>
      <c r="F30" s="467">
        <v>5098084.6072091376</v>
      </c>
      <c r="G30" s="467">
        <v>330454.25328306295</v>
      </c>
      <c r="H30" s="466">
        <v>6.9312054155150404E-2</v>
      </c>
    </row>
    <row r="31" spans="1:8" x14ac:dyDescent="0.25">
      <c r="A31" s="485" t="s">
        <v>444</v>
      </c>
      <c r="B31" s="246" t="s">
        <v>417</v>
      </c>
      <c r="C31" s="461">
        <v>3226455.8362878538</v>
      </c>
      <c r="D31" s="461">
        <v>-86203.124886867125</v>
      </c>
      <c r="E31" s="462">
        <v>-2.6022336104377656E-2</v>
      </c>
      <c r="F31" s="463">
        <v>7707977.4250000725</v>
      </c>
      <c r="G31" s="463">
        <v>487092.02016910072</v>
      </c>
      <c r="H31" s="462">
        <v>6.7455996440993607E-2</v>
      </c>
    </row>
    <row r="32" spans="1:8" x14ac:dyDescent="0.25">
      <c r="A32" s="485" t="s">
        <v>444</v>
      </c>
      <c r="B32" s="247" t="s">
        <v>419</v>
      </c>
      <c r="C32" s="465">
        <v>1254513.7943211156</v>
      </c>
      <c r="D32" s="465">
        <v>-41918.238114327192</v>
      </c>
      <c r="E32" s="466">
        <v>-3.2333540876478273E-2</v>
      </c>
      <c r="F32" s="467">
        <v>2884940.8107947991</v>
      </c>
      <c r="G32" s="467">
        <v>133970.9860366038</v>
      </c>
      <c r="H32" s="466">
        <v>4.8699547639850821E-2</v>
      </c>
    </row>
    <row r="33" spans="1:8" x14ac:dyDescent="0.25">
      <c r="A33" s="485" t="s">
        <v>444</v>
      </c>
      <c r="B33" s="246" t="s">
        <v>421</v>
      </c>
      <c r="C33" s="461">
        <v>2699803.4186407952</v>
      </c>
      <c r="D33" s="461">
        <v>-25681.604708442464</v>
      </c>
      <c r="E33" s="462">
        <v>-9.4227649348384186E-3</v>
      </c>
      <c r="F33" s="463">
        <v>6213772.8407901134</v>
      </c>
      <c r="G33" s="463">
        <v>215124.89610345848</v>
      </c>
      <c r="H33" s="462">
        <v>3.5862230637156642E-2</v>
      </c>
    </row>
    <row r="34" spans="1:8" x14ac:dyDescent="0.25">
      <c r="A34" s="485" t="s">
        <v>444</v>
      </c>
      <c r="B34" s="247" t="s">
        <v>422</v>
      </c>
      <c r="C34" s="465">
        <v>926348.55699963891</v>
      </c>
      <c r="D34" s="465">
        <v>66876.214740289957</v>
      </c>
      <c r="E34" s="466">
        <v>7.7810781629677861E-2</v>
      </c>
      <c r="F34" s="467">
        <v>1981883.5926784361</v>
      </c>
      <c r="G34" s="467">
        <v>210822.33232701267</v>
      </c>
      <c r="H34" s="466">
        <v>0.11903728970119316</v>
      </c>
    </row>
    <row r="35" spans="1:8" x14ac:dyDescent="0.25">
      <c r="A35" s="485" t="s">
        <v>444</v>
      </c>
      <c r="B35" s="246" t="s">
        <v>446</v>
      </c>
      <c r="C35" s="461">
        <v>44149319.827919342</v>
      </c>
      <c r="D35" s="461">
        <v>2819722.1523458734</v>
      </c>
      <c r="E35" s="462">
        <v>6.8225250448357977E-2</v>
      </c>
      <c r="F35" s="463">
        <v>100050962.14394698</v>
      </c>
      <c r="G35" s="463">
        <v>10270480.199023843</v>
      </c>
      <c r="H35" s="462">
        <v>0.1143954674393972</v>
      </c>
    </row>
    <row r="36" spans="1:8" x14ac:dyDescent="0.25">
      <c r="A36" s="485" t="s">
        <v>444</v>
      </c>
      <c r="B36" s="247" t="s">
        <v>295</v>
      </c>
      <c r="C36" s="465">
        <v>7880380.6255264133</v>
      </c>
      <c r="D36" s="465">
        <v>302417.51670428552</v>
      </c>
      <c r="E36" s="466">
        <v>3.9907493921713146E-2</v>
      </c>
      <c r="F36" s="467">
        <v>18853989.681454521</v>
      </c>
      <c r="G36" s="467">
        <v>1358052.8827888481</v>
      </c>
      <c r="H36" s="466">
        <v>7.762104415537327E-2</v>
      </c>
    </row>
    <row r="37" spans="1:8" x14ac:dyDescent="0.25">
      <c r="A37" s="485" t="s">
        <v>444</v>
      </c>
      <c r="B37" s="246" t="s">
        <v>428</v>
      </c>
      <c r="C37" s="461">
        <v>3549300.0594776329</v>
      </c>
      <c r="D37" s="461">
        <v>245239.21577779017</v>
      </c>
      <c r="E37" s="462">
        <v>7.4223577403367255E-2</v>
      </c>
      <c r="F37" s="463">
        <v>8113254.8089507865</v>
      </c>
      <c r="G37" s="463">
        <v>884582.29640592076</v>
      </c>
      <c r="H37" s="462">
        <v>0.12237133372286389</v>
      </c>
    </row>
    <row r="38" spans="1:8" x14ac:dyDescent="0.25">
      <c r="A38" s="485" t="s">
        <v>444</v>
      </c>
      <c r="B38" s="247" t="s">
        <v>430</v>
      </c>
      <c r="C38" s="465">
        <v>1434604.0994129442</v>
      </c>
      <c r="D38" s="465">
        <v>90609.308863198617</v>
      </c>
      <c r="E38" s="466">
        <v>6.7417901840330738E-2</v>
      </c>
      <c r="F38" s="467">
        <v>3241337.2950723795</v>
      </c>
      <c r="G38" s="467">
        <v>309202.9379261951</v>
      </c>
      <c r="H38" s="466">
        <v>0.10545319561247496</v>
      </c>
    </row>
    <row r="39" spans="1:8" x14ac:dyDescent="0.25">
      <c r="A39" s="485" t="s">
        <v>444</v>
      </c>
      <c r="B39" s="246" t="s">
        <v>432</v>
      </c>
      <c r="C39" s="461">
        <v>1479978.1721195192</v>
      </c>
      <c r="D39" s="461">
        <v>136675.75154907396</v>
      </c>
      <c r="E39" s="462">
        <v>0.10174607702339537</v>
      </c>
      <c r="F39" s="463">
        <v>3210886.0182295628</v>
      </c>
      <c r="G39" s="463">
        <v>392175.18588996585</v>
      </c>
      <c r="H39" s="462">
        <v>0.13913281965303662</v>
      </c>
    </row>
    <row r="40" spans="1:8" x14ac:dyDescent="0.25">
      <c r="A40" s="485" t="s">
        <v>444</v>
      </c>
      <c r="B40" s="247" t="s">
        <v>434</v>
      </c>
      <c r="C40" s="465">
        <v>1036244.5919554178</v>
      </c>
      <c r="D40" s="465">
        <v>54424.186679844395</v>
      </c>
      <c r="E40" s="466">
        <v>5.5431916455809284E-2</v>
      </c>
      <c r="F40" s="467">
        <v>2321952.0282852827</v>
      </c>
      <c r="G40" s="467">
        <v>177073.42357788049</v>
      </c>
      <c r="H40" s="466">
        <v>8.255638486451139E-2</v>
      </c>
    </row>
    <row r="41" spans="1:8" x14ac:dyDescent="0.25">
      <c r="A41" s="485" t="s">
        <v>444</v>
      </c>
      <c r="B41" s="246" t="s">
        <v>436</v>
      </c>
      <c r="C41" s="461">
        <v>2578914.4759746664</v>
      </c>
      <c r="D41" s="461">
        <v>154148.25369364582</v>
      </c>
      <c r="E41" s="462">
        <v>6.3572418766472183E-2</v>
      </c>
      <c r="F41" s="463">
        <v>5875005.3006260227</v>
      </c>
      <c r="G41" s="463">
        <v>528072.16336725187</v>
      </c>
      <c r="H41" s="462">
        <v>9.8761691947765837E-2</v>
      </c>
    </row>
    <row r="42" spans="1:8" x14ac:dyDescent="0.25">
      <c r="A42" s="485" t="s">
        <v>444</v>
      </c>
      <c r="B42" s="247" t="s">
        <v>438</v>
      </c>
      <c r="C42" s="465">
        <v>4305277.2808552505</v>
      </c>
      <c r="D42" s="465">
        <v>298373.79575009225</v>
      </c>
      <c r="E42" s="466">
        <v>7.4464932050206753E-2</v>
      </c>
      <c r="F42" s="467">
        <v>9793411.1315091141</v>
      </c>
      <c r="G42" s="467">
        <v>1091432.4430881292</v>
      </c>
      <c r="H42" s="466">
        <v>0.1254234792071382</v>
      </c>
    </row>
    <row r="43" spans="1:8" x14ac:dyDescent="0.25">
      <c r="A43" s="485" t="s">
        <v>444</v>
      </c>
      <c r="B43" s="246" t="s">
        <v>440</v>
      </c>
      <c r="C43" s="461">
        <v>3553086.2794125956</v>
      </c>
      <c r="D43" s="461">
        <v>241323.60039083613</v>
      </c>
      <c r="E43" s="462">
        <v>7.2868627308198056E-2</v>
      </c>
      <c r="F43" s="463">
        <v>8039401.1290224064</v>
      </c>
      <c r="G43" s="463">
        <v>900837.67201655917</v>
      </c>
      <c r="H43" s="462">
        <v>0.12619313079474967</v>
      </c>
    </row>
    <row r="44" spans="1:8" x14ac:dyDescent="0.25">
      <c r="A44" s="485" t="s">
        <v>444</v>
      </c>
      <c r="B44" s="247" t="s">
        <v>442</v>
      </c>
      <c r="C44" s="465">
        <v>2915136.4348743241</v>
      </c>
      <c r="D44" s="465">
        <v>171461.62151352922</v>
      </c>
      <c r="E44" s="466">
        <v>6.2493419656938734E-2</v>
      </c>
      <c r="F44" s="467">
        <v>6440063.8229853632</v>
      </c>
      <c r="G44" s="467">
        <v>686726.53598873038</v>
      </c>
      <c r="H44" s="466">
        <v>0.1193614248100543</v>
      </c>
    </row>
    <row r="45" spans="1:8" x14ac:dyDescent="0.25">
      <c r="A45" s="485" t="s">
        <v>444</v>
      </c>
      <c r="B45" s="246" t="s">
        <v>447</v>
      </c>
      <c r="C45" s="461">
        <v>59999698.129793435</v>
      </c>
      <c r="D45" s="461">
        <v>1463778.0497818738</v>
      </c>
      <c r="E45" s="462">
        <v>2.5006492556725261E-2</v>
      </c>
      <c r="F45" s="463">
        <v>137495673.62624377</v>
      </c>
      <c r="G45" s="463">
        <v>7993611.2488167286</v>
      </c>
      <c r="H45" s="462">
        <v>6.1725744764741762E-2</v>
      </c>
    </row>
    <row r="46" spans="1:8" x14ac:dyDescent="0.25">
      <c r="A46" s="485" t="s">
        <v>444</v>
      </c>
      <c r="B46" s="247" t="s">
        <v>388</v>
      </c>
      <c r="C46" s="465">
        <v>1632303.5737681645</v>
      </c>
      <c r="D46" s="465">
        <v>47292.140462023206</v>
      </c>
      <c r="E46" s="466">
        <v>2.9837097366154353E-2</v>
      </c>
      <c r="F46" s="467">
        <v>3463300.2724153763</v>
      </c>
      <c r="G46" s="467">
        <v>238070.28667884087</v>
      </c>
      <c r="H46" s="466">
        <v>7.3814979933740615E-2</v>
      </c>
    </row>
    <row r="47" spans="1:8" x14ac:dyDescent="0.25">
      <c r="A47" s="485" t="s">
        <v>444</v>
      </c>
      <c r="B47" s="246" t="s">
        <v>389</v>
      </c>
      <c r="C47" s="461">
        <v>5898652.6067420095</v>
      </c>
      <c r="D47" s="461">
        <v>68546.133932535537</v>
      </c>
      <c r="E47" s="462">
        <v>1.1757269657461983E-2</v>
      </c>
      <c r="F47" s="463">
        <v>13897723.238344539</v>
      </c>
      <c r="G47" s="463">
        <v>410768.45881913789</v>
      </c>
      <c r="H47" s="462">
        <v>3.0456723962827184E-2</v>
      </c>
    </row>
    <row r="48" spans="1:8" x14ac:dyDescent="0.25">
      <c r="A48" s="485" t="s">
        <v>444</v>
      </c>
      <c r="B48" s="247" t="s">
        <v>390</v>
      </c>
      <c r="C48" s="465">
        <v>3169221.4875908508</v>
      </c>
      <c r="D48" s="465">
        <v>122133.19744142704</v>
      </c>
      <c r="E48" s="466">
        <v>4.0081935871781993E-2</v>
      </c>
      <c r="F48" s="467">
        <v>7020427.0708732419</v>
      </c>
      <c r="G48" s="467">
        <v>570223.49990742095</v>
      </c>
      <c r="H48" s="466">
        <v>8.840395402001841E-2</v>
      </c>
    </row>
    <row r="49" spans="1:8" x14ac:dyDescent="0.25">
      <c r="A49" s="485" t="s">
        <v>444</v>
      </c>
      <c r="B49" s="246" t="s">
        <v>391</v>
      </c>
      <c r="C49" s="461">
        <v>5972692.8748942465</v>
      </c>
      <c r="D49" s="461">
        <v>185471.25199919194</v>
      </c>
      <c r="E49" s="462">
        <v>3.2048410115389711E-2</v>
      </c>
      <c r="F49" s="463">
        <v>12971658.227749018</v>
      </c>
      <c r="G49" s="463">
        <v>1034177.5222160071</v>
      </c>
      <c r="H49" s="462">
        <v>8.6632812041879725E-2</v>
      </c>
    </row>
    <row r="50" spans="1:8" x14ac:dyDescent="0.25">
      <c r="A50" s="485" t="s">
        <v>444</v>
      </c>
      <c r="B50" s="247" t="s">
        <v>392</v>
      </c>
      <c r="C50" s="465">
        <v>4009987.4208718855</v>
      </c>
      <c r="D50" s="465">
        <v>58020.31755202217</v>
      </c>
      <c r="E50" s="466">
        <v>1.4681376649942761E-2</v>
      </c>
      <c r="F50" s="467">
        <v>9314850.1525837593</v>
      </c>
      <c r="G50" s="467">
        <v>251390.58397150971</v>
      </c>
      <c r="H50" s="466">
        <v>2.7736713786654134E-2</v>
      </c>
    </row>
    <row r="51" spans="1:8" x14ac:dyDescent="0.25">
      <c r="A51" s="485" t="s">
        <v>444</v>
      </c>
      <c r="B51" s="246" t="s">
        <v>393</v>
      </c>
      <c r="C51" s="461">
        <v>5505670.2025011452</v>
      </c>
      <c r="D51" s="461">
        <v>152016.0658446895</v>
      </c>
      <c r="E51" s="462">
        <v>2.8394823790322182E-2</v>
      </c>
      <c r="F51" s="463">
        <v>11866813.13446247</v>
      </c>
      <c r="G51" s="463">
        <v>654885.43993076868</v>
      </c>
      <c r="H51" s="462">
        <v>5.84097095319452E-2</v>
      </c>
    </row>
    <row r="52" spans="1:8" x14ac:dyDescent="0.25">
      <c r="A52" s="485" t="s">
        <v>444</v>
      </c>
      <c r="B52" s="247" t="s">
        <v>394</v>
      </c>
      <c r="C52" s="465">
        <v>14899371.444711197</v>
      </c>
      <c r="D52" s="465">
        <v>213790.30117432214</v>
      </c>
      <c r="E52" s="466">
        <v>1.4557837315713669E-2</v>
      </c>
      <c r="F52" s="467">
        <v>36610492.564499341</v>
      </c>
      <c r="G52" s="467">
        <v>1778306.7198668122</v>
      </c>
      <c r="H52" s="466">
        <v>5.105354937524946E-2</v>
      </c>
    </row>
    <row r="53" spans="1:8" x14ac:dyDescent="0.25">
      <c r="A53" s="485" t="s">
        <v>444</v>
      </c>
      <c r="B53" s="246" t="s">
        <v>395</v>
      </c>
      <c r="C53" s="461">
        <v>7041397.1594911562</v>
      </c>
      <c r="D53" s="461">
        <v>203903.74043610878</v>
      </c>
      <c r="E53" s="462">
        <v>2.9821416700432979E-2</v>
      </c>
      <c r="F53" s="463">
        <v>16276362.653937221</v>
      </c>
      <c r="G53" s="463">
        <v>1156429.0760221928</v>
      </c>
      <c r="H53" s="462">
        <v>7.6483740491514726E-2</v>
      </c>
    </row>
    <row r="54" spans="1:8" x14ac:dyDescent="0.25">
      <c r="A54" s="485" t="s">
        <v>444</v>
      </c>
      <c r="B54" s="247" t="s">
        <v>396</v>
      </c>
      <c r="C54" s="465">
        <v>3040071.7934130835</v>
      </c>
      <c r="D54" s="465">
        <v>128716.13043538434</v>
      </c>
      <c r="E54" s="466">
        <v>4.4211750584858135E-2</v>
      </c>
      <c r="F54" s="467">
        <v>6635140.5730846738</v>
      </c>
      <c r="G54" s="467">
        <v>569138.68922280893</v>
      </c>
      <c r="H54" s="466">
        <v>9.3824350885376245E-2</v>
      </c>
    </row>
    <row r="55" spans="1:8" x14ac:dyDescent="0.25">
      <c r="A55" s="485" t="s">
        <v>444</v>
      </c>
      <c r="B55" s="246" t="s">
        <v>397</v>
      </c>
      <c r="C55" s="461">
        <v>1067770.3228266989</v>
      </c>
      <c r="D55" s="461">
        <v>20495.232420088956</v>
      </c>
      <c r="E55" s="462">
        <v>1.95700562419866E-2</v>
      </c>
      <c r="F55" s="463">
        <v>2519469.4500684468</v>
      </c>
      <c r="G55" s="463">
        <v>94327.05336735351</v>
      </c>
      <c r="H55" s="462">
        <v>3.8895470012674738E-2</v>
      </c>
    </row>
    <row r="56" spans="1:8" x14ac:dyDescent="0.25">
      <c r="A56" s="485" t="s">
        <v>444</v>
      </c>
      <c r="B56" s="247" t="s">
        <v>398</v>
      </c>
      <c r="C56" s="465">
        <v>1663663.2099310546</v>
      </c>
      <c r="D56" s="465">
        <v>70921.470264428761</v>
      </c>
      <c r="E56" s="466">
        <v>4.4527915918919296E-2</v>
      </c>
      <c r="F56" s="467">
        <v>3556627.2262686272</v>
      </c>
      <c r="G56" s="467">
        <v>318758.20988716744</v>
      </c>
      <c r="H56" s="466">
        <v>9.8446913162473004E-2</v>
      </c>
    </row>
    <row r="57" spans="1:8" x14ac:dyDescent="0.25">
      <c r="A57" s="485" t="s">
        <v>444</v>
      </c>
      <c r="B57" s="246" t="s">
        <v>448</v>
      </c>
      <c r="C57" s="461">
        <v>51726226.782434322</v>
      </c>
      <c r="D57" s="461">
        <v>3415906.2837857306</v>
      </c>
      <c r="E57" s="462">
        <v>7.0707588948437747E-2</v>
      </c>
      <c r="F57" s="463">
        <v>118288329.35952222</v>
      </c>
      <c r="G57" s="463">
        <v>12789301.429289296</v>
      </c>
      <c r="H57" s="462">
        <v>0.1212267229395415</v>
      </c>
    </row>
    <row r="58" spans="1:8" x14ac:dyDescent="0.25">
      <c r="A58" s="485" t="s">
        <v>444</v>
      </c>
      <c r="B58" s="247" t="s">
        <v>403</v>
      </c>
      <c r="C58" s="465">
        <v>5814724.3792499993</v>
      </c>
      <c r="D58" s="465">
        <v>454802.29030023236</v>
      </c>
      <c r="E58" s="466">
        <v>8.485240694783068E-2</v>
      </c>
      <c r="F58" s="467">
        <v>13524516.668986101</v>
      </c>
      <c r="G58" s="467">
        <v>1595223.2877868246</v>
      </c>
      <c r="H58" s="466">
        <v>0.13372320026104126</v>
      </c>
    </row>
    <row r="59" spans="1:8" x14ac:dyDescent="0.25">
      <c r="A59" s="485" t="s">
        <v>444</v>
      </c>
      <c r="B59" s="246" t="s">
        <v>404</v>
      </c>
      <c r="C59" s="461">
        <v>4321176.1311882269</v>
      </c>
      <c r="D59" s="461">
        <v>333893.21126437141</v>
      </c>
      <c r="E59" s="462">
        <v>8.3739533404052435E-2</v>
      </c>
      <c r="F59" s="463">
        <v>9877289.5070780851</v>
      </c>
      <c r="G59" s="463">
        <v>1144578.8546816111</v>
      </c>
      <c r="H59" s="462">
        <v>0.13106799254450394</v>
      </c>
    </row>
    <row r="60" spans="1:8" x14ac:dyDescent="0.25">
      <c r="A60" s="485" t="s">
        <v>444</v>
      </c>
      <c r="B60" s="247" t="s">
        <v>405</v>
      </c>
      <c r="C60" s="465">
        <v>2487918.1304033264</v>
      </c>
      <c r="D60" s="465">
        <v>188656.70728322305</v>
      </c>
      <c r="E60" s="466">
        <v>8.2051003590194391E-2</v>
      </c>
      <c r="F60" s="467">
        <v>5750132.9559056349</v>
      </c>
      <c r="G60" s="467">
        <v>688457.59824032616</v>
      </c>
      <c r="H60" s="466">
        <v>0.13601377994298638</v>
      </c>
    </row>
    <row r="61" spans="1:8" x14ac:dyDescent="0.25">
      <c r="A61" s="485" t="s">
        <v>444</v>
      </c>
      <c r="B61" s="246" t="s">
        <v>406</v>
      </c>
      <c r="C61" s="461">
        <v>4946659.9098440129</v>
      </c>
      <c r="D61" s="461">
        <v>143977.9291760847</v>
      </c>
      <c r="E61" s="462">
        <v>2.9978651460919988E-2</v>
      </c>
      <c r="F61" s="463">
        <v>11940814.888055343</v>
      </c>
      <c r="G61" s="463">
        <v>852463.53440159187</v>
      </c>
      <c r="H61" s="462">
        <v>7.6879195762559818E-2</v>
      </c>
    </row>
    <row r="62" spans="1:8" x14ac:dyDescent="0.25">
      <c r="A62" s="485" t="s">
        <v>444</v>
      </c>
      <c r="B62" s="247" t="s">
        <v>319</v>
      </c>
      <c r="C62" s="465">
        <v>1824012.212731583</v>
      </c>
      <c r="D62" s="465">
        <v>175771.29559528083</v>
      </c>
      <c r="E62" s="466">
        <v>0.10664174986061538</v>
      </c>
      <c r="F62" s="467">
        <v>4260243.5866661454</v>
      </c>
      <c r="G62" s="467">
        <v>549225.40679487586</v>
      </c>
      <c r="H62" s="466">
        <v>0.14799857617887707</v>
      </c>
    </row>
    <row r="63" spans="1:8" x14ac:dyDescent="0.25">
      <c r="A63" s="485" t="s">
        <v>444</v>
      </c>
      <c r="B63" s="246" t="s">
        <v>407</v>
      </c>
      <c r="C63" s="461">
        <v>5147442.4982752847</v>
      </c>
      <c r="D63" s="461">
        <v>282910.08293112367</v>
      </c>
      <c r="E63" s="462">
        <v>5.8157713583887806E-2</v>
      </c>
      <c r="F63" s="463">
        <v>11609625.194174556</v>
      </c>
      <c r="G63" s="463">
        <v>1155170.6706218924</v>
      </c>
      <c r="H63" s="462">
        <v>0.11049554694789938</v>
      </c>
    </row>
    <row r="64" spans="1:8" x14ac:dyDescent="0.25">
      <c r="A64" s="485" t="s">
        <v>444</v>
      </c>
      <c r="B64" s="247" t="s">
        <v>322</v>
      </c>
      <c r="C64" s="465">
        <v>6735220.6695687277</v>
      </c>
      <c r="D64" s="465">
        <v>583352.40445618425</v>
      </c>
      <c r="E64" s="466">
        <v>9.4825243213414664E-2</v>
      </c>
      <c r="F64" s="467">
        <v>15200036.825842543</v>
      </c>
      <c r="G64" s="467">
        <v>1993117.8996458761</v>
      </c>
      <c r="H64" s="466">
        <v>0.15091467667696626</v>
      </c>
    </row>
    <row r="65" spans="1:8" x14ac:dyDescent="0.25">
      <c r="A65" s="485" t="s">
        <v>444</v>
      </c>
      <c r="B65" s="246" t="s">
        <v>408</v>
      </c>
      <c r="C65" s="461">
        <v>5806945.1857601432</v>
      </c>
      <c r="D65" s="461">
        <v>203286.64058134053</v>
      </c>
      <c r="E65" s="462">
        <v>3.6277485314704164E-2</v>
      </c>
      <c r="F65" s="463">
        <v>13095063.559938354</v>
      </c>
      <c r="G65" s="463">
        <v>1031228.0439213607</v>
      </c>
      <c r="H65" s="462">
        <v>8.548094364783182E-2</v>
      </c>
    </row>
    <row r="66" spans="1:8" x14ac:dyDescent="0.25">
      <c r="A66" s="485" t="s">
        <v>444</v>
      </c>
      <c r="B66" s="247" t="s">
        <v>449</v>
      </c>
      <c r="C66" s="465">
        <v>36913237.832298733</v>
      </c>
      <c r="D66" s="465">
        <v>631176.43171902746</v>
      </c>
      <c r="E66" s="466">
        <v>1.739637736539806E-2</v>
      </c>
      <c r="F66" s="467">
        <v>85596763.243113801</v>
      </c>
      <c r="G66" s="467">
        <v>3790718.9982938319</v>
      </c>
      <c r="H66" s="466">
        <v>4.6337884117087884E-2</v>
      </c>
    </row>
    <row r="67" spans="1:8" x14ac:dyDescent="0.25">
      <c r="A67" s="485" t="s">
        <v>444</v>
      </c>
      <c r="B67" s="246" t="s">
        <v>414</v>
      </c>
      <c r="C67" s="461">
        <v>16801615.514075905</v>
      </c>
      <c r="D67" s="461">
        <v>290130.554717822</v>
      </c>
      <c r="E67" s="462">
        <v>1.7571439239532905E-2</v>
      </c>
      <c r="F67" s="463">
        <v>37340397.272984244</v>
      </c>
      <c r="G67" s="463">
        <v>1355241.5586073697</v>
      </c>
      <c r="H67" s="462">
        <v>3.7661128087488595E-2</v>
      </c>
    </row>
    <row r="68" spans="1:8" x14ac:dyDescent="0.25">
      <c r="A68" s="485" t="s">
        <v>444</v>
      </c>
      <c r="B68" s="247" t="s">
        <v>416</v>
      </c>
      <c r="C68" s="465">
        <v>3135332.5615109201</v>
      </c>
      <c r="D68" s="465">
        <v>62000.088514560834</v>
      </c>
      <c r="E68" s="466">
        <v>2.0173570239901045E-2</v>
      </c>
      <c r="F68" s="467">
        <v>7586674.2200052012</v>
      </c>
      <c r="G68" s="467">
        <v>488542.68175652996</v>
      </c>
      <c r="H68" s="466">
        <v>6.8826941163881078E-2</v>
      </c>
    </row>
    <row r="69" spans="1:8" x14ac:dyDescent="0.25">
      <c r="A69" s="485" t="s">
        <v>444</v>
      </c>
      <c r="B69" s="246" t="s">
        <v>418</v>
      </c>
      <c r="C69" s="461">
        <v>3726478.8370094802</v>
      </c>
      <c r="D69" s="461">
        <v>55137.97283551842</v>
      </c>
      <c r="E69" s="462">
        <v>1.5018483675425289E-2</v>
      </c>
      <c r="F69" s="463">
        <v>8400279.6747792251</v>
      </c>
      <c r="G69" s="463">
        <v>326433.77782979701</v>
      </c>
      <c r="H69" s="462">
        <v>4.0431014165521133E-2</v>
      </c>
    </row>
    <row r="70" spans="1:8" x14ac:dyDescent="0.25">
      <c r="A70" s="485" t="s">
        <v>444</v>
      </c>
      <c r="B70" s="247" t="s">
        <v>420</v>
      </c>
      <c r="C70" s="465">
        <v>4351623.8885017587</v>
      </c>
      <c r="D70" s="465">
        <v>48443.01173539646</v>
      </c>
      <c r="E70" s="466">
        <v>1.1257489081379052E-2</v>
      </c>
      <c r="F70" s="467">
        <v>11297705.974178042</v>
      </c>
      <c r="G70" s="467">
        <v>399430.50979357027</v>
      </c>
      <c r="H70" s="466">
        <v>3.6650799578236741E-2</v>
      </c>
    </row>
    <row r="71" spans="1:8" x14ac:dyDescent="0.25">
      <c r="A71" s="485" t="s">
        <v>444</v>
      </c>
      <c r="B71" s="246" t="s">
        <v>450</v>
      </c>
      <c r="C71" s="461">
        <v>45918679.122379534</v>
      </c>
      <c r="D71" s="461">
        <v>1241748.1997319758</v>
      </c>
      <c r="E71" s="462">
        <v>2.7793945870675525E-2</v>
      </c>
      <c r="F71" s="463">
        <v>100992422.93910755</v>
      </c>
      <c r="G71" s="463">
        <v>4916708.6206608713</v>
      </c>
      <c r="H71" s="462">
        <v>5.1175353267364214E-2</v>
      </c>
    </row>
    <row r="72" spans="1:8" x14ac:dyDescent="0.25">
      <c r="A72" s="485" t="s">
        <v>444</v>
      </c>
      <c r="B72" s="247" t="s">
        <v>427</v>
      </c>
      <c r="C72" s="465">
        <v>999193.65521102981</v>
      </c>
      <c r="D72" s="465">
        <v>22133.332205426996</v>
      </c>
      <c r="E72" s="466">
        <v>2.2652984349360458E-2</v>
      </c>
      <c r="F72" s="467">
        <v>2223262.8941658791</v>
      </c>
      <c r="G72" s="467">
        <v>106301.47663703514</v>
      </c>
      <c r="H72" s="466">
        <v>5.0214177621206821E-2</v>
      </c>
    </row>
    <row r="73" spans="1:8" x14ac:dyDescent="0.25">
      <c r="A73" s="485" t="s">
        <v>444</v>
      </c>
      <c r="B73" s="246" t="s">
        <v>429</v>
      </c>
      <c r="C73" s="461">
        <v>5537623.2416557409</v>
      </c>
      <c r="D73" s="461">
        <v>309449.61030371673</v>
      </c>
      <c r="E73" s="462">
        <v>5.9188854870470702E-2</v>
      </c>
      <c r="F73" s="463">
        <v>12096006.427500689</v>
      </c>
      <c r="G73" s="463">
        <v>926508.41647434048</v>
      </c>
      <c r="H73" s="462">
        <v>8.2949870760503849E-2</v>
      </c>
    </row>
    <row r="74" spans="1:8" x14ac:dyDescent="0.25">
      <c r="A74" s="485" t="s">
        <v>444</v>
      </c>
      <c r="B74" s="247" t="s">
        <v>431</v>
      </c>
      <c r="C74" s="465">
        <v>2569689.4328704113</v>
      </c>
      <c r="D74" s="465">
        <v>78388.029552846216</v>
      </c>
      <c r="E74" s="466">
        <v>3.1464691284828102E-2</v>
      </c>
      <c r="F74" s="467">
        <v>5496714.7265046798</v>
      </c>
      <c r="G74" s="467">
        <v>266077.95189438388</v>
      </c>
      <c r="H74" s="466">
        <v>5.0869131878156039E-2</v>
      </c>
    </row>
    <row r="75" spans="1:8" x14ac:dyDescent="0.25">
      <c r="A75" s="485" t="s">
        <v>444</v>
      </c>
      <c r="B75" s="246" t="s">
        <v>433</v>
      </c>
      <c r="C75" s="461">
        <v>7217410.0353528634</v>
      </c>
      <c r="D75" s="461">
        <v>167512.17900955118</v>
      </c>
      <c r="E75" s="462">
        <v>2.376093702674403E-2</v>
      </c>
      <c r="F75" s="463">
        <v>15232791.196355242</v>
      </c>
      <c r="G75" s="463">
        <v>732643.41595974378</v>
      </c>
      <c r="H75" s="462">
        <v>5.0526617180432665E-2</v>
      </c>
    </row>
    <row r="76" spans="1:8" x14ac:dyDescent="0.25">
      <c r="A76" s="485" t="s">
        <v>444</v>
      </c>
      <c r="B76" s="247" t="s">
        <v>435</v>
      </c>
      <c r="C76" s="465">
        <v>4302797.3891124781</v>
      </c>
      <c r="D76" s="465">
        <v>-51629.763751172461</v>
      </c>
      <c r="E76" s="466">
        <v>-1.1856844066668702E-2</v>
      </c>
      <c r="F76" s="467">
        <v>9621785.452153733</v>
      </c>
      <c r="G76" s="467">
        <v>-126320.79884552769</v>
      </c>
      <c r="H76" s="466">
        <v>-1.2958496306149595E-2</v>
      </c>
    </row>
    <row r="77" spans="1:8" x14ac:dyDescent="0.25">
      <c r="A77" s="485" t="s">
        <v>444</v>
      </c>
      <c r="B77" s="246" t="s">
        <v>437</v>
      </c>
      <c r="C77" s="461">
        <v>2094108.7464452907</v>
      </c>
      <c r="D77" s="461">
        <v>45301.130449244287</v>
      </c>
      <c r="E77" s="462">
        <v>2.2110973278094113E-2</v>
      </c>
      <c r="F77" s="463">
        <v>4773511.6526407674</v>
      </c>
      <c r="G77" s="463">
        <v>189408.030576583</v>
      </c>
      <c r="H77" s="462">
        <v>4.1318444387889758E-2</v>
      </c>
    </row>
    <row r="78" spans="1:8" x14ac:dyDescent="0.25">
      <c r="A78" s="485" t="s">
        <v>444</v>
      </c>
      <c r="B78" s="247" t="s">
        <v>439</v>
      </c>
      <c r="C78" s="465">
        <v>4231897.3041510358</v>
      </c>
      <c r="D78" s="465">
        <v>67681.106982456986</v>
      </c>
      <c r="E78" s="466">
        <v>1.625302428545284E-2</v>
      </c>
      <c r="F78" s="467">
        <v>9672773.3920319621</v>
      </c>
      <c r="G78" s="467">
        <v>167631.11545494385</v>
      </c>
      <c r="H78" s="466">
        <v>1.7635834433328546E-2</v>
      </c>
    </row>
    <row r="79" spans="1:8" x14ac:dyDescent="0.25">
      <c r="A79" s="485" t="s">
        <v>444</v>
      </c>
      <c r="B79" s="246" t="s">
        <v>441</v>
      </c>
      <c r="C79" s="461">
        <v>1092149.4832628304</v>
      </c>
      <c r="D79" s="461">
        <v>21748.978144633351</v>
      </c>
      <c r="E79" s="462">
        <v>2.0318542490067079E-2</v>
      </c>
      <c r="F79" s="463">
        <v>2338653.6957930224</v>
      </c>
      <c r="G79" s="463">
        <v>82742.488109495491</v>
      </c>
      <c r="H79" s="462">
        <v>3.6678078386985481E-2</v>
      </c>
    </row>
    <row r="80" spans="1:8" x14ac:dyDescent="0.25">
      <c r="A80" s="485" t="s">
        <v>444</v>
      </c>
      <c r="B80" s="247" t="s">
        <v>443</v>
      </c>
      <c r="C80" s="465">
        <v>4917547.0401390949</v>
      </c>
      <c r="D80" s="465">
        <v>221202.74984878395</v>
      </c>
      <c r="E80" s="466">
        <v>4.7101050556732076E-2</v>
      </c>
      <c r="F80" s="467">
        <v>10708778.999523478</v>
      </c>
      <c r="G80" s="467">
        <v>952742.35016975924</v>
      </c>
      <c r="H80" s="466">
        <v>9.7656700606272628E-2</v>
      </c>
    </row>
    <row r="81" spans="1:8" x14ac:dyDescent="0.25">
      <c r="A81" s="485" t="s">
        <v>451</v>
      </c>
      <c r="B81" s="246" t="s">
        <v>26</v>
      </c>
      <c r="C81" s="461">
        <v>583169456.66614699</v>
      </c>
      <c r="D81" s="461">
        <v>21408963.585079432</v>
      </c>
      <c r="E81" s="462">
        <v>3.8110482756910265E-2</v>
      </c>
      <c r="F81" s="463">
        <v>1295370298.7106695</v>
      </c>
      <c r="G81" s="463">
        <v>92218689.301111698</v>
      </c>
      <c r="H81" s="462">
        <v>7.6647604990004281E-2</v>
      </c>
    </row>
    <row r="82" spans="1:8" x14ac:dyDescent="0.25">
      <c r="A82" s="485" t="s">
        <v>451</v>
      </c>
      <c r="B82" s="247" t="s">
        <v>116</v>
      </c>
      <c r="C82" s="465">
        <v>102175043.5093853</v>
      </c>
      <c r="D82" s="465">
        <v>2176893.5281852931</v>
      </c>
      <c r="E82" s="466">
        <v>2.176933801869891E-2</v>
      </c>
      <c r="F82" s="467">
        <v>232653273.15083152</v>
      </c>
      <c r="G82" s="467">
        <v>13010408.40833503</v>
      </c>
      <c r="H82" s="466">
        <v>5.9234377695756658E-2</v>
      </c>
    </row>
    <row r="83" spans="1:8" x14ac:dyDescent="0.25">
      <c r="A83" s="485" t="s">
        <v>451</v>
      </c>
      <c r="B83" s="246" t="s">
        <v>117</v>
      </c>
      <c r="C83" s="461">
        <v>39147006.420721799</v>
      </c>
      <c r="D83" s="461">
        <v>1895706.8557877392</v>
      </c>
      <c r="E83" s="462">
        <v>5.0889683794340258E-2</v>
      </c>
      <c r="F83" s="463">
        <v>87523620.078147903</v>
      </c>
      <c r="G83" s="463">
        <v>7187733.5769095868</v>
      </c>
      <c r="H83" s="462">
        <v>8.9471018369838909E-2</v>
      </c>
    </row>
    <row r="84" spans="1:8" x14ac:dyDescent="0.25">
      <c r="A84" s="485" t="s">
        <v>451</v>
      </c>
      <c r="B84" s="247" t="s">
        <v>118</v>
      </c>
      <c r="C84" s="465">
        <v>27004253.211612601</v>
      </c>
      <c r="D84" s="465">
        <v>841765.60908750817</v>
      </c>
      <c r="E84" s="466">
        <v>3.2174524910477724E-2</v>
      </c>
      <c r="F84" s="467">
        <v>61048509.717961267</v>
      </c>
      <c r="G84" s="467">
        <v>3583823.7075202093</v>
      </c>
      <c r="H84" s="466">
        <v>6.2365671098751775E-2</v>
      </c>
    </row>
    <row r="85" spans="1:8" x14ac:dyDescent="0.25">
      <c r="A85" s="485" t="s">
        <v>451</v>
      </c>
      <c r="B85" s="246" t="s">
        <v>119</v>
      </c>
      <c r="C85" s="461">
        <v>27023417.423182365</v>
      </c>
      <c r="D85" s="461">
        <v>1036821.1498468965</v>
      </c>
      <c r="E85" s="462">
        <v>3.9898305224019132E-2</v>
      </c>
      <c r="F85" s="463">
        <v>60460626.995525189</v>
      </c>
      <c r="G85" s="463">
        <v>4363525.2854661718</v>
      </c>
      <c r="H85" s="462">
        <v>7.7785217996097097E-2</v>
      </c>
    </row>
    <row r="86" spans="1:8" x14ac:dyDescent="0.25">
      <c r="A86" s="485" t="s">
        <v>451</v>
      </c>
      <c r="B86" s="247" t="s">
        <v>120</v>
      </c>
      <c r="C86" s="465">
        <v>64958055.512707248</v>
      </c>
      <c r="D86" s="465">
        <v>2127606.1115542799</v>
      </c>
      <c r="E86" s="466">
        <v>3.3862659456248251E-2</v>
      </c>
      <c r="F86" s="467">
        <v>142328751.44997361</v>
      </c>
      <c r="G86" s="467">
        <v>9158678.3195450902</v>
      </c>
      <c r="H86" s="466">
        <v>6.8774298190667507E-2</v>
      </c>
    </row>
    <row r="87" spans="1:8" x14ac:dyDescent="0.25">
      <c r="A87" s="485" t="s">
        <v>451</v>
      </c>
      <c r="B87" s="246" t="s">
        <v>121</v>
      </c>
      <c r="C87" s="461">
        <v>25394759.680611577</v>
      </c>
      <c r="D87" s="461">
        <v>933568.0522224009</v>
      </c>
      <c r="E87" s="462">
        <v>3.8165272829101274E-2</v>
      </c>
      <c r="F87" s="463">
        <v>55527584.326339267</v>
      </c>
      <c r="G87" s="463">
        <v>4145728.3632344455</v>
      </c>
      <c r="H87" s="462">
        <v>8.0684675271584599E-2</v>
      </c>
    </row>
    <row r="88" spans="1:8" x14ac:dyDescent="0.25">
      <c r="A88" s="485" t="s">
        <v>451</v>
      </c>
      <c r="B88" s="247" t="s">
        <v>122</v>
      </c>
      <c r="C88" s="465">
        <v>10158486.874727035</v>
      </c>
      <c r="D88" s="465">
        <v>445956.27552959509</v>
      </c>
      <c r="E88" s="466">
        <v>4.5915559387421138E-2</v>
      </c>
      <c r="F88" s="467">
        <v>22211809.940466978</v>
      </c>
      <c r="G88" s="467">
        <v>1597345.0589002371</v>
      </c>
      <c r="H88" s="466">
        <v>7.7486612826344475E-2</v>
      </c>
    </row>
    <row r="89" spans="1:8" x14ac:dyDescent="0.25">
      <c r="A89" s="485" t="s">
        <v>451</v>
      </c>
      <c r="B89" s="246" t="s">
        <v>123</v>
      </c>
      <c r="C89" s="461">
        <v>29952235.528099474</v>
      </c>
      <c r="D89" s="461">
        <v>1577952.9738402553</v>
      </c>
      <c r="E89" s="462">
        <v>5.561208361208031E-2</v>
      </c>
      <c r="F89" s="463">
        <v>66234366.411589146</v>
      </c>
      <c r="G89" s="463">
        <v>5903052.0319363773</v>
      </c>
      <c r="H89" s="462">
        <v>9.7843915595633532E-2</v>
      </c>
    </row>
    <row r="90" spans="1:8" x14ac:dyDescent="0.25">
      <c r="A90" s="485" t="s">
        <v>451</v>
      </c>
      <c r="B90" s="247" t="s">
        <v>124</v>
      </c>
      <c r="C90" s="465">
        <v>31440078.252908062</v>
      </c>
      <c r="D90" s="465">
        <v>1212911.6138846502</v>
      </c>
      <c r="E90" s="466">
        <v>4.0126540087908065E-2</v>
      </c>
      <c r="F90" s="467">
        <v>69956537.520818681</v>
      </c>
      <c r="G90" s="467">
        <v>5179351.041038014</v>
      </c>
      <c r="H90" s="466">
        <v>7.9956406298298852E-2</v>
      </c>
    </row>
    <row r="91" spans="1:8" x14ac:dyDescent="0.25">
      <c r="A91" s="485" t="s">
        <v>451</v>
      </c>
      <c r="B91" s="246" t="s">
        <v>125</v>
      </c>
      <c r="C91" s="461">
        <v>21765271.890401009</v>
      </c>
      <c r="D91" s="461">
        <v>767024.5936971046</v>
      </c>
      <c r="E91" s="462">
        <v>3.6528029356883727E-2</v>
      </c>
      <c r="F91" s="463">
        <v>49007023.385199793</v>
      </c>
      <c r="G91" s="463">
        <v>3419688.9310524091</v>
      </c>
      <c r="H91" s="462">
        <v>7.5014013694790549E-2</v>
      </c>
    </row>
    <row r="92" spans="1:8" x14ac:dyDescent="0.25">
      <c r="A92" s="485" t="s">
        <v>451</v>
      </c>
      <c r="B92" s="247" t="s">
        <v>126</v>
      </c>
      <c r="C92" s="465">
        <v>25145570.601633694</v>
      </c>
      <c r="D92" s="465">
        <v>910390.1209734939</v>
      </c>
      <c r="E92" s="466">
        <v>3.7564817051805741E-2</v>
      </c>
      <c r="F92" s="467">
        <v>54725443.204734974</v>
      </c>
      <c r="G92" s="467">
        <v>4095226.0839416236</v>
      </c>
      <c r="H92" s="466">
        <v>8.0885019200515204E-2</v>
      </c>
    </row>
    <row r="93" spans="1:8" x14ac:dyDescent="0.25">
      <c r="A93" s="485" t="s">
        <v>451</v>
      </c>
      <c r="B93" s="246" t="s">
        <v>127</v>
      </c>
      <c r="C93" s="461">
        <v>430420412.2911225</v>
      </c>
      <c r="D93" s="461">
        <v>23853671.838763654</v>
      </c>
      <c r="E93" s="462">
        <v>5.8670986741865098E-2</v>
      </c>
      <c r="F93" s="463">
        <v>983162981.14317286</v>
      </c>
      <c r="G93" s="463">
        <v>81819472.816052318</v>
      </c>
      <c r="H93" s="462">
        <v>9.0775017582262266E-2</v>
      </c>
    </row>
    <row r="94" spans="1:8" x14ac:dyDescent="0.25">
      <c r="A94" s="485" t="s">
        <v>451</v>
      </c>
      <c r="B94" s="247" t="s">
        <v>128</v>
      </c>
      <c r="C94" s="465">
        <v>86551329.316689208</v>
      </c>
      <c r="D94" s="465">
        <v>2572627.37604478</v>
      </c>
      <c r="E94" s="466">
        <v>3.0634283652813489E-2</v>
      </c>
      <c r="F94" s="467">
        <v>199745137.4614909</v>
      </c>
      <c r="G94" s="467">
        <v>11883908.328461766</v>
      </c>
      <c r="H94" s="466">
        <v>6.3258972504893388E-2</v>
      </c>
    </row>
    <row r="95" spans="1:8" x14ac:dyDescent="0.25">
      <c r="A95" s="485" t="s">
        <v>451</v>
      </c>
      <c r="B95" s="246" t="s">
        <v>129</v>
      </c>
      <c r="C95" s="461">
        <v>64485693.981457926</v>
      </c>
      <c r="D95" s="461">
        <v>4102087.598392643</v>
      </c>
      <c r="E95" s="462">
        <v>6.7933796010287359E-2</v>
      </c>
      <c r="F95" s="463">
        <v>149221104.98122877</v>
      </c>
      <c r="G95" s="463">
        <v>13431796.466170073</v>
      </c>
      <c r="H95" s="462">
        <v>9.8916450883027515E-2</v>
      </c>
    </row>
    <row r="96" spans="1:8" x14ac:dyDescent="0.25">
      <c r="A96" s="485" t="s">
        <v>451</v>
      </c>
      <c r="B96" s="247" t="s">
        <v>130</v>
      </c>
      <c r="C96" s="465">
        <v>8845447.3185812812</v>
      </c>
      <c r="D96" s="465">
        <v>493028.46815618593</v>
      </c>
      <c r="E96" s="466">
        <v>5.9028226072629641E-2</v>
      </c>
      <c r="F96" s="467">
        <v>19823652.997142814</v>
      </c>
      <c r="G96" s="467">
        <v>1643047.2954504974</v>
      </c>
      <c r="H96" s="466">
        <v>9.0373627942305385E-2</v>
      </c>
    </row>
    <row r="97" spans="1:8" x14ac:dyDescent="0.25">
      <c r="A97" s="485" t="s">
        <v>451</v>
      </c>
      <c r="B97" s="246" t="s">
        <v>131</v>
      </c>
      <c r="C97" s="461">
        <v>36379872.30523482</v>
      </c>
      <c r="D97" s="461">
        <v>2042381.9589599892</v>
      </c>
      <c r="E97" s="462">
        <v>5.9479651493562373E-2</v>
      </c>
      <c r="F97" s="463">
        <v>84383173.020311281</v>
      </c>
      <c r="G97" s="463">
        <v>7321932.7894636095</v>
      </c>
      <c r="H97" s="462">
        <v>9.5014468590561743E-2</v>
      </c>
    </row>
    <row r="98" spans="1:8" x14ac:dyDescent="0.25">
      <c r="A98" s="485" t="s">
        <v>451</v>
      </c>
      <c r="B98" s="247" t="s">
        <v>132</v>
      </c>
      <c r="C98" s="465">
        <v>16789032.633567207</v>
      </c>
      <c r="D98" s="465">
        <v>977796.90694960393</v>
      </c>
      <c r="E98" s="466">
        <v>6.1841903052746262E-2</v>
      </c>
      <c r="F98" s="467">
        <v>38175320.328974701</v>
      </c>
      <c r="G98" s="467">
        <v>3059087.2659861594</v>
      </c>
      <c r="H98" s="466">
        <v>8.7113195213707181E-2</v>
      </c>
    </row>
    <row r="99" spans="1:8" x14ac:dyDescent="0.25">
      <c r="A99" s="485" t="s">
        <v>451</v>
      </c>
      <c r="B99" s="246" t="s">
        <v>133</v>
      </c>
      <c r="C99" s="461">
        <v>13559952.437179293</v>
      </c>
      <c r="D99" s="461">
        <v>460777.03467076458</v>
      </c>
      <c r="E99" s="462">
        <v>3.51760336442647E-2</v>
      </c>
      <c r="F99" s="463">
        <v>30645008.549359642</v>
      </c>
      <c r="G99" s="463">
        <v>1627534.5942946151</v>
      </c>
      <c r="H99" s="462">
        <v>5.6088086675460856E-2</v>
      </c>
    </row>
    <row r="100" spans="1:8" x14ac:dyDescent="0.25">
      <c r="A100" s="485" t="s">
        <v>451</v>
      </c>
      <c r="B100" s="247" t="s">
        <v>445</v>
      </c>
      <c r="C100" s="465">
        <v>272991047.50696325</v>
      </c>
      <c r="D100" s="465">
        <v>10575615.456538022</v>
      </c>
      <c r="E100" s="466">
        <v>4.0301042411659049E-2</v>
      </c>
      <c r="F100" s="467">
        <v>617214187.24237275</v>
      </c>
      <c r="G100" s="467">
        <v>43642781.293018699</v>
      </c>
      <c r="H100" s="466">
        <v>7.6089534520610888E-2</v>
      </c>
    </row>
    <row r="101" spans="1:8" x14ac:dyDescent="0.25">
      <c r="A101" s="485" t="s">
        <v>451</v>
      </c>
      <c r="B101" s="246" t="s">
        <v>413</v>
      </c>
      <c r="C101" s="461">
        <v>10563531.24167555</v>
      </c>
      <c r="D101" s="461">
        <v>327396.92544238269</v>
      </c>
      <c r="E101" s="462">
        <v>3.1984430384346764E-2</v>
      </c>
      <c r="F101" s="463">
        <v>24206402.242644537</v>
      </c>
      <c r="G101" s="463">
        <v>1643051.5884819627</v>
      </c>
      <c r="H101" s="462">
        <v>7.2819485619209048E-2</v>
      </c>
    </row>
    <row r="102" spans="1:8" x14ac:dyDescent="0.25">
      <c r="A102" s="485" t="s">
        <v>451</v>
      </c>
      <c r="B102" s="247" t="s">
        <v>415</v>
      </c>
      <c r="C102" s="465">
        <v>27280627.844431944</v>
      </c>
      <c r="D102" s="465">
        <v>928243.83101579174</v>
      </c>
      <c r="E102" s="466">
        <v>3.5224282954559913E-2</v>
      </c>
      <c r="F102" s="467">
        <v>60499318.152939618</v>
      </c>
      <c r="G102" s="467">
        <v>3827464.6723277792</v>
      </c>
      <c r="H102" s="466">
        <v>6.7537312391542009E-2</v>
      </c>
    </row>
    <row r="103" spans="1:8" x14ac:dyDescent="0.25">
      <c r="A103" s="485" t="s">
        <v>451</v>
      </c>
      <c r="B103" s="246" t="s">
        <v>417</v>
      </c>
      <c r="C103" s="461">
        <v>43126730.762212567</v>
      </c>
      <c r="D103" s="461">
        <v>902410.54735613614</v>
      </c>
      <c r="E103" s="462">
        <v>2.1371819434019619E-2</v>
      </c>
      <c r="F103" s="463">
        <v>98980122.782623634</v>
      </c>
      <c r="G103" s="463">
        <v>5371651.8463903815</v>
      </c>
      <c r="H103" s="462">
        <v>5.7384249445219422E-2</v>
      </c>
    </row>
    <row r="104" spans="1:8" x14ac:dyDescent="0.25">
      <c r="A104" s="485" t="s">
        <v>451</v>
      </c>
      <c r="B104" s="247" t="s">
        <v>419</v>
      </c>
      <c r="C104" s="465">
        <v>15662185.187242569</v>
      </c>
      <c r="D104" s="465">
        <v>534264.6227265168</v>
      </c>
      <c r="E104" s="466">
        <v>3.5316461403141174E-2</v>
      </c>
      <c r="F104" s="467">
        <v>35159825.993747965</v>
      </c>
      <c r="G104" s="467">
        <v>2397433.1072370596</v>
      </c>
      <c r="H104" s="466">
        <v>7.3176373763106373E-2</v>
      </c>
    </row>
    <row r="105" spans="1:8" x14ac:dyDescent="0.25">
      <c r="A105" s="485" t="s">
        <v>451</v>
      </c>
      <c r="B105" s="246" t="s">
        <v>421</v>
      </c>
      <c r="C105" s="461">
        <v>31875154.166494161</v>
      </c>
      <c r="D105" s="461">
        <v>1138365.1162191518</v>
      </c>
      <c r="E105" s="462">
        <v>3.703591531168629E-2</v>
      </c>
      <c r="F105" s="463">
        <v>73896709.622215867</v>
      </c>
      <c r="G105" s="463">
        <v>4986061.6651760936</v>
      </c>
      <c r="H105" s="462">
        <v>7.2355460483908091E-2</v>
      </c>
    </row>
    <row r="106" spans="1:8" x14ac:dyDescent="0.25">
      <c r="A106" s="485" t="s">
        <v>451</v>
      </c>
      <c r="B106" s="247" t="s">
        <v>422</v>
      </c>
      <c r="C106" s="465">
        <v>10622929.227409672</v>
      </c>
      <c r="D106" s="465">
        <v>536823.00374562666</v>
      </c>
      <c r="E106" s="466">
        <v>5.3224008536230889E-2</v>
      </c>
      <c r="F106" s="467">
        <v>23012307.486631695</v>
      </c>
      <c r="G106" s="467">
        <v>1944361.3685746901</v>
      </c>
      <c r="H106" s="466">
        <v>9.2290029492158643E-2</v>
      </c>
    </row>
    <row r="107" spans="1:8" x14ac:dyDescent="0.25">
      <c r="A107" s="485" t="s">
        <v>451</v>
      </c>
      <c r="B107" s="246" t="s">
        <v>446</v>
      </c>
      <c r="C107" s="461">
        <v>526051444.63203871</v>
      </c>
      <c r="D107" s="461">
        <v>21986131.587880969</v>
      </c>
      <c r="E107" s="462">
        <v>4.3617624579445943E-2</v>
      </c>
      <c r="F107" s="463">
        <v>1195856529.4837379</v>
      </c>
      <c r="G107" s="463">
        <v>94051820.63380456</v>
      </c>
      <c r="H107" s="462">
        <v>8.5361607078241752E-2</v>
      </c>
    </row>
    <row r="108" spans="1:8" x14ac:dyDescent="0.25">
      <c r="A108" s="485" t="s">
        <v>451</v>
      </c>
      <c r="B108" s="247" t="s">
        <v>295</v>
      </c>
      <c r="C108" s="465">
        <v>95299456.677786753</v>
      </c>
      <c r="D108" s="465">
        <v>1822297.8756645024</v>
      </c>
      <c r="E108" s="466">
        <v>1.9494579200059405E-2</v>
      </c>
      <c r="F108" s="467">
        <v>227855007.9691653</v>
      </c>
      <c r="G108" s="467">
        <v>9964168.4803970158</v>
      </c>
      <c r="H108" s="466">
        <v>4.5730093581610363E-2</v>
      </c>
    </row>
    <row r="109" spans="1:8" x14ac:dyDescent="0.25">
      <c r="A109" s="485" t="s">
        <v>451</v>
      </c>
      <c r="B109" s="246" t="s">
        <v>428</v>
      </c>
      <c r="C109" s="461">
        <v>42529163.915176176</v>
      </c>
      <c r="D109" s="461">
        <v>2033671.5128192902</v>
      </c>
      <c r="E109" s="462">
        <v>5.0219700815415401E-2</v>
      </c>
      <c r="F109" s="463">
        <v>97531316.384751335</v>
      </c>
      <c r="G109" s="463">
        <v>8478729.1734677702</v>
      </c>
      <c r="H109" s="462">
        <v>9.5210363213270657E-2</v>
      </c>
    </row>
    <row r="110" spans="1:8" x14ac:dyDescent="0.25">
      <c r="A110" s="485" t="s">
        <v>451</v>
      </c>
      <c r="B110" s="247" t="s">
        <v>430</v>
      </c>
      <c r="C110" s="465">
        <v>17238814.643799931</v>
      </c>
      <c r="D110" s="465">
        <v>970719.35006851889</v>
      </c>
      <c r="E110" s="466">
        <v>5.9670129326238108E-2</v>
      </c>
      <c r="F110" s="467">
        <v>39171088.914547451</v>
      </c>
      <c r="G110" s="467">
        <v>3539198.0124297887</v>
      </c>
      <c r="H110" s="466">
        <v>9.9326696474013071E-2</v>
      </c>
    </row>
    <row r="111" spans="1:8" x14ac:dyDescent="0.25">
      <c r="A111" s="485" t="s">
        <v>451</v>
      </c>
      <c r="B111" s="246" t="s">
        <v>432</v>
      </c>
      <c r="C111" s="461">
        <v>17157660.630308937</v>
      </c>
      <c r="D111" s="461">
        <v>866221.45775141194</v>
      </c>
      <c r="E111" s="462">
        <v>5.3170346006664516E-2</v>
      </c>
      <c r="F111" s="463">
        <v>37833886.399437897</v>
      </c>
      <c r="G111" s="463">
        <v>3192488.2441515923</v>
      </c>
      <c r="H111" s="462">
        <v>9.2158181082665575E-2</v>
      </c>
    </row>
    <row r="112" spans="1:8" x14ac:dyDescent="0.25">
      <c r="A112" s="485" t="s">
        <v>451</v>
      </c>
      <c r="B112" s="247" t="s">
        <v>434</v>
      </c>
      <c r="C112" s="465">
        <v>12075148.11765719</v>
      </c>
      <c r="D112" s="465">
        <v>525172.91451836564</v>
      </c>
      <c r="E112" s="466">
        <v>4.5469614027885054E-2</v>
      </c>
      <c r="F112" s="467">
        <v>27401104.116037522</v>
      </c>
      <c r="G112" s="467">
        <v>2155827.2529010549</v>
      </c>
      <c r="H112" s="466">
        <v>8.5395270750586477E-2</v>
      </c>
    </row>
    <row r="113" spans="1:8" x14ac:dyDescent="0.25">
      <c r="A113" s="485" t="s">
        <v>451</v>
      </c>
      <c r="B113" s="246" t="s">
        <v>436</v>
      </c>
      <c r="C113" s="461">
        <v>30204804.200886514</v>
      </c>
      <c r="D113" s="461">
        <v>1612845.2168998383</v>
      </c>
      <c r="E113" s="462">
        <v>5.6409049054775666E-2</v>
      </c>
      <c r="F113" s="463">
        <v>69340388.796460688</v>
      </c>
      <c r="G113" s="463">
        <v>6271013.3403704539</v>
      </c>
      <c r="H113" s="462">
        <v>9.9430401760303141E-2</v>
      </c>
    </row>
    <row r="114" spans="1:8" x14ac:dyDescent="0.25">
      <c r="A114" s="485" t="s">
        <v>451</v>
      </c>
      <c r="B114" s="247" t="s">
        <v>438</v>
      </c>
      <c r="C114" s="465">
        <v>51282126.331342094</v>
      </c>
      <c r="D114" s="465">
        <v>1998978.6038934737</v>
      </c>
      <c r="E114" s="466">
        <v>4.0561098389016406E-2</v>
      </c>
      <c r="F114" s="467">
        <v>117013603.80493635</v>
      </c>
      <c r="G114" s="467">
        <v>9152583.8977483511</v>
      </c>
      <c r="H114" s="466">
        <v>8.4855343530257227E-2</v>
      </c>
    </row>
    <row r="115" spans="1:8" x14ac:dyDescent="0.25">
      <c r="A115" s="485" t="s">
        <v>451</v>
      </c>
      <c r="B115" s="246" t="s">
        <v>440</v>
      </c>
      <c r="C115" s="461">
        <v>42794928.53069137</v>
      </c>
      <c r="D115" s="461">
        <v>1556674.4903034046</v>
      </c>
      <c r="E115" s="462">
        <v>3.7748312253443786E-2</v>
      </c>
      <c r="F115" s="463">
        <v>97010028.663719594</v>
      </c>
      <c r="G115" s="463">
        <v>7570704.0426700562</v>
      </c>
      <c r="H115" s="462">
        <v>8.4646256831061667E-2</v>
      </c>
    </row>
    <row r="116" spans="1:8" x14ac:dyDescent="0.25">
      <c r="A116" s="485" t="s">
        <v>451</v>
      </c>
      <c r="B116" s="247" t="s">
        <v>442</v>
      </c>
      <c r="C116" s="465">
        <v>34214752.072373383</v>
      </c>
      <c r="D116" s="465">
        <v>1594761.5127003714</v>
      </c>
      <c r="E116" s="466">
        <v>4.888908566000387E-2</v>
      </c>
      <c r="F116" s="467">
        <v>75434736.180777118</v>
      </c>
      <c r="G116" s="467">
        <v>6756335.1425133198</v>
      </c>
      <c r="H116" s="466">
        <v>9.8376418792118711E-2</v>
      </c>
    </row>
    <row r="117" spans="1:8" x14ac:dyDescent="0.25">
      <c r="A117" s="485" t="s">
        <v>451</v>
      </c>
      <c r="B117" s="246" t="s">
        <v>447</v>
      </c>
      <c r="C117" s="461">
        <v>747053944.12021458</v>
      </c>
      <c r="D117" s="461">
        <v>15899825.865174651</v>
      </c>
      <c r="E117" s="462">
        <v>2.1746202979914697E-2</v>
      </c>
      <c r="F117" s="463">
        <v>1716474334.4266849</v>
      </c>
      <c r="G117" s="463">
        <v>86893774.923961163</v>
      </c>
      <c r="H117" s="462">
        <v>5.3322785680799553E-2</v>
      </c>
    </row>
    <row r="118" spans="1:8" x14ac:dyDescent="0.25">
      <c r="A118" s="485" t="s">
        <v>451</v>
      </c>
      <c r="B118" s="247" t="s">
        <v>388</v>
      </c>
      <c r="C118" s="465">
        <v>20461044.138627276</v>
      </c>
      <c r="D118" s="465">
        <v>271617.80168160051</v>
      </c>
      <c r="E118" s="466">
        <v>1.345346802571369E-2</v>
      </c>
      <c r="F118" s="467">
        <v>43588344.147063449</v>
      </c>
      <c r="G118" s="467">
        <v>2362603.314113304</v>
      </c>
      <c r="H118" s="466">
        <v>5.7308935300562656E-2</v>
      </c>
    </row>
    <row r="119" spans="1:8" x14ac:dyDescent="0.25">
      <c r="A119" s="485" t="s">
        <v>451</v>
      </c>
      <c r="B119" s="246" t="s">
        <v>389</v>
      </c>
      <c r="C119" s="461">
        <v>73608046.689697132</v>
      </c>
      <c r="D119" s="461">
        <v>806402.01790514588</v>
      </c>
      <c r="E119" s="462">
        <v>1.1076700554508181E-2</v>
      </c>
      <c r="F119" s="463">
        <v>174341616.64080924</v>
      </c>
      <c r="G119" s="463">
        <v>4866090.6319903135</v>
      </c>
      <c r="H119" s="462">
        <v>2.8712645103323643E-2</v>
      </c>
    </row>
    <row r="120" spans="1:8" x14ac:dyDescent="0.25">
      <c r="A120" s="485" t="s">
        <v>451</v>
      </c>
      <c r="B120" s="247" t="s">
        <v>390</v>
      </c>
      <c r="C120" s="465">
        <v>39089720.368840925</v>
      </c>
      <c r="D120" s="465">
        <v>946212.33149392158</v>
      </c>
      <c r="E120" s="466">
        <v>2.4806641553982604E-2</v>
      </c>
      <c r="F120" s="467">
        <v>87385949.372293457</v>
      </c>
      <c r="G120" s="467">
        <v>5185012.5802365392</v>
      </c>
      <c r="H120" s="466">
        <v>6.3077293064834838E-2</v>
      </c>
    </row>
    <row r="121" spans="1:8" x14ac:dyDescent="0.25">
      <c r="A121" s="485" t="s">
        <v>451</v>
      </c>
      <c r="B121" s="246" t="s">
        <v>391</v>
      </c>
      <c r="C121" s="461">
        <v>73013213.307782799</v>
      </c>
      <c r="D121" s="461">
        <v>2345765.6689399928</v>
      </c>
      <c r="E121" s="462">
        <v>3.319443035396439E-2</v>
      </c>
      <c r="F121" s="463">
        <v>158850818.8315376</v>
      </c>
      <c r="G121" s="463">
        <v>13017574.401954353</v>
      </c>
      <c r="H121" s="462">
        <v>8.926342174496428E-2</v>
      </c>
    </row>
    <row r="122" spans="1:8" x14ac:dyDescent="0.25">
      <c r="A122" s="485" t="s">
        <v>451</v>
      </c>
      <c r="B122" s="247" t="s">
        <v>392</v>
      </c>
      <c r="C122" s="465">
        <v>50173039.731174327</v>
      </c>
      <c r="D122" s="465">
        <v>597502.26638293266</v>
      </c>
      <c r="E122" s="466">
        <v>1.205236084041004E-2</v>
      </c>
      <c r="F122" s="467">
        <v>118279283.50239085</v>
      </c>
      <c r="G122" s="467">
        <v>3560632.7960908115</v>
      </c>
      <c r="H122" s="466">
        <v>3.1037959165041602E-2</v>
      </c>
    </row>
    <row r="123" spans="1:8" x14ac:dyDescent="0.25">
      <c r="A123" s="485" t="s">
        <v>451</v>
      </c>
      <c r="B123" s="246" t="s">
        <v>393</v>
      </c>
      <c r="C123" s="461">
        <v>69919079.616203308</v>
      </c>
      <c r="D123" s="461">
        <v>1441540.1986011416</v>
      </c>
      <c r="E123" s="462">
        <v>2.105128500324872E-2</v>
      </c>
      <c r="F123" s="463">
        <v>151661914.79740447</v>
      </c>
      <c r="G123" s="463">
        <v>6657612.5764294565</v>
      </c>
      <c r="H123" s="462">
        <v>4.5913207225284837E-2</v>
      </c>
    </row>
    <row r="124" spans="1:8" x14ac:dyDescent="0.25">
      <c r="A124" s="485" t="s">
        <v>451</v>
      </c>
      <c r="B124" s="247" t="s">
        <v>394</v>
      </c>
      <c r="C124" s="465">
        <v>186518556.5011054</v>
      </c>
      <c r="D124" s="465">
        <v>3776376.1240017116</v>
      </c>
      <c r="E124" s="466">
        <v>2.0665049066443474E-2</v>
      </c>
      <c r="F124" s="467">
        <v>455334925.59053063</v>
      </c>
      <c r="G124" s="467">
        <v>19647470.999446809</v>
      </c>
      <c r="H124" s="466">
        <v>4.5095333345980829E-2</v>
      </c>
    </row>
    <row r="125" spans="1:8" x14ac:dyDescent="0.25">
      <c r="A125" s="485" t="s">
        <v>451</v>
      </c>
      <c r="B125" s="246" t="s">
        <v>395</v>
      </c>
      <c r="C125" s="461">
        <v>85719893.314386413</v>
      </c>
      <c r="D125" s="461">
        <v>1957262.1755021065</v>
      </c>
      <c r="E125" s="462">
        <v>2.3366770466615703E-2</v>
      </c>
      <c r="F125" s="463">
        <v>198100597.62585139</v>
      </c>
      <c r="G125" s="463">
        <v>12761810.448318392</v>
      </c>
      <c r="H125" s="462">
        <v>6.8856663209380248E-2</v>
      </c>
    </row>
    <row r="126" spans="1:8" x14ac:dyDescent="0.25">
      <c r="A126" s="485" t="s">
        <v>451</v>
      </c>
      <c r="B126" s="247" t="s">
        <v>396</v>
      </c>
      <c r="C126" s="465">
        <v>37143988.554629847</v>
      </c>
      <c r="D126" s="465">
        <v>985694.81289972365</v>
      </c>
      <c r="E126" s="466">
        <v>2.7260545531830164E-2</v>
      </c>
      <c r="F126" s="467">
        <v>81140309.374633119</v>
      </c>
      <c r="G126" s="467">
        <v>4454291.2569433898</v>
      </c>
      <c r="H126" s="466">
        <v>5.8084789982280817E-2</v>
      </c>
    </row>
    <row r="127" spans="1:8" x14ac:dyDescent="0.25">
      <c r="A127" s="485" t="s">
        <v>451</v>
      </c>
      <c r="B127" s="246" t="s">
        <v>397</v>
      </c>
      <c r="C127" s="461">
        <v>13414761.291541368</v>
      </c>
      <c r="D127" s="461">
        <v>413170.44098730944</v>
      </c>
      <c r="E127" s="462">
        <v>3.1778452786006745E-2</v>
      </c>
      <c r="F127" s="463">
        <v>32100785.41240133</v>
      </c>
      <c r="G127" s="463">
        <v>1466916.2094544768</v>
      </c>
      <c r="H127" s="462">
        <v>4.7885436858670319E-2</v>
      </c>
    </row>
    <row r="128" spans="1:8" x14ac:dyDescent="0.25">
      <c r="A128" s="485" t="s">
        <v>451</v>
      </c>
      <c r="B128" s="247" t="s">
        <v>398</v>
      </c>
      <c r="C128" s="465">
        <v>20730173.95945134</v>
      </c>
      <c r="D128" s="465">
        <v>492733.38999419659</v>
      </c>
      <c r="E128" s="466">
        <v>2.4347613933841133E-2</v>
      </c>
      <c r="F128" s="467">
        <v>44732468.942451075</v>
      </c>
      <c r="G128" s="467">
        <v>2895594.8642153963</v>
      </c>
      <c r="H128" s="466">
        <v>6.9211549094241209E-2</v>
      </c>
    </row>
    <row r="129" spans="1:8" x14ac:dyDescent="0.25">
      <c r="A129" s="485" t="s">
        <v>451</v>
      </c>
      <c r="B129" s="246" t="s">
        <v>448</v>
      </c>
      <c r="C129" s="461">
        <v>612502327.74620295</v>
      </c>
      <c r="D129" s="461">
        <v>28510135.115154386</v>
      </c>
      <c r="E129" s="462">
        <v>4.8819377167883413E-2</v>
      </c>
      <c r="F129" s="463">
        <v>1397217124.8835416</v>
      </c>
      <c r="G129" s="463">
        <v>108986374.88347435</v>
      </c>
      <c r="H129" s="462">
        <v>8.4601593995073207E-2</v>
      </c>
    </row>
    <row r="130" spans="1:8" x14ac:dyDescent="0.25">
      <c r="A130" s="485" t="s">
        <v>451</v>
      </c>
      <c r="B130" s="247" t="s">
        <v>403</v>
      </c>
      <c r="C130" s="465">
        <v>68619040.430255115</v>
      </c>
      <c r="D130" s="465">
        <v>3146622.679952085</v>
      </c>
      <c r="E130" s="466">
        <v>4.8060279245415852E-2</v>
      </c>
      <c r="F130" s="467">
        <v>159496309.88644454</v>
      </c>
      <c r="G130" s="467">
        <v>12645953.858461112</v>
      </c>
      <c r="H130" s="466">
        <v>8.6114560430832945E-2</v>
      </c>
    </row>
    <row r="131" spans="1:8" x14ac:dyDescent="0.25">
      <c r="A131" s="485" t="s">
        <v>451</v>
      </c>
      <c r="B131" s="246" t="s">
        <v>404</v>
      </c>
      <c r="C131" s="461">
        <v>50348868.325415574</v>
      </c>
      <c r="D131" s="461">
        <v>2869213.093603164</v>
      </c>
      <c r="E131" s="462">
        <v>6.0430369167481408E-2</v>
      </c>
      <c r="F131" s="463">
        <v>114455483.28592212</v>
      </c>
      <c r="G131" s="463">
        <v>10158319.525469944</v>
      </c>
      <c r="H131" s="462">
        <v>9.7397850135228864E-2</v>
      </c>
    </row>
    <row r="132" spans="1:8" x14ac:dyDescent="0.25">
      <c r="A132" s="485" t="s">
        <v>451</v>
      </c>
      <c r="B132" s="247" t="s">
        <v>405</v>
      </c>
      <c r="C132" s="465">
        <v>29708673.452777173</v>
      </c>
      <c r="D132" s="465">
        <v>1459678.2815871909</v>
      </c>
      <c r="E132" s="466">
        <v>5.1671865591731148E-2</v>
      </c>
      <c r="F132" s="467">
        <v>68223366.328702375</v>
      </c>
      <c r="G132" s="467">
        <v>5104305.3114667684</v>
      </c>
      <c r="H132" s="466">
        <v>8.0867890447118049E-2</v>
      </c>
    </row>
    <row r="133" spans="1:8" x14ac:dyDescent="0.25">
      <c r="A133" s="485" t="s">
        <v>451</v>
      </c>
      <c r="B133" s="246" t="s">
        <v>406</v>
      </c>
      <c r="C133" s="461">
        <v>60597570.426643141</v>
      </c>
      <c r="D133" s="461">
        <v>1203082.8564792052</v>
      </c>
      <c r="E133" s="462">
        <v>2.025579991843483E-2</v>
      </c>
      <c r="F133" s="463">
        <v>145777212.46194965</v>
      </c>
      <c r="G133" s="463">
        <v>6508778.7234530449</v>
      </c>
      <c r="H133" s="462">
        <v>4.6735491659757836E-2</v>
      </c>
    </row>
    <row r="134" spans="1:8" x14ac:dyDescent="0.25">
      <c r="A134" s="485" t="s">
        <v>451</v>
      </c>
      <c r="B134" s="247" t="s">
        <v>319</v>
      </c>
      <c r="C134" s="465">
        <v>20704653.24528908</v>
      </c>
      <c r="D134" s="465">
        <v>1542552.6982973367</v>
      </c>
      <c r="E134" s="466">
        <v>8.0500188093392613E-2</v>
      </c>
      <c r="F134" s="467">
        <v>48358762.341077127</v>
      </c>
      <c r="G134" s="467">
        <v>5200545.9735913947</v>
      </c>
      <c r="H134" s="466">
        <v>0.12049955747266121</v>
      </c>
    </row>
    <row r="135" spans="1:8" x14ac:dyDescent="0.25">
      <c r="A135" s="485" t="s">
        <v>451</v>
      </c>
      <c r="B135" s="246" t="s">
        <v>407</v>
      </c>
      <c r="C135" s="461">
        <v>62338492.169256233</v>
      </c>
      <c r="D135" s="461">
        <v>2449084.4354507998</v>
      </c>
      <c r="E135" s="462">
        <v>4.0893448910638987E-2</v>
      </c>
      <c r="F135" s="463">
        <v>140181090.0944905</v>
      </c>
      <c r="G135" s="463">
        <v>9367283.7098936588</v>
      </c>
      <c r="H135" s="462">
        <v>7.1607760440465587E-2</v>
      </c>
    </row>
    <row r="136" spans="1:8" x14ac:dyDescent="0.25">
      <c r="A136" s="485" t="s">
        <v>451</v>
      </c>
      <c r="B136" s="247" t="s">
        <v>322</v>
      </c>
      <c r="C136" s="465">
        <v>80643538.965636224</v>
      </c>
      <c r="D136" s="465">
        <v>4824246.4555714875</v>
      </c>
      <c r="E136" s="466">
        <v>6.3628217777567442E-2</v>
      </c>
      <c r="F136" s="467">
        <v>182044599.57093906</v>
      </c>
      <c r="G136" s="467">
        <v>18476526.604755044</v>
      </c>
      <c r="H136" s="466">
        <v>0.11295924852385386</v>
      </c>
    </row>
    <row r="137" spans="1:8" x14ac:dyDescent="0.25">
      <c r="A137" s="485" t="s">
        <v>451</v>
      </c>
      <c r="B137" s="246" t="s">
        <v>408</v>
      </c>
      <c r="C137" s="461">
        <v>69558527.277972102</v>
      </c>
      <c r="D137" s="461">
        <v>2074162.0996845663</v>
      </c>
      <c r="E137" s="462">
        <v>3.0735446561656454E-2</v>
      </c>
      <c r="F137" s="463">
        <v>156584548.64246935</v>
      </c>
      <c r="G137" s="463">
        <v>9129662.3594189882</v>
      </c>
      <c r="H137" s="462">
        <v>6.1914953037866365E-2</v>
      </c>
    </row>
    <row r="138" spans="1:8" x14ac:dyDescent="0.25">
      <c r="A138" s="485" t="s">
        <v>451</v>
      </c>
      <c r="B138" s="247" t="s">
        <v>449</v>
      </c>
      <c r="C138" s="465">
        <v>462577124.4677124</v>
      </c>
      <c r="D138" s="465">
        <v>10567537.643511295</v>
      </c>
      <c r="E138" s="466">
        <v>2.3379012196972051E-2</v>
      </c>
      <c r="F138" s="467">
        <v>1090521748.8184125</v>
      </c>
      <c r="G138" s="467">
        <v>51096085.995217085</v>
      </c>
      <c r="H138" s="466">
        <v>4.9157999290141099E-2</v>
      </c>
    </row>
    <row r="139" spans="1:8" x14ac:dyDescent="0.25">
      <c r="A139" s="485" t="s">
        <v>451</v>
      </c>
      <c r="B139" s="246" t="s">
        <v>414</v>
      </c>
      <c r="C139" s="461">
        <v>209451224.93447474</v>
      </c>
      <c r="D139" s="461">
        <v>6009885.421197325</v>
      </c>
      <c r="E139" s="462">
        <v>2.9541121954739662E-2</v>
      </c>
      <c r="F139" s="463">
        <v>473168691.55661339</v>
      </c>
      <c r="G139" s="463">
        <v>22142449.055479527</v>
      </c>
      <c r="H139" s="462">
        <v>4.9093482748786756E-2</v>
      </c>
    </row>
    <row r="140" spans="1:8" x14ac:dyDescent="0.25">
      <c r="A140" s="485" t="s">
        <v>451</v>
      </c>
      <c r="B140" s="247" t="s">
        <v>416</v>
      </c>
      <c r="C140" s="465">
        <v>39454416.893518612</v>
      </c>
      <c r="D140" s="465">
        <v>761559.36559680104</v>
      </c>
      <c r="E140" s="466">
        <v>1.9682169119901245E-2</v>
      </c>
      <c r="F140" s="467">
        <v>96898118.512697294</v>
      </c>
      <c r="G140" s="467">
        <v>5184948.0588459969</v>
      </c>
      <c r="H140" s="466">
        <v>5.6534389043446986E-2</v>
      </c>
    </row>
    <row r="141" spans="1:8" x14ac:dyDescent="0.25">
      <c r="A141" s="485" t="s">
        <v>451</v>
      </c>
      <c r="B141" s="246" t="s">
        <v>418</v>
      </c>
      <c r="C141" s="461">
        <v>46889173.88901712</v>
      </c>
      <c r="D141" s="461">
        <v>910567.49730566144</v>
      </c>
      <c r="E141" s="462">
        <v>1.9804156079637269E-2</v>
      </c>
      <c r="F141" s="463">
        <v>107132792.5023811</v>
      </c>
      <c r="G141" s="463">
        <v>4824758.9789489359</v>
      </c>
      <c r="H141" s="462">
        <v>4.7159141005714819E-2</v>
      </c>
    </row>
    <row r="142" spans="1:8" x14ac:dyDescent="0.25">
      <c r="A142" s="485" t="s">
        <v>451</v>
      </c>
      <c r="B142" s="247" t="s">
        <v>420</v>
      </c>
      <c r="C142" s="465">
        <v>55727600.003873758</v>
      </c>
      <c r="D142" s="465">
        <v>243883.23904708028</v>
      </c>
      <c r="E142" s="466">
        <v>4.3955822224528316E-3</v>
      </c>
      <c r="F142" s="467">
        <v>147228368.38911355</v>
      </c>
      <c r="G142" s="467">
        <v>4547115.8954998255</v>
      </c>
      <c r="H142" s="466">
        <v>3.1869049479386583E-2</v>
      </c>
    </row>
    <row r="143" spans="1:8" x14ac:dyDescent="0.25">
      <c r="A143" s="485" t="s">
        <v>451</v>
      </c>
      <c r="B143" s="246" t="s">
        <v>450</v>
      </c>
      <c r="C143" s="461">
        <v>572155990.72664547</v>
      </c>
      <c r="D143" s="461">
        <v>19242135.384824276</v>
      </c>
      <c r="E143" s="462">
        <v>3.4801326099756433E-2</v>
      </c>
      <c r="F143" s="463">
        <v>1284432421.6956701</v>
      </c>
      <c r="G143" s="463">
        <v>80204357.500560045</v>
      </c>
      <c r="H143" s="462">
        <v>6.6602298920983516E-2</v>
      </c>
    </row>
    <row r="144" spans="1:8" x14ac:dyDescent="0.25">
      <c r="A144" s="485" t="s">
        <v>451</v>
      </c>
      <c r="B144" s="247" t="s">
        <v>427</v>
      </c>
      <c r="C144" s="465">
        <v>12513783.783128286</v>
      </c>
      <c r="D144" s="465">
        <v>617609.60883005522</v>
      </c>
      <c r="E144" s="466">
        <v>5.1916658228189465E-2</v>
      </c>
      <c r="F144" s="467">
        <v>28528274.811804313</v>
      </c>
      <c r="G144" s="467">
        <v>2330008.7329827435</v>
      </c>
      <c r="H144" s="466">
        <v>8.8937516932324795E-2</v>
      </c>
    </row>
    <row r="145" spans="1:8" x14ac:dyDescent="0.25">
      <c r="A145" s="485" t="s">
        <v>451</v>
      </c>
      <c r="B145" s="246" t="s">
        <v>429</v>
      </c>
      <c r="C145" s="461">
        <v>68159765.930554971</v>
      </c>
      <c r="D145" s="461">
        <v>2650509.2490017787</v>
      </c>
      <c r="E145" s="462">
        <v>4.0460072106849869E-2</v>
      </c>
      <c r="F145" s="463">
        <v>150915218.46331415</v>
      </c>
      <c r="G145" s="463">
        <v>8931756.7571543157</v>
      </c>
      <c r="H145" s="462">
        <v>6.290702205612457E-2</v>
      </c>
    </row>
    <row r="146" spans="1:8" x14ac:dyDescent="0.25">
      <c r="A146" s="485" t="s">
        <v>451</v>
      </c>
      <c r="B146" s="247" t="s">
        <v>431</v>
      </c>
      <c r="C146" s="465">
        <v>31951592.045090899</v>
      </c>
      <c r="D146" s="465">
        <v>1047795.8030676618</v>
      </c>
      <c r="E146" s="466">
        <v>3.3905083856424746E-2</v>
      </c>
      <c r="F146" s="467">
        <v>68878582.526315019</v>
      </c>
      <c r="G146" s="467">
        <v>3832317.3824116364</v>
      </c>
      <c r="H146" s="466">
        <v>5.8916793668834185E-2</v>
      </c>
    </row>
    <row r="147" spans="1:8" x14ac:dyDescent="0.25">
      <c r="A147" s="485" t="s">
        <v>451</v>
      </c>
      <c r="B147" s="246" t="s">
        <v>433</v>
      </c>
      <c r="C147" s="461">
        <v>87575595.631176099</v>
      </c>
      <c r="D147" s="461">
        <v>3427106.5717011392</v>
      </c>
      <c r="E147" s="462">
        <v>4.0726893732802603E-2</v>
      </c>
      <c r="F147" s="463">
        <v>187630183.85000336</v>
      </c>
      <c r="G147" s="463">
        <v>12043566.106519848</v>
      </c>
      <c r="H147" s="462">
        <v>6.8590455589926741E-2</v>
      </c>
    </row>
    <row r="148" spans="1:8" x14ac:dyDescent="0.25">
      <c r="A148" s="485" t="s">
        <v>451</v>
      </c>
      <c r="B148" s="247" t="s">
        <v>435</v>
      </c>
      <c r="C148" s="465">
        <v>54683526.467870541</v>
      </c>
      <c r="D148" s="465">
        <v>976790.85662164539</v>
      </c>
      <c r="E148" s="466">
        <v>1.8187492602269727E-2</v>
      </c>
      <c r="F148" s="467">
        <v>126545059.74729675</v>
      </c>
      <c r="G148" s="467">
        <v>6324872.3204330355</v>
      </c>
      <c r="H148" s="466">
        <v>5.2610734152122238E-2</v>
      </c>
    </row>
    <row r="149" spans="1:8" x14ac:dyDescent="0.25">
      <c r="A149" s="485" t="s">
        <v>451</v>
      </c>
      <c r="B149" s="246" t="s">
        <v>437</v>
      </c>
      <c r="C149" s="461">
        <v>26823467.016301259</v>
      </c>
      <c r="D149" s="461">
        <v>520683.87437394261</v>
      </c>
      <c r="E149" s="462">
        <v>1.9795771100129669E-2</v>
      </c>
      <c r="F149" s="463">
        <v>63851085.251619473</v>
      </c>
      <c r="G149" s="463">
        <v>4165381.4096762314</v>
      </c>
      <c r="H149" s="462">
        <v>6.9788594949081781E-2</v>
      </c>
    </row>
    <row r="150" spans="1:8" x14ac:dyDescent="0.25">
      <c r="A150" s="485" t="s">
        <v>451</v>
      </c>
      <c r="B150" s="247" t="s">
        <v>439</v>
      </c>
      <c r="C150" s="465">
        <v>54351483.952740535</v>
      </c>
      <c r="D150" s="465">
        <v>1158369.8798891753</v>
      </c>
      <c r="E150" s="466">
        <v>2.1776688582336313E-2</v>
      </c>
      <c r="F150" s="467">
        <v>128272637.80474749</v>
      </c>
      <c r="G150" s="467">
        <v>5725015.4727655053</v>
      </c>
      <c r="H150" s="466">
        <v>4.6716658910414564E-2</v>
      </c>
    </row>
    <row r="151" spans="1:8" x14ac:dyDescent="0.25">
      <c r="A151" s="485" t="s">
        <v>451</v>
      </c>
      <c r="B151" s="246" t="s">
        <v>441</v>
      </c>
      <c r="C151" s="461">
        <v>13903568.423827365</v>
      </c>
      <c r="D151" s="461">
        <v>542829.11796112545</v>
      </c>
      <c r="E151" s="462">
        <v>4.0628673723376064E-2</v>
      </c>
      <c r="F151" s="463">
        <v>30728477.384117529</v>
      </c>
      <c r="G151" s="463">
        <v>2132214.8243176304</v>
      </c>
      <c r="H151" s="462">
        <v>7.4562709719803E-2</v>
      </c>
    </row>
    <row r="152" spans="1:8" x14ac:dyDescent="0.25">
      <c r="A152" s="485" t="s">
        <v>451</v>
      </c>
      <c r="B152" s="247" t="s">
        <v>443</v>
      </c>
      <c r="C152" s="465">
        <v>58923999.763105512</v>
      </c>
      <c r="D152" s="465">
        <v>3031933.013473548</v>
      </c>
      <c r="E152" s="466">
        <v>5.424621399410879E-2</v>
      </c>
      <c r="F152" s="467">
        <v>129006736.12626414</v>
      </c>
      <c r="G152" s="467">
        <v>9726661.9956144392</v>
      </c>
      <c r="H152" s="466">
        <v>8.1544734663399385E-2</v>
      </c>
    </row>
    <row r="153" spans="1:8" x14ac:dyDescent="0.25">
      <c r="A153" s="485" t="s">
        <v>452</v>
      </c>
      <c r="B153" s="246" t="s">
        <v>26</v>
      </c>
      <c r="C153" s="461">
        <v>580991643.00975859</v>
      </c>
      <c r="D153" s="461">
        <v>21894079.277912498</v>
      </c>
      <c r="E153" s="462">
        <v>3.9159675695552336E-2</v>
      </c>
      <c r="F153" s="463">
        <v>1286706910.6629143</v>
      </c>
      <c r="G153" s="463">
        <v>89259365.401843309</v>
      </c>
      <c r="H153" s="462">
        <v>7.4541357368921507E-2</v>
      </c>
    </row>
    <row r="154" spans="1:8" x14ac:dyDescent="0.25">
      <c r="A154" s="485" t="s">
        <v>452</v>
      </c>
      <c r="B154" s="247" t="s">
        <v>116</v>
      </c>
      <c r="C154" s="465">
        <v>102187116.77002522</v>
      </c>
      <c r="D154" s="465">
        <v>2709238.0917954594</v>
      </c>
      <c r="E154" s="466">
        <v>2.7234578458983187E-2</v>
      </c>
      <c r="F154" s="467">
        <v>231990844.09149548</v>
      </c>
      <c r="G154" s="467">
        <v>13590179.475154132</v>
      </c>
      <c r="H154" s="466">
        <v>6.2225907137359857E-2</v>
      </c>
    </row>
    <row r="155" spans="1:8" x14ac:dyDescent="0.25">
      <c r="A155" s="485" t="s">
        <v>452</v>
      </c>
      <c r="B155" s="246" t="s">
        <v>117</v>
      </c>
      <c r="C155" s="461">
        <v>38890996.882778913</v>
      </c>
      <c r="D155" s="461">
        <v>1837323.0097452253</v>
      </c>
      <c r="E155" s="462">
        <v>4.9585447749146465E-2</v>
      </c>
      <c r="F155" s="463">
        <v>86766882.896038041</v>
      </c>
      <c r="G155" s="463">
        <v>6775054.7949248999</v>
      </c>
      <c r="H155" s="462">
        <v>8.4696836611371562E-2</v>
      </c>
    </row>
    <row r="156" spans="1:8" x14ac:dyDescent="0.25">
      <c r="A156" s="485" t="s">
        <v>452</v>
      </c>
      <c r="B156" s="247" t="s">
        <v>118</v>
      </c>
      <c r="C156" s="465">
        <v>26918074.787490699</v>
      </c>
      <c r="D156" s="465">
        <v>831419.8636998646</v>
      </c>
      <c r="E156" s="466">
        <v>3.1871463249265271E-2</v>
      </c>
      <c r="F156" s="467">
        <v>60652805.494745433</v>
      </c>
      <c r="G156" s="467">
        <v>3373649.8060257956</v>
      </c>
      <c r="H156" s="466">
        <v>5.8898385729700811E-2</v>
      </c>
    </row>
    <row r="157" spans="1:8" x14ac:dyDescent="0.25">
      <c r="A157" s="485" t="s">
        <v>452</v>
      </c>
      <c r="B157" s="246" t="s">
        <v>119</v>
      </c>
      <c r="C157" s="461">
        <v>26883150.780324355</v>
      </c>
      <c r="D157" s="461">
        <v>1021042.4454840906</v>
      </c>
      <c r="E157" s="462">
        <v>3.948024779204054E-2</v>
      </c>
      <c r="F157" s="463">
        <v>59976636.84998028</v>
      </c>
      <c r="G157" s="463">
        <v>4132867.9724589139</v>
      </c>
      <c r="H157" s="462">
        <v>7.4007683498641966E-2</v>
      </c>
    </row>
    <row r="158" spans="1:8" x14ac:dyDescent="0.25">
      <c r="A158" s="485" t="s">
        <v>452</v>
      </c>
      <c r="B158" s="247" t="s">
        <v>120</v>
      </c>
      <c r="C158" s="465">
        <v>64654956.873346165</v>
      </c>
      <c r="D158" s="465">
        <v>2047068.2147879452</v>
      </c>
      <c r="E158" s="466">
        <v>3.2696649873499926E-2</v>
      </c>
      <c r="F158" s="467">
        <v>141346234.29094529</v>
      </c>
      <c r="G158" s="467">
        <v>8588448.0366035402</v>
      </c>
      <c r="H158" s="466">
        <v>6.4692612606160119E-2</v>
      </c>
    </row>
    <row r="159" spans="1:8" x14ac:dyDescent="0.25">
      <c r="A159" s="485" t="s">
        <v>452</v>
      </c>
      <c r="B159" s="246" t="s">
        <v>121</v>
      </c>
      <c r="C159" s="461">
        <v>25298916.161869619</v>
      </c>
      <c r="D159" s="461">
        <v>987616.19071167335</v>
      </c>
      <c r="E159" s="462">
        <v>4.0623750761306296E-2</v>
      </c>
      <c r="F159" s="463">
        <v>55104973.684955567</v>
      </c>
      <c r="G159" s="463">
        <v>4016591.3220080435</v>
      </c>
      <c r="H159" s="462">
        <v>7.8620444340416734E-2</v>
      </c>
    </row>
    <row r="160" spans="1:8" x14ac:dyDescent="0.25">
      <c r="A160" s="485" t="s">
        <v>452</v>
      </c>
      <c r="B160" s="247" t="s">
        <v>122</v>
      </c>
      <c r="C160" s="465">
        <v>10120617.039677799</v>
      </c>
      <c r="D160" s="465">
        <v>459389.87014642544</v>
      </c>
      <c r="E160" s="466">
        <v>4.7549846627683488E-2</v>
      </c>
      <c r="F160" s="467">
        <v>22080451.034390386</v>
      </c>
      <c r="G160" s="467">
        <v>1568973.8494245522</v>
      </c>
      <c r="H160" s="466">
        <v>7.6492484440591771E-2</v>
      </c>
    </row>
    <row r="161" spans="1:8" x14ac:dyDescent="0.25">
      <c r="A161" s="485" t="s">
        <v>452</v>
      </c>
      <c r="B161" s="246" t="s">
        <v>123</v>
      </c>
      <c r="C161" s="461">
        <v>29751596.908516679</v>
      </c>
      <c r="D161" s="461">
        <v>1554220.5019871704</v>
      </c>
      <c r="E161" s="462">
        <v>5.5119330237662405E-2</v>
      </c>
      <c r="F161" s="463">
        <v>65664323.936490946</v>
      </c>
      <c r="G161" s="463">
        <v>5682570.4715863615</v>
      </c>
      <c r="H161" s="462">
        <v>9.4738318627367937E-2</v>
      </c>
    </row>
    <row r="162" spans="1:8" x14ac:dyDescent="0.25">
      <c r="A162" s="485" t="s">
        <v>452</v>
      </c>
      <c r="B162" s="247" t="s">
        <v>124</v>
      </c>
      <c r="C162" s="465">
        <v>31329307.445364654</v>
      </c>
      <c r="D162" s="465">
        <v>1256527.5970201641</v>
      </c>
      <c r="E162" s="466">
        <v>4.1782888158552994E-2</v>
      </c>
      <c r="F162" s="467">
        <v>69531366.613587499</v>
      </c>
      <c r="G162" s="467">
        <v>5046565.4308217466</v>
      </c>
      <c r="H162" s="466">
        <v>7.8259765685227772E-2</v>
      </c>
    </row>
    <row r="163" spans="1:8" x14ac:dyDescent="0.25">
      <c r="A163" s="485" t="s">
        <v>452</v>
      </c>
      <c r="B163" s="246" t="s">
        <v>125</v>
      </c>
      <c r="C163" s="461">
        <v>21685985.801903099</v>
      </c>
      <c r="D163" s="461">
        <v>792411.00074407458</v>
      </c>
      <c r="E163" s="462">
        <v>3.7926061398555762E-2</v>
      </c>
      <c r="F163" s="463">
        <v>48668811.332032926</v>
      </c>
      <c r="G163" s="463">
        <v>3325551.0401432812</v>
      </c>
      <c r="H163" s="462">
        <v>7.334168338879038E-2</v>
      </c>
    </row>
    <row r="164" spans="1:8" x14ac:dyDescent="0.25">
      <c r="A164" s="485" t="s">
        <v>452</v>
      </c>
      <c r="B164" s="247" t="s">
        <v>126</v>
      </c>
      <c r="C164" s="465">
        <v>25039734.14395358</v>
      </c>
      <c r="D164" s="465">
        <v>913386.2464848794</v>
      </c>
      <c r="E164" s="466">
        <v>3.7858454597710187E-2</v>
      </c>
      <c r="F164" s="467">
        <v>54303961.365466252</v>
      </c>
      <c r="G164" s="467">
        <v>3900823.9817841351</v>
      </c>
      <c r="H164" s="466">
        <v>7.7392483568830703E-2</v>
      </c>
    </row>
    <row r="165" spans="1:8" x14ac:dyDescent="0.25">
      <c r="A165" s="485" t="s">
        <v>452</v>
      </c>
      <c r="B165" s="246" t="s">
        <v>127</v>
      </c>
      <c r="C165" s="461">
        <v>428415656.92459601</v>
      </c>
      <c r="D165" s="461">
        <v>25235865.826466084</v>
      </c>
      <c r="E165" s="462">
        <v>6.2592090138575238E-2</v>
      </c>
      <c r="F165" s="463">
        <v>975326091.17939055</v>
      </c>
      <c r="G165" s="463">
        <v>81449561.138987899</v>
      </c>
      <c r="H165" s="462">
        <v>9.1119476126424792E-2</v>
      </c>
    </row>
    <row r="166" spans="1:8" x14ac:dyDescent="0.25">
      <c r="A166" s="485" t="s">
        <v>452</v>
      </c>
      <c r="B166" s="247" t="s">
        <v>128</v>
      </c>
      <c r="C166" s="465">
        <v>86382773.572135717</v>
      </c>
      <c r="D166" s="465">
        <v>3127123.7629505098</v>
      </c>
      <c r="E166" s="466">
        <v>3.756049913870841E-2</v>
      </c>
      <c r="F166" s="467">
        <v>198711283.64823166</v>
      </c>
      <c r="G166" s="467">
        <v>12402143.225832671</v>
      </c>
      <c r="H166" s="466">
        <v>6.6567551101972808E-2</v>
      </c>
    </row>
    <row r="167" spans="1:8" x14ac:dyDescent="0.25">
      <c r="A167" s="485" t="s">
        <v>452</v>
      </c>
      <c r="B167" s="246" t="s">
        <v>129</v>
      </c>
      <c r="C167" s="461">
        <v>64127675.521344833</v>
      </c>
      <c r="D167" s="461">
        <v>4195746.8415603042</v>
      </c>
      <c r="E167" s="462">
        <v>7.0008540255364085E-2</v>
      </c>
      <c r="F167" s="463">
        <v>147983552.49916798</v>
      </c>
      <c r="G167" s="463">
        <v>13286885.914927393</v>
      </c>
      <c r="H167" s="462">
        <v>9.8643019548057251E-2</v>
      </c>
    </row>
    <row r="168" spans="1:8" x14ac:dyDescent="0.25">
      <c r="A168" s="485" t="s">
        <v>452</v>
      </c>
      <c r="B168" s="247" t="s">
        <v>130</v>
      </c>
      <c r="C168" s="465">
        <v>8797023.5837413222</v>
      </c>
      <c r="D168" s="465">
        <v>526380.09258587658</v>
      </c>
      <c r="E168" s="466">
        <v>6.3644393951786574E-2</v>
      </c>
      <c r="F168" s="467">
        <v>19657152.546884362</v>
      </c>
      <c r="G168" s="467">
        <v>1647695.3285022341</v>
      </c>
      <c r="H168" s="466">
        <v>9.1490560127511389E-2</v>
      </c>
    </row>
    <row r="169" spans="1:8" x14ac:dyDescent="0.25">
      <c r="A169" s="485" t="s">
        <v>452</v>
      </c>
      <c r="B169" s="246" t="s">
        <v>131</v>
      </c>
      <c r="C169" s="461">
        <v>36156590.817588158</v>
      </c>
      <c r="D169" s="461">
        <v>2055808.0967444554</v>
      </c>
      <c r="E169" s="462">
        <v>6.0286243678737229E-2</v>
      </c>
      <c r="F169" s="463">
        <v>83538945.676063389</v>
      </c>
      <c r="G169" s="463">
        <v>7004790.1526462436</v>
      </c>
      <c r="H169" s="462">
        <v>9.152502049236029E-2</v>
      </c>
    </row>
    <row r="170" spans="1:8" x14ac:dyDescent="0.25">
      <c r="A170" s="485" t="s">
        <v>452</v>
      </c>
      <c r="B170" s="247" t="s">
        <v>132</v>
      </c>
      <c r="C170" s="465">
        <v>16698916.830264535</v>
      </c>
      <c r="D170" s="465">
        <v>1004629.1089976076</v>
      </c>
      <c r="E170" s="466">
        <v>6.401240545859628E-2</v>
      </c>
      <c r="F170" s="467">
        <v>37840832.200179398</v>
      </c>
      <c r="G170" s="467">
        <v>2976730.1673805043</v>
      </c>
      <c r="H170" s="466">
        <v>8.538095042803924E-2</v>
      </c>
    </row>
    <row r="171" spans="1:8" x14ac:dyDescent="0.25">
      <c r="A171" s="485" t="s">
        <v>452</v>
      </c>
      <c r="B171" s="246" t="s">
        <v>133</v>
      </c>
      <c r="C171" s="461">
        <v>13501246.80716054</v>
      </c>
      <c r="D171" s="461">
        <v>490509.72285144404</v>
      </c>
      <c r="E171" s="462">
        <v>3.7700379284659982E-2</v>
      </c>
      <c r="F171" s="463">
        <v>30428284.479298647</v>
      </c>
      <c r="G171" s="463">
        <v>1586608.0799672864</v>
      </c>
      <c r="H171" s="462">
        <v>5.5010952137444717E-2</v>
      </c>
    </row>
    <row r="172" spans="1:8" x14ac:dyDescent="0.25">
      <c r="A172" s="485" t="s">
        <v>452</v>
      </c>
      <c r="B172" s="247" t="s">
        <v>445</v>
      </c>
      <c r="C172" s="465">
        <v>272750514.86242145</v>
      </c>
      <c r="D172" s="465">
        <v>12192141.931918234</v>
      </c>
      <c r="E172" s="466">
        <v>4.6792362858245791E-2</v>
      </c>
      <c r="F172" s="467">
        <v>613692238.75884473</v>
      </c>
      <c r="G172" s="467">
        <v>43723394.236916184</v>
      </c>
      <c r="H172" s="466">
        <v>7.6711902162985693E-2</v>
      </c>
    </row>
    <row r="173" spans="1:8" x14ac:dyDescent="0.25">
      <c r="A173" s="485" t="s">
        <v>452</v>
      </c>
      <c r="B173" s="246" t="s">
        <v>413</v>
      </c>
      <c r="C173" s="461">
        <v>10561936.396562319</v>
      </c>
      <c r="D173" s="461">
        <v>386162.22412412427</v>
      </c>
      <c r="E173" s="462">
        <v>3.7949173947872387E-2</v>
      </c>
      <c r="F173" s="463">
        <v>24095641.50664141</v>
      </c>
      <c r="G173" s="463">
        <v>1713639.1806241274</v>
      </c>
      <c r="H173" s="462">
        <v>7.6563265237094502E-2</v>
      </c>
    </row>
    <row r="174" spans="1:8" x14ac:dyDescent="0.25">
      <c r="A174" s="485" t="s">
        <v>452</v>
      </c>
      <c r="B174" s="247" t="s">
        <v>415</v>
      </c>
      <c r="C174" s="465">
        <v>27290795.886296745</v>
      </c>
      <c r="D174" s="465">
        <v>1193207.5268075354</v>
      </c>
      <c r="E174" s="466">
        <v>4.5720988099411088E-2</v>
      </c>
      <c r="F174" s="467">
        <v>60168863.899656571</v>
      </c>
      <c r="G174" s="467">
        <v>4010103.0727820024</v>
      </c>
      <c r="H174" s="466">
        <v>7.1406544833570867E-2</v>
      </c>
    </row>
    <row r="175" spans="1:8" x14ac:dyDescent="0.25">
      <c r="A175" s="485" t="s">
        <v>452</v>
      </c>
      <c r="B175" s="246" t="s">
        <v>417</v>
      </c>
      <c r="C175" s="461">
        <v>43212933.88709946</v>
      </c>
      <c r="D175" s="461">
        <v>1145910.623332195</v>
      </c>
      <c r="E175" s="462">
        <v>2.7240116709640803E-2</v>
      </c>
      <c r="F175" s="463">
        <v>98493030.762454584</v>
      </c>
      <c r="G175" s="463">
        <v>5052176.9039421231</v>
      </c>
      <c r="H175" s="462">
        <v>5.4068179980376642E-2</v>
      </c>
    </row>
    <row r="176" spans="1:8" x14ac:dyDescent="0.25">
      <c r="A176" s="485" t="s">
        <v>452</v>
      </c>
      <c r="B176" s="247" t="s">
        <v>419</v>
      </c>
      <c r="C176" s="465">
        <v>15704103.425356897</v>
      </c>
      <c r="D176" s="465">
        <v>705899.2750265114</v>
      </c>
      <c r="E176" s="466">
        <v>4.706558651630046E-2</v>
      </c>
      <c r="F176" s="467">
        <v>35025855.007711351</v>
      </c>
      <c r="G176" s="467">
        <v>2497580.5410765707</v>
      </c>
      <c r="H176" s="466">
        <v>7.6781833098414534E-2</v>
      </c>
    </row>
    <row r="177" spans="1:8" x14ac:dyDescent="0.25">
      <c r="A177" s="485" t="s">
        <v>452</v>
      </c>
      <c r="B177" s="246" t="s">
        <v>421</v>
      </c>
      <c r="C177" s="461">
        <v>31900835.771202598</v>
      </c>
      <c r="D177" s="461">
        <v>1539254.4170075357</v>
      </c>
      <c r="E177" s="462">
        <v>5.0697438945974296E-2</v>
      </c>
      <c r="F177" s="463">
        <v>73681584.726112381</v>
      </c>
      <c r="G177" s="463">
        <v>5575528.7924202085</v>
      </c>
      <c r="H177" s="462">
        <v>8.1865389442732153E-2</v>
      </c>
    </row>
    <row r="178" spans="1:8" x14ac:dyDescent="0.25">
      <c r="A178" s="485" t="s">
        <v>452</v>
      </c>
      <c r="B178" s="247" t="s">
        <v>422</v>
      </c>
      <c r="C178" s="465">
        <v>10556053.012669381</v>
      </c>
      <c r="D178" s="465">
        <v>542321.20508161932</v>
      </c>
      <c r="E178" s="466">
        <v>5.4157752125005308E-2</v>
      </c>
      <c r="F178" s="467">
        <v>22801485.154304698</v>
      </c>
      <c r="G178" s="467">
        <v>1858020.8440282196</v>
      </c>
      <c r="H178" s="466">
        <v>8.8716022168143949E-2</v>
      </c>
    </row>
    <row r="179" spans="1:8" x14ac:dyDescent="0.25">
      <c r="A179" s="485" t="s">
        <v>452</v>
      </c>
      <c r="B179" s="246" t="s">
        <v>446</v>
      </c>
      <c r="C179" s="461">
        <v>523231722.47969294</v>
      </c>
      <c r="D179" s="461">
        <v>21617009.052540362</v>
      </c>
      <c r="E179" s="462">
        <v>4.3094846450670771E-2</v>
      </c>
      <c r="F179" s="463">
        <v>1185586049.2847147</v>
      </c>
      <c r="G179" s="463">
        <v>90121923.460657597</v>
      </c>
      <c r="H179" s="462">
        <v>8.226825629078803E-2</v>
      </c>
    </row>
    <row r="180" spans="1:8" x14ac:dyDescent="0.25">
      <c r="A180" s="485" t="s">
        <v>452</v>
      </c>
      <c r="B180" s="247" t="s">
        <v>295</v>
      </c>
      <c r="C180" s="465">
        <v>94997039.161082432</v>
      </c>
      <c r="D180" s="465">
        <v>1815882.633943975</v>
      </c>
      <c r="E180" s="466">
        <v>1.9487659325360594E-2</v>
      </c>
      <c r="F180" s="467">
        <v>226496955.08637643</v>
      </c>
      <c r="G180" s="467">
        <v>9502724.0072075427</v>
      </c>
      <c r="H180" s="466">
        <v>4.3792519091166701E-2</v>
      </c>
    </row>
    <row r="181" spans="1:8" x14ac:dyDescent="0.25">
      <c r="A181" s="485" t="s">
        <v>452</v>
      </c>
      <c r="B181" s="246" t="s">
        <v>428</v>
      </c>
      <c r="C181" s="461">
        <v>42283924.699398369</v>
      </c>
      <c r="D181" s="461">
        <v>1953168.2313842773</v>
      </c>
      <c r="E181" s="462">
        <v>4.8428752704733298E-2</v>
      </c>
      <c r="F181" s="463">
        <v>96646734.088345379</v>
      </c>
      <c r="G181" s="463">
        <v>8088151.0764945</v>
      </c>
      <c r="H181" s="462">
        <v>9.1331080527927447E-2</v>
      </c>
    </row>
    <row r="182" spans="1:8" x14ac:dyDescent="0.25">
      <c r="A182" s="485" t="s">
        <v>452</v>
      </c>
      <c r="B182" s="247" t="s">
        <v>430</v>
      </c>
      <c r="C182" s="465">
        <v>17148205.334936727</v>
      </c>
      <c r="D182" s="465">
        <v>1001489.3571730275</v>
      </c>
      <c r="E182" s="466">
        <v>6.2024337243078979E-2</v>
      </c>
      <c r="F182" s="467">
        <v>38861885.976621255</v>
      </c>
      <c r="G182" s="467">
        <v>3550352.0798976421</v>
      </c>
      <c r="H182" s="466">
        <v>0.1005436945979586</v>
      </c>
    </row>
    <row r="183" spans="1:8" x14ac:dyDescent="0.25">
      <c r="A183" s="485" t="s">
        <v>452</v>
      </c>
      <c r="B183" s="246" t="s">
        <v>432</v>
      </c>
      <c r="C183" s="461">
        <v>17020984.878759865</v>
      </c>
      <c r="D183" s="461">
        <v>835498.0239235647</v>
      </c>
      <c r="E183" s="462">
        <v>5.16201972431811E-2</v>
      </c>
      <c r="F183" s="463">
        <v>37441711.213547938</v>
      </c>
      <c r="G183" s="463">
        <v>3001135.000308685</v>
      </c>
      <c r="H183" s="462">
        <v>8.7139511886419108E-2</v>
      </c>
    </row>
    <row r="184" spans="1:8" x14ac:dyDescent="0.25">
      <c r="A184" s="485" t="s">
        <v>452</v>
      </c>
      <c r="B184" s="247" t="s">
        <v>434</v>
      </c>
      <c r="C184" s="465">
        <v>12020723.930977337</v>
      </c>
      <c r="D184" s="465">
        <v>570566.99986144528</v>
      </c>
      <c r="E184" s="466">
        <v>4.9830496061667499E-2</v>
      </c>
      <c r="F184" s="467">
        <v>27224030.692459606</v>
      </c>
      <c r="G184" s="467">
        <v>2209006.8422211818</v>
      </c>
      <c r="H184" s="466">
        <v>8.8307205119859497E-2</v>
      </c>
    </row>
    <row r="185" spans="1:8" x14ac:dyDescent="0.25">
      <c r="A185" s="485" t="s">
        <v>452</v>
      </c>
      <c r="B185" s="246" t="s">
        <v>436</v>
      </c>
      <c r="C185" s="461">
        <v>30050655.947192885</v>
      </c>
      <c r="D185" s="461">
        <v>1703568.3533505499</v>
      </c>
      <c r="E185" s="462">
        <v>6.0096768238039583E-2</v>
      </c>
      <c r="F185" s="463">
        <v>68812316.633093417</v>
      </c>
      <c r="G185" s="463">
        <v>6315956.0013466775</v>
      </c>
      <c r="H185" s="462">
        <v>0.10106118080319568</v>
      </c>
    </row>
    <row r="186" spans="1:8" x14ac:dyDescent="0.25">
      <c r="A186" s="485" t="s">
        <v>452</v>
      </c>
      <c r="B186" s="247" t="s">
        <v>438</v>
      </c>
      <c r="C186" s="465">
        <v>50983752.535592012</v>
      </c>
      <c r="D186" s="465">
        <v>1848147.979228951</v>
      </c>
      <c r="E186" s="466">
        <v>3.761321339007756E-2</v>
      </c>
      <c r="F186" s="467">
        <v>115922171.36184821</v>
      </c>
      <c r="G186" s="467">
        <v>8504052.6759317219</v>
      </c>
      <c r="H186" s="466">
        <v>7.9167767784101797E-2</v>
      </c>
    </row>
    <row r="187" spans="1:8" x14ac:dyDescent="0.25">
      <c r="A187" s="485" t="s">
        <v>452</v>
      </c>
      <c r="B187" s="246" t="s">
        <v>440</v>
      </c>
      <c r="C187" s="461">
        <v>42553604.930300549</v>
      </c>
      <c r="D187" s="461">
        <v>1412286.2413803041</v>
      </c>
      <c r="E187" s="462">
        <v>3.4327685314584883E-2</v>
      </c>
      <c r="F187" s="463">
        <v>96109190.991703019</v>
      </c>
      <c r="G187" s="463">
        <v>7013822.9538010806</v>
      </c>
      <c r="H187" s="462">
        <v>7.8722644153816621E-2</v>
      </c>
    </row>
    <row r="188" spans="1:8" x14ac:dyDescent="0.25">
      <c r="A188" s="485" t="s">
        <v>452</v>
      </c>
      <c r="B188" s="247" t="s">
        <v>442</v>
      </c>
      <c r="C188" s="465">
        <v>34043290.450859852</v>
      </c>
      <c r="D188" s="465">
        <v>1606802.1135944091</v>
      </c>
      <c r="E188" s="466">
        <v>4.9536870233526348E-2</v>
      </c>
      <c r="F188" s="467">
        <v>74748009.644788325</v>
      </c>
      <c r="G188" s="467">
        <v>6504401.8089355677</v>
      </c>
      <c r="H188" s="466">
        <v>9.5311517301088333E-2</v>
      </c>
    </row>
    <row r="189" spans="1:8" x14ac:dyDescent="0.25">
      <c r="A189" s="485" t="s">
        <v>452</v>
      </c>
      <c r="B189" s="246" t="s">
        <v>447</v>
      </c>
      <c r="C189" s="461">
        <v>745590166.07043362</v>
      </c>
      <c r="D189" s="461">
        <v>16449945.886936188</v>
      </c>
      <c r="E189" s="462">
        <v>2.2560744053861614E-2</v>
      </c>
      <c r="F189" s="463">
        <v>1708480723.1778686</v>
      </c>
      <c r="G189" s="463">
        <v>84395830.817491055</v>
      </c>
      <c r="H189" s="462">
        <v>5.1965159712084791E-2</v>
      </c>
    </row>
    <row r="190" spans="1:8" x14ac:dyDescent="0.25">
      <c r="A190" s="485" t="s">
        <v>452</v>
      </c>
      <c r="B190" s="247" t="s">
        <v>388</v>
      </c>
      <c r="C190" s="465">
        <v>20413751.998165254</v>
      </c>
      <c r="D190" s="465">
        <v>226999.25018654019</v>
      </c>
      <c r="E190" s="466">
        <v>1.1244961139639929E-2</v>
      </c>
      <c r="F190" s="467">
        <v>43350273.860384606</v>
      </c>
      <c r="G190" s="467">
        <v>2211402.2816109657</v>
      </c>
      <c r="H190" s="466">
        <v>5.3754568288936239E-2</v>
      </c>
    </row>
    <row r="191" spans="1:8" x14ac:dyDescent="0.25">
      <c r="A191" s="485" t="s">
        <v>452</v>
      </c>
      <c r="B191" s="246" t="s">
        <v>389</v>
      </c>
      <c r="C191" s="461">
        <v>73539500.555764571</v>
      </c>
      <c r="D191" s="461">
        <v>872797.83558788896</v>
      </c>
      <c r="E191" s="462">
        <v>1.2010973429589056E-2</v>
      </c>
      <c r="F191" s="463">
        <v>173930848.18199003</v>
      </c>
      <c r="G191" s="463">
        <v>4895388.7190013826</v>
      </c>
      <c r="H191" s="462">
        <v>2.8960720635502268E-2</v>
      </c>
    </row>
    <row r="192" spans="1:8" x14ac:dyDescent="0.25">
      <c r="A192" s="485" t="s">
        <v>452</v>
      </c>
      <c r="B192" s="247" t="s">
        <v>390</v>
      </c>
      <c r="C192" s="465">
        <v>38967587.171399482</v>
      </c>
      <c r="D192" s="465">
        <v>938029.71755666286</v>
      </c>
      <c r="E192" s="466">
        <v>2.4665806818687463E-2</v>
      </c>
      <c r="F192" s="467">
        <v>86815725.872386053</v>
      </c>
      <c r="G192" s="467">
        <v>4876956.9860115945</v>
      </c>
      <c r="H192" s="466">
        <v>5.9519529671900898E-2</v>
      </c>
    </row>
    <row r="193" spans="1:8" x14ac:dyDescent="0.25">
      <c r="A193" s="485" t="s">
        <v>452</v>
      </c>
      <c r="B193" s="246" t="s">
        <v>391</v>
      </c>
      <c r="C193" s="461">
        <v>72827742.055783629</v>
      </c>
      <c r="D193" s="461">
        <v>2483529.0609425157</v>
      </c>
      <c r="E193" s="462">
        <v>3.5305378441360231E-2</v>
      </c>
      <c r="F193" s="463">
        <v>157816641.30932152</v>
      </c>
      <c r="G193" s="463">
        <v>12852276.645341903</v>
      </c>
      <c r="H193" s="462">
        <v>8.8658179374861257E-2</v>
      </c>
    </row>
    <row r="194" spans="1:8" x14ac:dyDescent="0.25">
      <c r="A194" s="485" t="s">
        <v>452</v>
      </c>
      <c r="B194" s="247" t="s">
        <v>392</v>
      </c>
      <c r="C194" s="465">
        <v>50115019.41362232</v>
      </c>
      <c r="D194" s="465">
        <v>639737.920168221</v>
      </c>
      <c r="E194" s="466">
        <v>1.293045538816919E-2</v>
      </c>
      <c r="F194" s="467">
        <v>118027892.91841936</v>
      </c>
      <c r="G194" s="467">
        <v>3693459.3996115327</v>
      </c>
      <c r="H194" s="466">
        <v>3.2303998768699584E-2</v>
      </c>
    </row>
    <row r="195" spans="1:8" x14ac:dyDescent="0.25">
      <c r="A195" s="485" t="s">
        <v>452</v>
      </c>
      <c r="B195" s="246" t="s">
        <v>393</v>
      </c>
      <c r="C195" s="461">
        <v>69767063.550358623</v>
      </c>
      <c r="D195" s="461">
        <v>1386562.5717599839</v>
      </c>
      <c r="E195" s="462">
        <v>2.0277163108148956E-2</v>
      </c>
      <c r="F195" s="463">
        <v>151007029.35747364</v>
      </c>
      <c r="G195" s="463">
        <v>6402616.646618396</v>
      </c>
      <c r="H195" s="462">
        <v>4.4276772240836058E-2</v>
      </c>
    </row>
    <row r="196" spans="1:8" x14ac:dyDescent="0.25">
      <c r="A196" s="485" t="s">
        <v>452</v>
      </c>
      <c r="B196" s="247" t="s">
        <v>394</v>
      </c>
      <c r="C196" s="465">
        <v>186304766.19993106</v>
      </c>
      <c r="D196" s="465">
        <v>4183742.8674205244</v>
      </c>
      <c r="E196" s="466">
        <v>2.2972322419811935E-2</v>
      </c>
      <c r="F196" s="467">
        <v>453556618.870664</v>
      </c>
      <c r="G196" s="467">
        <v>19237494.227373123</v>
      </c>
      <c r="H196" s="466">
        <v>4.4293454135074073E-2</v>
      </c>
    </row>
    <row r="197" spans="1:8" x14ac:dyDescent="0.25">
      <c r="A197" s="485" t="s">
        <v>452</v>
      </c>
      <c r="B197" s="246" t="s">
        <v>395</v>
      </c>
      <c r="C197" s="461">
        <v>85515989.57395032</v>
      </c>
      <c r="D197" s="461">
        <v>2038409.9972127527</v>
      </c>
      <c r="E197" s="462">
        <v>2.4418652380055229E-2</v>
      </c>
      <c r="F197" s="463">
        <v>196944168.54982907</v>
      </c>
      <c r="G197" s="463">
        <v>12369820.956867754</v>
      </c>
      <c r="H197" s="462">
        <v>6.7018093891068289E-2</v>
      </c>
    </row>
    <row r="198" spans="1:8" x14ac:dyDescent="0.25">
      <c r="A198" s="485" t="s">
        <v>452</v>
      </c>
      <c r="B198" s="247" t="s">
        <v>396</v>
      </c>
      <c r="C198" s="465">
        <v>37015272.424194485</v>
      </c>
      <c r="D198" s="465">
        <v>961992.9062647149</v>
      </c>
      <c r="E198" s="466">
        <v>2.6682535378960551E-2</v>
      </c>
      <c r="F198" s="467">
        <v>80571170.685410306</v>
      </c>
      <c r="G198" s="467">
        <v>4139954.8264573216</v>
      </c>
      <c r="H198" s="466">
        <v>5.4165759106818874E-2</v>
      </c>
    </row>
    <row r="199" spans="1:8" x14ac:dyDescent="0.25">
      <c r="A199" s="485" t="s">
        <v>452</v>
      </c>
      <c r="B199" s="246" t="s">
        <v>397</v>
      </c>
      <c r="C199" s="461">
        <v>13394266.059121283</v>
      </c>
      <c r="D199" s="461">
        <v>427795.14817238972</v>
      </c>
      <c r="E199" s="462">
        <v>3.2992411822029333E-2</v>
      </c>
      <c r="F199" s="463">
        <v>32006458.359033979</v>
      </c>
      <c r="G199" s="463">
        <v>1453160.3319058046</v>
      </c>
      <c r="H199" s="462">
        <v>4.7561488472228047E-2</v>
      </c>
    </row>
    <row r="200" spans="1:8" x14ac:dyDescent="0.25">
      <c r="A200" s="485" t="s">
        <v>452</v>
      </c>
      <c r="B200" s="247" t="s">
        <v>398</v>
      </c>
      <c r="C200" s="465">
        <v>20659252.489186905</v>
      </c>
      <c r="D200" s="465">
        <v>447529.60460828245</v>
      </c>
      <c r="E200" s="466">
        <v>2.2142080967760738E-2</v>
      </c>
      <c r="F200" s="467">
        <v>44413710.732563905</v>
      </c>
      <c r="G200" s="467">
        <v>2652132.9779658914</v>
      </c>
      <c r="H200" s="466">
        <v>6.3506532093938611E-2</v>
      </c>
    </row>
    <row r="201" spans="1:8" x14ac:dyDescent="0.25">
      <c r="A201" s="485" t="s">
        <v>452</v>
      </c>
      <c r="B201" s="246" t="s">
        <v>448</v>
      </c>
      <c r="C201" s="461">
        <v>609086421.46241701</v>
      </c>
      <c r="D201" s="461">
        <v>27756070.846556544</v>
      </c>
      <c r="E201" s="462">
        <v>4.7745779688178683E-2</v>
      </c>
      <c r="F201" s="463">
        <v>1384427823.4542518</v>
      </c>
      <c r="G201" s="463">
        <v>101185635.56564021</v>
      </c>
      <c r="H201" s="462">
        <v>7.8851550019662667E-2</v>
      </c>
    </row>
    <row r="202" spans="1:8" x14ac:dyDescent="0.25">
      <c r="A202" s="485" t="s">
        <v>452</v>
      </c>
      <c r="B202" s="247" t="s">
        <v>403</v>
      </c>
      <c r="C202" s="465">
        <v>68164238.139954805</v>
      </c>
      <c r="D202" s="465">
        <v>2998475.7824157998</v>
      </c>
      <c r="E202" s="466">
        <v>4.6013054615464143E-2</v>
      </c>
      <c r="F202" s="467">
        <v>157901086.59865776</v>
      </c>
      <c r="G202" s="467">
        <v>11685713.956851721</v>
      </c>
      <c r="H202" s="466">
        <v>7.9921240466821683E-2</v>
      </c>
    </row>
    <row r="203" spans="1:8" x14ac:dyDescent="0.25">
      <c r="A203" s="485" t="s">
        <v>452</v>
      </c>
      <c r="B203" s="246" t="s">
        <v>404</v>
      </c>
      <c r="C203" s="461">
        <v>50014975.11415118</v>
      </c>
      <c r="D203" s="461">
        <v>2891185.672195442</v>
      </c>
      <c r="E203" s="462">
        <v>6.1352996149781874E-2</v>
      </c>
      <c r="F203" s="463">
        <v>113310904.43124051</v>
      </c>
      <c r="G203" s="463">
        <v>9868177.2390543371</v>
      </c>
      <c r="H203" s="462">
        <v>9.5397496826628098E-2</v>
      </c>
    </row>
    <row r="204" spans="1:8" x14ac:dyDescent="0.25">
      <c r="A204" s="485" t="s">
        <v>452</v>
      </c>
      <c r="B204" s="247" t="s">
        <v>405</v>
      </c>
      <c r="C204" s="465">
        <v>29520016.745493956</v>
      </c>
      <c r="D204" s="465">
        <v>1381625.6234125346</v>
      </c>
      <c r="E204" s="466">
        <v>4.9101088168765725E-2</v>
      </c>
      <c r="F204" s="467">
        <v>67534908.730462059</v>
      </c>
      <c r="G204" s="467">
        <v>4577102.804326348</v>
      </c>
      <c r="H204" s="466">
        <v>7.2701116835239846E-2</v>
      </c>
    </row>
    <row r="205" spans="1:8" x14ac:dyDescent="0.25">
      <c r="A205" s="485" t="s">
        <v>452</v>
      </c>
      <c r="B205" s="246" t="s">
        <v>406</v>
      </c>
      <c r="C205" s="461">
        <v>60453592.497467063</v>
      </c>
      <c r="D205" s="461">
        <v>1141127.348480247</v>
      </c>
      <c r="E205" s="462">
        <v>1.9239250056693014E-2</v>
      </c>
      <c r="F205" s="463">
        <v>144924748.92754808</v>
      </c>
      <c r="G205" s="463">
        <v>5579833.9870623052</v>
      </c>
      <c r="H205" s="462">
        <v>4.0043326944836505E-2</v>
      </c>
    </row>
    <row r="206" spans="1:8" x14ac:dyDescent="0.25">
      <c r="A206" s="485" t="s">
        <v>452</v>
      </c>
      <c r="B206" s="247" t="s">
        <v>319</v>
      </c>
      <c r="C206" s="465">
        <v>20528881.949693788</v>
      </c>
      <c r="D206" s="465">
        <v>1550427.0327542536</v>
      </c>
      <c r="E206" s="466">
        <v>8.1694059897910565E-2</v>
      </c>
      <c r="F206" s="467">
        <v>47809536.934282243</v>
      </c>
      <c r="G206" s="467">
        <v>5109466.476076737</v>
      </c>
      <c r="H206" s="466">
        <v>0.11965943899502093</v>
      </c>
    </row>
    <row r="207" spans="1:8" x14ac:dyDescent="0.25">
      <c r="A207" s="485" t="s">
        <v>452</v>
      </c>
      <c r="B207" s="246" t="s">
        <v>407</v>
      </c>
      <c r="C207" s="461">
        <v>62055582.086325139</v>
      </c>
      <c r="D207" s="461">
        <v>2343678.3867723942</v>
      </c>
      <c r="E207" s="462">
        <v>3.9249768330363061E-2</v>
      </c>
      <c r="F207" s="463">
        <v>139025919.42386857</v>
      </c>
      <c r="G207" s="463">
        <v>8394070.6697595865</v>
      </c>
      <c r="H207" s="462">
        <v>6.4257459033286127E-2</v>
      </c>
    </row>
    <row r="208" spans="1:8" x14ac:dyDescent="0.25">
      <c r="A208" s="485" t="s">
        <v>452</v>
      </c>
      <c r="B208" s="247" t="s">
        <v>322</v>
      </c>
      <c r="C208" s="465">
        <v>80060186.561179981</v>
      </c>
      <c r="D208" s="465">
        <v>4655576.040497303</v>
      </c>
      <c r="E208" s="466">
        <v>6.1741265001565501E-2</v>
      </c>
      <c r="F208" s="467">
        <v>180051481.67129317</v>
      </c>
      <c r="G208" s="467">
        <v>17445836.199214846</v>
      </c>
      <c r="H208" s="466">
        <v>0.10728924047234598</v>
      </c>
    </row>
    <row r="209" spans="1:8" x14ac:dyDescent="0.25">
      <c r="A209" s="485" t="s">
        <v>452</v>
      </c>
      <c r="B209" s="246" t="s">
        <v>408</v>
      </c>
      <c r="C209" s="461">
        <v>69355240.637390718</v>
      </c>
      <c r="D209" s="461">
        <v>2043703.2568526119</v>
      </c>
      <c r="E209" s="462">
        <v>3.036185676905236E-2</v>
      </c>
      <c r="F209" s="463">
        <v>155553320.59854797</v>
      </c>
      <c r="G209" s="463">
        <v>8212776.1025419235</v>
      </c>
      <c r="H209" s="462">
        <v>5.574009605186811E-2</v>
      </c>
    </row>
    <row r="210" spans="1:8" x14ac:dyDescent="0.25">
      <c r="A210" s="485" t="s">
        <v>452</v>
      </c>
      <c r="B210" s="247" t="s">
        <v>449</v>
      </c>
      <c r="C210" s="465">
        <v>461945948.03599346</v>
      </c>
      <c r="D210" s="465">
        <v>9889081.3775221109</v>
      </c>
      <c r="E210" s="466">
        <v>2.1875746409120038E-2</v>
      </c>
      <c r="F210" s="467">
        <v>1086731029.8201189</v>
      </c>
      <c r="G210" s="467">
        <v>48930094.158284187</v>
      </c>
      <c r="H210" s="466">
        <v>4.7147860901744221E-2</v>
      </c>
    </row>
    <row r="211" spans="1:8" x14ac:dyDescent="0.25">
      <c r="A211" s="485" t="s">
        <v>452</v>
      </c>
      <c r="B211" s="246" t="s">
        <v>414</v>
      </c>
      <c r="C211" s="461">
        <v>209161094.37975684</v>
      </c>
      <c r="D211" s="461">
        <v>5840311.3324575424</v>
      </c>
      <c r="E211" s="462">
        <v>2.8724615579996504E-2</v>
      </c>
      <c r="F211" s="463">
        <v>471813449.99800599</v>
      </c>
      <c r="G211" s="463">
        <v>21677467.450751662</v>
      </c>
      <c r="H211" s="462">
        <v>4.8157597462175794E-2</v>
      </c>
    </row>
    <row r="212" spans="1:8" x14ac:dyDescent="0.25">
      <c r="A212" s="485" t="s">
        <v>452</v>
      </c>
      <c r="B212" s="247" t="s">
        <v>416</v>
      </c>
      <c r="C212" s="465">
        <v>39392416.805004045</v>
      </c>
      <c r="D212" s="465">
        <v>656039.93468106538</v>
      </c>
      <c r="E212" s="466">
        <v>1.6936016935122186E-2</v>
      </c>
      <c r="F212" s="467">
        <v>96409575.830940768</v>
      </c>
      <c r="G212" s="467">
        <v>4706868.8939681649</v>
      </c>
      <c r="H212" s="466">
        <v>5.1327480411272948E-2</v>
      </c>
    </row>
    <row r="213" spans="1:8" x14ac:dyDescent="0.25">
      <c r="A213" s="485" t="s">
        <v>452</v>
      </c>
      <c r="B213" s="246" t="s">
        <v>418</v>
      </c>
      <c r="C213" s="461">
        <v>46834035.916181602</v>
      </c>
      <c r="D213" s="461">
        <v>888376.02582447231</v>
      </c>
      <c r="E213" s="462">
        <v>1.9335363295346221E-2</v>
      </c>
      <c r="F213" s="463">
        <v>106806358.72455132</v>
      </c>
      <c r="G213" s="463">
        <v>4795291.472784996</v>
      </c>
      <c r="H213" s="462">
        <v>4.7007561061488311E-2</v>
      </c>
    </row>
    <row r="214" spans="1:8" x14ac:dyDescent="0.25">
      <c r="A214" s="485" t="s">
        <v>452</v>
      </c>
      <c r="B214" s="247" t="s">
        <v>420</v>
      </c>
      <c r="C214" s="465">
        <v>55679156.992138371</v>
      </c>
      <c r="D214" s="465">
        <v>90898.576058864594</v>
      </c>
      <c r="E214" s="466">
        <v>1.6352117991984291E-3</v>
      </c>
      <c r="F214" s="467">
        <v>146828937.87932</v>
      </c>
      <c r="G214" s="467">
        <v>4198968.8540298939</v>
      </c>
      <c r="H214" s="466">
        <v>2.9439597321130762E-2</v>
      </c>
    </row>
    <row r="215" spans="1:8" x14ac:dyDescent="0.25">
      <c r="A215" s="485" t="s">
        <v>452</v>
      </c>
      <c r="B215" s="246" t="s">
        <v>450</v>
      </c>
      <c r="C215" s="461">
        <v>570914242.52691364</v>
      </c>
      <c r="D215" s="461">
        <v>19331026.087696671</v>
      </c>
      <c r="E215" s="462">
        <v>3.5046436351869853E-2</v>
      </c>
      <c r="F215" s="463">
        <v>1279515713.0750091</v>
      </c>
      <c r="G215" s="463">
        <v>79678023.78226018</v>
      </c>
      <c r="H215" s="462">
        <v>6.6407335336521087E-2</v>
      </c>
    </row>
    <row r="216" spans="1:8" x14ac:dyDescent="0.25">
      <c r="A216" s="485" t="s">
        <v>452</v>
      </c>
      <c r="B216" s="247" t="s">
        <v>427</v>
      </c>
      <c r="C216" s="465">
        <v>12491650.45092286</v>
      </c>
      <c r="D216" s="465">
        <v>631512.527986167</v>
      </c>
      <c r="E216" s="466">
        <v>5.3246642837505721E-2</v>
      </c>
      <c r="F216" s="467">
        <v>28421973.33516727</v>
      </c>
      <c r="G216" s="467">
        <v>2409687.577700682</v>
      </c>
      <c r="H216" s="466">
        <v>9.2636517996462622E-2</v>
      </c>
    </row>
    <row r="217" spans="1:8" x14ac:dyDescent="0.25">
      <c r="A217" s="485" t="s">
        <v>452</v>
      </c>
      <c r="B217" s="246" t="s">
        <v>429</v>
      </c>
      <c r="C217" s="461">
        <v>67850316.320251271</v>
      </c>
      <c r="D217" s="461">
        <v>2571063.3644257709</v>
      </c>
      <c r="E217" s="462">
        <v>3.9385612549298177E-2</v>
      </c>
      <c r="F217" s="463">
        <v>149988710.04683983</v>
      </c>
      <c r="G217" s="463">
        <v>8490942.1116137803</v>
      </c>
      <c r="H217" s="462">
        <v>6.0007604611125101E-2</v>
      </c>
    </row>
    <row r="218" spans="1:8" x14ac:dyDescent="0.25">
      <c r="A218" s="485" t="s">
        <v>452</v>
      </c>
      <c r="B218" s="247" t="s">
        <v>431</v>
      </c>
      <c r="C218" s="465">
        <v>31873204.015538037</v>
      </c>
      <c r="D218" s="465">
        <v>1008171.1324636713</v>
      </c>
      <c r="E218" s="466">
        <v>3.2663860630990214E-2</v>
      </c>
      <c r="F218" s="467">
        <v>68612504.574420631</v>
      </c>
      <c r="G218" s="467">
        <v>3717912.1289820001</v>
      </c>
      <c r="H218" s="466">
        <v>5.7291555257210462E-2</v>
      </c>
    </row>
    <row r="219" spans="1:8" x14ac:dyDescent="0.25">
      <c r="A219" s="485" t="s">
        <v>452</v>
      </c>
      <c r="B219" s="246" t="s">
        <v>433</v>
      </c>
      <c r="C219" s="461">
        <v>87408083.452166542</v>
      </c>
      <c r="D219" s="461">
        <v>3499682.218493849</v>
      </c>
      <c r="E219" s="462">
        <v>4.1708364919833749E-2</v>
      </c>
      <c r="F219" s="463">
        <v>186897540.43404365</v>
      </c>
      <c r="G219" s="463">
        <v>11910974.543043256</v>
      </c>
      <c r="H219" s="462">
        <v>6.8067937000733159E-2</v>
      </c>
    </row>
    <row r="220" spans="1:8" x14ac:dyDescent="0.25">
      <c r="A220" s="485" t="s">
        <v>452</v>
      </c>
      <c r="B220" s="247" t="s">
        <v>435</v>
      </c>
      <c r="C220" s="465">
        <v>54735156.231621698</v>
      </c>
      <c r="D220" s="465">
        <v>1234522.5256635919</v>
      </c>
      <c r="E220" s="466">
        <v>2.307491407388898E-2</v>
      </c>
      <c r="F220" s="467">
        <v>126671380.54614232</v>
      </c>
      <c r="G220" s="467">
        <v>7137965.7468755543</v>
      </c>
      <c r="H220" s="466">
        <v>5.9715233258100978E-2</v>
      </c>
    </row>
    <row r="221" spans="1:8" x14ac:dyDescent="0.25">
      <c r="A221" s="485" t="s">
        <v>452</v>
      </c>
      <c r="B221" s="246" t="s">
        <v>437</v>
      </c>
      <c r="C221" s="461">
        <v>26778165.885852028</v>
      </c>
      <c r="D221" s="461">
        <v>424652.51829337701</v>
      </c>
      <c r="E221" s="462">
        <v>1.6113696582715498E-2</v>
      </c>
      <c r="F221" s="463">
        <v>63661677.221042879</v>
      </c>
      <c r="G221" s="463">
        <v>4146008.637264587</v>
      </c>
      <c r="H221" s="462">
        <v>6.9662472688656496E-2</v>
      </c>
    </row>
    <row r="222" spans="1:8" x14ac:dyDescent="0.25">
      <c r="A222" s="485" t="s">
        <v>452</v>
      </c>
      <c r="B222" s="247" t="s">
        <v>439</v>
      </c>
      <c r="C222" s="465">
        <v>54283802.845758118</v>
      </c>
      <c r="D222" s="465">
        <v>1176711.225360021</v>
      </c>
      <c r="E222" s="466">
        <v>2.2157327570694038E-2</v>
      </c>
      <c r="F222" s="467">
        <v>128105006.68929249</v>
      </c>
      <c r="G222" s="467">
        <v>5909016.9314630926</v>
      </c>
      <c r="H222" s="466">
        <v>4.8356880967810052E-2</v>
      </c>
    </row>
    <row r="223" spans="1:8" x14ac:dyDescent="0.25">
      <c r="A223" s="485" t="s">
        <v>452</v>
      </c>
      <c r="B223" s="246" t="s">
        <v>441</v>
      </c>
      <c r="C223" s="461">
        <v>13881819.445682734</v>
      </c>
      <c r="D223" s="461">
        <v>553792.21379756741</v>
      </c>
      <c r="E223" s="462">
        <v>4.1550951552132814E-2</v>
      </c>
      <c r="F223" s="463">
        <v>30645734.896008037</v>
      </c>
      <c r="G223" s="463">
        <v>2148110.9576638415</v>
      </c>
      <c r="H223" s="462">
        <v>7.5378598661817203E-2</v>
      </c>
    </row>
    <row r="224" spans="1:8" x14ac:dyDescent="0.25">
      <c r="A224" s="485" t="s">
        <v>452</v>
      </c>
      <c r="B224" s="247" t="s">
        <v>443</v>
      </c>
      <c r="C224" s="465">
        <v>58702797.013256744</v>
      </c>
      <c r="D224" s="465">
        <v>3045173.8001427129</v>
      </c>
      <c r="E224" s="466">
        <v>5.4712609420684177E-2</v>
      </c>
      <c r="F224" s="467">
        <v>128053993.77609442</v>
      </c>
      <c r="G224" s="467">
        <v>9173690.8514631838</v>
      </c>
      <c r="H224" s="466">
        <v>7.7167458576205009E-2</v>
      </c>
    </row>
  </sheetData>
  <mergeCells count="3">
    <mergeCell ref="A153:A224"/>
    <mergeCell ref="A9:A80"/>
    <mergeCell ref="A81:A152"/>
  </mergeCells>
  <pageMargins left="0.7" right="0.7" top="0.75" bottom="0.75" header="0.3" footer="0.3"/>
  <colBreaks count="1" manualBreakCount="1">
    <brk id="9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8:Q224"/>
  <sheetViews>
    <sheetView topLeftCell="A205" zoomScale="68" workbookViewId="0">
      <selection activeCell="B21" sqref="B21:B92"/>
    </sheetView>
  </sheetViews>
  <sheetFormatPr defaultRowHeight="12.5" x14ac:dyDescent="0.25"/>
  <cols>
    <col min="1" max="1" width="31.1796875" customWidth="1"/>
    <col min="2" max="2" width="41.81640625" customWidth="1"/>
    <col min="3" max="3" width="40.26953125" customWidth="1"/>
    <col min="4" max="4" width="13.81640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3.1796875" customWidth="1"/>
    <col min="14" max="14" width="12" customWidth="1"/>
    <col min="15" max="15" width="13.7265625" customWidth="1"/>
    <col min="16" max="16" width="11" customWidth="1"/>
    <col min="17" max="17" width="10.6328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9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5" t="s">
        <v>49</v>
      </c>
      <c r="M8" s="255" t="s">
        <v>50</v>
      </c>
      <c r="N8" s="255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86" t="s">
        <v>109</v>
      </c>
      <c r="B9" s="486" t="s">
        <v>476</v>
      </c>
      <c r="C9" s="435" t="s">
        <v>20</v>
      </c>
      <c r="D9" s="461">
        <v>348491988.86475807</v>
      </c>
      <c r="E9" s="461">
        <v>13847059.848989725</v>
      </c>
      <c r="F9" s="462">
        <v>4.1378364494318268E-2</v>
      </c>
      <c r="G9" s="468">
        <v>99.999999999999986</v>
      </c>
      <c r="H9" s="468">
        <v>-2.8421709430404007E-14</v>
      </c>
      <c r="I9" s="469">
        <v>2.2669384875337708</v>
      </c>
      <c r="J9" s="469">
        <v>8.4186205586304741E-2</v>
      </c>
      <c r="K9" s="462">
        <v>3.8568831782960389E-2</v>
      </c>
      <c r="L9" s="463">
        <v>790009902.15471029</v>
      </c>
      <c r="M9" s="463">
        <v>59562919.703394175</v>
      </c>
      <c r="N9" s="462">
        <v>8.1543111456913994E-2</v>
      </c>
      <c r="O9" s="461">
        <v>177156429.86833936</v>
      </c>
      <c r="P9" s="461">
        <v>9107473.8306570649</v>
      </c>
      <c r="Q9" s="462">
        <v>5.4195360955499539E-2</v>
      </c>
    </row>
    <row r="10" spans="1:17" x14ac:dyDescent="0.25">
      <c r="A10" s="486" t="s">
        <v>109</v>
      </c>
      <c r="B10" s="486" t="s">
        <v>476</v>
      </c>
      <c r="C10" s="436" t="s">
        <v>460</v>
      </c>
      <c r="D10" s="465">
        <v>986737.29990454833</v>
      </c>
      <c r="E10" s="465">
        <v>214754.86663992016</v>
      </c>
      <c r="F10" s="466">
        <v>0.27818620914953418</v>
      </c>
      <c r="G10" s="470">
        <v>0.28314490187247282</v>
      </c>
      <c r="H10" s="470">
        <v>5.2457876213628074E-2</v>
      </c>
      <c r="I10" s="471">
        <v>4.2969141801335669</v>
      </c>
      <c r="J10" s="471">
        <v>-7.0844851014249421E-2</v>
      </c>
      <c r="K10" s="466">
        <v>-1.6219954102099789E-2</v>
      </c>
      <c r="L10" s="467">
        <v>4239925.4960265616</v>
      </c>
      <c r="M10" s="467">
        <v>868092.25124751544</v>
      </c>
      <c r="N10" s="466">
        <v>0.25745408750319171</v>
      </c>
      <c r="O10" s="465">
        <v>1066287.8397608399</v>
      </c>
      <c r="P10" s="465">
        <v>225703.12665652798</v>
      </c>
      <c r="Q10" s="466">
        <v>0.26850729395612916</v>
      </c>
    </row>
    <row r="11" spans="1:17" x14ac:dyDescent="0.25">
      <c r="A11" s="486" t="s">
        <v>109</v>
      </c>
      <c r="B11" s="486" t="s">
        <v>476</v>
      </c>
      <c r="C11" s="435" t="s">
        <v>461</v>
      </c>
      <c r="D11" s="461">
        <v>18742952.000838585</v>
      </c>
      <c r="E11" s="461">
        <v>400324.04775765166</v>
      </c>
      <c r="F11" s="462">
        <v>2.1824792433322561E-2</v>
      </c>
      <c r="G11" s="468">
        <v>5.3783021130257032</v>
      </c>
      <c r="H11" s="468">
        <v>-0.10291883570609084</v>
      </c>
      <c r="I11" s="469">
        <v>2.5841114724518537</v>
      </c>
      <c r="J11" s="469">
        <v>-7.7759036160349737E-3</v>
      </c>
      <c r="K11" s="462">
        <v>-3.0000931706499045E-3</v>
      </c>
      <c r="L11" s="463">
        <v>48433877.292981416</v>
      </c>
      <c r="M11" s="463">
        <v>891851.45748096704</v>
      </c>
      <c r="N11" s="462">
        <v>1.8759222851942634E-2</v>
      </c>
      <c r="O11" s="461">
        <v>10142310.084599018</v>
      </c>
      <c r="P11" s="461">
        <v>402644.42886070348</v>
      </c>
      <c r="Q11" s="462">
        <v>4.1340682841969803E-2</v>
      </c>
    </row>
    <row r="12" spans="1:17" x14ac:dyDescent="0.25">
      <c r="A12" s="486" t="s">
        <v>109</v>
      </c>
      <c r="B12" s="486" t="s">
        <v>476</v>
      </c>
      <c r="C12" s="436" t="s">
        <v>462</v>
      </c>
      <c r="D12" s="465">
        <v>352456.38865269872</v>
      </c>
      <c r="E12" s="465">
        <v>87583.815719619743</v>
      </c>
      <c r="F12" s="466">
        <v>0.33066396701536976</v>
      </c>
      <c r="G12" s="470">
        <v>0.10113758706501545</v>
      </c>
      <c r="H12" s="470">
        <v>2.1987254886935953E-2</v>
      </c>
      <c r="I12" s="471">
        <v>2.8711425990286905</v>
      </c>
      <c r="J12" s="471">
        <v>-0.11513085909901921</v>
      </c>
      <c r="K12" s="466">
        <v>-3.8553354444372377E-2</v>
      </c>
      <c r="L12" s="467">
        <v>1011952.5517605757</v>
      </c>
      <c r="M12" s="467">
        <v>220970.61742452602</v>
      </c>
      <c r="N12" s="466">
        <v>0.27936240744867175</v>
      </c>
      <c r="O12" s="465">
        <v>190047.10342901945</v>
      </c>
      <c r="P12" s="465">
        <v>47247.98376114748</v>
      </c>
      <c r="Q12" s="466">
        <v>0.33087027336750235</v>
      </c>
    </row>
    <row r="13" spans="1:17" x14ac:dyDescent="0.25">
      <c r="A13" s="486" t="s">
        <v>109</v>
      </c>
      <c r="B13" s="486" t="s">
        <v>476</v>
      </c>
      <c r="C13" s="435" t="s">
        <v>463</v>
      </c>
      <c r="D13" s="461">
        <v>169821446.0180079</v>
      </c>
      <c r="E13" s="461">
        <v>-1925975.1681472659</v>
      </c>
      <c r="F13" s="462">
        <v>-1.1213997595106375E-2</v>
      </c>
      <c r="G13" s="468">
        <v>48.730372991131162</v>
      </c>
      <c r="H13" s="468">
        <v>-2.5919111060118496</v>
      </c>
      <c r="I13" s="469">
        <v>1.921714516886585</v>
      </c>
      <c r="J13" s="469">
        <v>1.8010466545679948E-2</v>
      </c>
      <c r="K13" s="462">
        <v>9.4607491865422739E-3</v>
      </c>
      <c r="L13" s="463">
        <v>326348338.09147733</v>
      </c>
      <c r="M13" s="463">
        <v>-607923.25621163845</v>
      </c>
      <c r="N13" s="462">
        <v>-1.8593412271899145E-3</v>
      </c>
      <c r="O13" s="461">
        <v>72286978.886238694</v>
      </c>
      <c r="P13" s="461">
        <v>-393766.70951086283</v>
      </c>
      <c r="Q13" s="462">
        <v>-5.4177582560998201E-3</v>
      </c>
    </row>
    <row r="14" spans="1:17" x14ac:dyDescent="0.25">
      <c r="A14" s="486" t="s">
        <v>109</v>
      </c>
      <c r="B14" s="486" t="s">
        <v>476</v>
      </c>
      <c r="C14" s="436" t="s">
        <v>464</v>
      </c>
      <c r="D14" s="465">
        <v>26786100.769069262</v>
      </c>
      <c r="E14" s="465">
        <v>6537219.2919640578</v>
      </c>
      <c r="F14" s="466">
        <v>0.32284347653254297</v>
      </c>
      <c r="G14" s="470">
        <v>7.6862888172342867</v>
      </c>
      <c r="H14" s="470">
        <v>1.6354332024010825</v>
      </c>
      <c r="I14" s="471">
        <v>2.9459061275831329</v>
      </c>
      <c r="J14" s="471">
        <v>0.13257224898716613</v>
      </c>
      <c r="K14" s="466">
        <v>4.7122828184661875E-2</v>
      </c>
      <c r="L14" s="467">
        <v>78909338.389660403</v>
      </c>
      <c r="M14" s="467">
        <v>21942474.126445994</v>
      </c>
      <c r="N14" s="466">
        <v>0.3851796023923868</v>
      </c>
      <c r="O14" s="465">
        <v>14984189.898445368</v>
      </c>
      <c r="P14" s="465">
        <v>4221839.8449931797</v>
      </c>
      <c r="Q14" s="466">
        <v>0.39227862167881822</v>
      </c>
    </row>
    <row r="15" spans="1:17" x14ac:dyDescent="0.25">
      <c r="A15" s="486" t="s">
        <v>109</v>
      </c>
      <c r="B15" s="486" t="s">
        <v>476</v>
      </c>
      <c r="C15" s="435" t="s">
        <v>465</v>
      </c>
      <c r="D15" s="461">
        <v>73633770.18805325</v>
      </c>
      <c r="E15" s="461">
        <v>1982307.1410981566</v>
      </c>
      <c r="F15" s="462">
        <v>2.7665968799535864E-2</v>
      </c>
      <c r="G15" s="468">
        <v>21.129257641738459</v>
      </c>
      <c r="H15" s="468">
        <v>-0.28193279754021816</v>
      </c>
      <c r="I15" s="469">
        <v>1.7457434558512266</v>
      </c>
      <c r="J15" s="469">
        <v>9.4405238879563091E-2</v>
      </c>
      <c r="K15" s="462">
        <v>5.7168929968017E-2</v>
      </c>
      <c r="L15" s="463">
        <v>128545672.4354471</v>
      </c>
      <c r="M15" s="463">
        <v>10224873.204077244</v>
      </c>
      <c r="N15" s="462">
        <v>8.641653260035087E-2</v>
      </c>
      <c r="O15" s="461">
        <v>34949925.743824601</v>
      </c>
      <c r="P15" s="461">
        <v>725554.59594345093</v>
      </c>
      <c r="Q15" s="462">
        <v>2.1199939446904063E-2</v>
      </c>
    </row>
    <row r="16" spans="1:17" x14ac:dyDescent="0.25">
      <c r="A16" s="486" t="s">
        <v>109</v>
      </c>
      <c r="B16" s="486" t="s">
        <v>476</v>
      </c>
      <c r="C16" s="436" t="s">
        <v>466</v>
      </c>
      <c r="D16" s="465">
        <v>3390164.1941977041</v>
      </c>
      <c r="E16" s="465">
        <v>151286.68456888106</v>
      </c>
      <c r="F16" s="466">
        <v>4.6709603595419265E-2</v>
      </c>
      <c r="G16" s="470">
        <v>0.97280979262721312</v>
      </c>
      <c r="H16" s="470">
        <v>4.9548428585858284E-3</v>
      </c>
      <c r="I16" s="471">
        <v>3.2029053566979053</v>
      </c>
      <c r="J16" s="471">
        <v>0.12695766055483881</v>
      </c>
      <c r="K16" s="466">
        <v>4.1274323589452169E-2</v>
      </c>
      <c r="L16" s="467">
        <v>10858375.057681264</v>
      </c>
      <c r="M16" s="467">
        <v>895757.24384889379</v>
      </c>
      <c r="N16" s="466">
        <v>8.9911834478403854E-2</v>
      </c>
      <c r="O16" s="465">
        <v>2360857.1710580587</v>
      </c>
      <c r="P16" s="465">
        <v>87875.926842006389</v>
      </c>
      <c r="Q16" s="466">
        <v>3.8661087532341105E-2</v>
      </c>
    </row>
    <row r="17" spans="1:17" x14ac:dyDescent="0.25">
      <c r="A17" s="486" t="s">
        <v>109</v>
      </c>
      <c r="B17" s="486" t="s">
        <v>476</v>
      </c>
      <c r="C17" s="435" t="s">
        <v>467</v>
      </c>
      <c r="D17" s="461">
        <v>93731.175831496235</v>
      </c>
      <c r="E17" s="461">
        <v>-12608.860996305171</v>
      </c>
      <c r="F17" s="462">
        <v>-0.11857115506479425</v>
      </c>
      <c r="G17" s="468">
        <v>2.6896221097315147E-2</v>
      </c>
      <c r="H17" s="468">
        <v>-4.8807543197516776E-3</v>
      </c>
      <c r="I17" s="469">
        <v>10.184569550035331</v>
      </c>
      <c r="J17" s="469">
        <v>-0.64308652853319792</v>
      </c>
      <c r="K17" s="462">
        <v>-5.9392958537543172E-2</v>
      </c>
      <c r="L17" s="463">
        <v>954611.67926246405</v>
      </c>
      <c r="M17" s="463">
        <v>-196801.66689128114</v>
      </c>
      <c r="N17" s="462">
        <v>-0.17092182190582558</v>
      </c>
      <c r="O17" s="461">
        <v>216365.71109521389</v>
      </c>
      <c r="P17" s="461">
        <v>-38255.567159631988</v>
      </c>
      <c r="Q17" s="462">
        <v>-0.15024497332600253</v>
      </c>
    </row>
    <row r="18" spans="1:17" x14ac:dyDescent="0.25">
      <c r="A18" s="486" t="s">
        <v>109</v>
      </c>
      <c r="B18" s="486" t="s">
        <v>476</v>
      </c>
      <c r="C18" s="436" t="s">
        <v>468</v>
      </c>
      <c r="D18" s="465">
        <v>448053.03853625525</v>
      </c>
      <c r="E18" s="465">
        <v>117273.34814755665</v>
      </c>
      <c r="F18" s="466">
        <v>0.35453612043033522</v>
      </c>
      <c r="G18" s="470">
        <v>0.12856910713954303</v>
      </c>
      <c r="H18" s="470">
        <v>2.9724133943157788E-2</v>
      </c>
      <c r="I18" s="471">
        <v>4.1622944294481989</v>
      </c>
      <c r="J18" s="471">
        <v>-0.29505107225985938</v>
      </c>
      <c r="K18" s="466">
        <v>-6.6194346421383665E-2</v>
      </c>
      <c r="L18" s="467">
        <v>1864928.6663967944</v>
      </c>
      <c r="M18" s="467">
        <v>390529.30138634448</v>
      </c>
      <c r="N18" s="466">
        <v>0.26487348723429255</v>
      </c>
      <c r="O18" s="465">
        <v>443595.03032410145</v>
      </c>
      <c r="P18" s="465">
        <v>111182.13950816961</v>
      </c>
      <c r="Q18" s="466">
        <v>0.33446999975020492</v>
      </c>
    </row>
    <row r="19" spans="1:17" x14ac:dyDescent="0.25">
      <c r="A19" s="486" t="s">
        <v>109</v>
      </c>
      <c r="B19" s="486" t="s">
        <v>476</v>
      </c>
      <c r="C19" s="435" t="s">
        <v>469</v>
      </c>
      <c r="D19" s="461">
        <v>7974119.4037834406</v>
      </c>
      <c r="E19" s="461">
        <v>184082.48032175377</v>
      </c>
      <c r="F19" s="462">
        <v>2.3630501643367354E-2</v>
      </c>
      <c r="G19" s="468">
        <v>2.2881786837510392</v>
      </c>
      <c r="H19" s="468">
        <v>-3.9672793446938748E-2</v>
      </c>
      <c r="I19" s="469">
        <v>6.0002840011708862</v>
      </c>
      <c r="J19" s="469">
        <v>-8.1839269313965346E-2</v>
      </c>
      <c r="K19" s="462">
        <v>-1.3455707106613991E-2</v>
      </c>
      <c r="L19" s="463">
        <v>47846981.081948102</v>
      </c>
      <c r="M19" s="463">
        <v>467016.23182555288</v>
      </c>
      <c r="N19" s="462">
        <v>9.8568294278577311E-3</v>
      </c>
      <c r="O19" s="461">
        <v>12235212.620076895</v>
      </c>
      <c r="P19" s="461">
        <v>226780.67085698806</v>
      </c>
      <c r="Q19" s="462">
        <v>1.8885119374117802E-2</v>
      </c>
    </row>
    <row r="20" spans="1:17" x14ac:dyDescent="0.25">
      <c r="A20" s="486" t="s">
        <v>109</v>
      </c>
      <c r="B20" s="486" t="s">
        <v>476</v>
      </c>
      <c r="C20" s="436" t="s">
        <v>470</v>
      </c>
      <c r="D20" s="465">
        <v>46171158.461274505</v>
      </c>
      <c r="E20" s="465">
        <v>6019543.7753046229</v>
      </c>
      <c r="F20" s="466">
        <v>0.14992034124615225</v>
      </c>
      <c r="G20" s="470">
        <v>13.248843570746326</v>
      </c>
      <c r="H20" s="470">
        <v>1.2505698171111828</v>
      </c>
      <c r="I20" s="471">
        <v>3.0473209618368213</v>
      </c>
      <c r="J20" s="471">
        <v>0.14507955882726664</v>
      </c>
      <c r="K20" s="466">
        <v>4.9988797857002047E-2</v>
      </c>
      <c r="L20" s="467">
        <v>140698339.01133132</v>
      </c>
      <c r="M20" s="467">
        <v>24168660.472023055</v>
      </c>
      <c r="N20" s="466">
        <v>0.20740347673636106</v>
      </c>
      <c r="O20" s="465">
        <v>28223149.321778834</v>
      </c>
      <c r="P20" s="465">
        <v>3433168.9321966693</v>
      </c>
      <c r="Q20" s="466">
        <v>0.13849018346297026</v>
      </c>
    </row>
    <row r="21" spans="1:17" x14ac:dyDescent="0.25">
      <c r="A21" s="486" t="s">
        <v>109</v>
      </c>
      <c r="B21" s="486" t="s">
        <v>477</v>
      </c>
      <c r="C21" s="435" t="s">
        <v>20</v>
      </c>
      <c r="D21" s="461">
        <v>4240796968.152535</v>
      </c>
      <c r="E21" s="461">
        <v>150201198.70008373</v>
      </c>
      <c r="F21" s="462">
        <v>3.6718660841960682E-2</v>
      </c>
      <c r="G21" s="468">
        <v>99.999999999999972</v>
      </c>
      <c r="H21" s="468">
        <v>-4.2632564145606011E-14</v>
      </c>
      <c r="I21" s="469">
        <v>2.2803722189359381</v>
      </c>
      <c r="J21" s="469">
        <v>7.1865100207626931E-2</v>
      </c>
      <c r="K21" s="462">
        <v>3.2540126132356705E-2</v>
      </c>
      <c r="L21" s="463">
        <v>9670595592.3227901</v>
      </c>
      <c r="M21" s="463">
        <v>636485715.6471386</v>
      </c>
      <c r="N21" s="462">
        <v>7.0453616829525542E-2</v>
      </c>
      <c r="O21" s="461">
        <v>2173005980.8496618</v>
      </c>
      <c r="P21" s="461">
        <v>81577284.780680656</v>
      </c>
      <c r="Q21" s="462">
        <v>3.9005530015922669E-2</v>
      </c>
    </row>
    <row r="22" spans="1:17" x14ac:dyDescent="0.25">
      <c r="A22" s="486" t="s">
        <v>109</v>
      </c>
      <c r="B22" s="486" t="s">
        <v>477</v>
      </c>
      <c r="C22" s="436" t="s">
        <v>460</v>
      </c>
      <c r="D22" s="465">
        <v>12725308.627913168</v>
      </c>
      <c r="E22" s="465">
        <v>1241001.4929863252</v>
      </c>
      <c r="F22" s="466">
        <v>0.10806063251409469</v>
      </c>
      <c r="G22" s="470">
        <v>0.30006880130026214</v>
      </c>
      <c r="H22" s="470">
        <v>1.9319791078113435E-2</v>
      </c>
      <c r="I22" s="471">
        <v>4.200511155265958</v>
      </c>
      <c r="J22" s="471">
        <v>-3.6706266651611585E-2</v>
      </c>
      <c r="K22" s="466">
        <v>-8.6628234986818355E-3</v>
      </c>
      <c r="L22" s="467">
        <v>53452800.845751397</v>
      </c>
      <c r="M22" s="467">
        <v>4791294.5749871358</v>
      </c>
      <c r="N22" s="466">
        <v>9.8461698828787317E-2</v>
      </c>
      <c r="O22" s="465">
        <v>13697603.549625816</v>
      </c>
      <c r="P22" s="465">
        <v>1355963.2399587464</v>
      </c>
      <c r="Q22" s="466">
        <v>0.1098689644112084</v>
      </c>
    </row>
    <row r="23" spans="1:17" x14ac:dyDescent="0.25">
      <c r="A23" s="486" t="s">
        <v>109</v>
      </c>
      <c r="B23" s="486" t="s">
        <v>477</v>
      </c>
      <c r="C23" s="435" t="s">
        <v>461</v>
      </c>
      <c r="D23" s="461">
        <v>223726190.24983433</v>
      </c>
      <c r="E23" s="461">
        <v>-2733801.9771297574</v>
      </c>
      <c r="F23" s="462">
        <v>-1.2071898220281974E-2</v>
      </c>
      <c r="G23" s="468">
        <v>5.275569472671517</v>
      </c>
      <c r="H23" s="468">
        <v>-0.2605432353626238</v>
      </c>
      <c r="I23" s="469">
        <v>2.6490095506978593</v>
      </c>
      <c r="J23" s="469">
        <v>-9.714698251297893E-3</v>
      </c>
      <c r="K23" s="462">
        <v>-3.6538946282742794E-3</v>
      </c>
      <c r="L23" s="463">
        <v>592652814.7130574</v>
      </c>
      <c r="M23" s="463">
        <v>-9441858.0376096964</v>
      </c>
      <c r="N23" s="462">
        <v>-1.5681683404496181E-2</v>
      </c>
      <c r="O23" s="461">
        <v>119837400.88080364</v>
      </c>
      <c r="P23" s="461">
        <v>-1161487.4195914418</v>
      </c>
      <c r="Q23" s="462">
        <v>-9.5991577766227233E-3</v>
      </c>
    </row>
    <row r="24" spans="1:17" x14ac:dyDescent="0.25">
      <c r="A24" s="486" t="s">
        <v>109</v>
      </c>
      <c r="B24" s="486" t="s">
        <v>477</v>
      </c>
      <c r="C24" s="436" t="s">
        <v>462</v>
      </c>
      <c r="D24" s="465">
        <v>3418956.4451963566</v>
      </c>
      <c r="E24" s="465">
        <v>247537.10649886867</v>
      </c>
      <c r="F24" s="466">
        <v>7.8052468015955584E-2</v>
      </c>
      <c r="G24" s="470">
        <v>8.0620611429219044E-2</v>
      </c>
      <c r="H24" s="470">
        <v>3.0910896323977505E-3</v>
      </c>
      <c r="I24" s="471">
        <v>2.9918795158107221</v>
      </c>
      <c r="J24" s="471">
        <v>3.3195751558870779E-2</v>
      </c>
      <c r="K24" s="466">
        <v>1.1219770074773381E-2</v>
      </c>
      <c r="L24" s="467">
        <v>10229105.753832024</v>
      </c>
      <c r="M24" s="467">
        <v>845878.84679342248</v>
      </c>
      <c r="N24" s="466">
        <v>9.0147968835636583E-2</v>
      </c>
      <c r="O24" s="465">
        <v>1853448.077993904</v>
      </c>
      <c r="P24" s="465">
        <v>149833.84963718662</v>
      </c>
      <c r="Q24" s="466">
        <v>8.7950574222260561E-2</v>
      </c>
    </row>
    <row r="25" spans="1:17" x14ac:dyDescent="0.25">
      <c r="A25" s="486" t="s">
        <v>109</v>
      </c>
      <c r="B25" s="486" t="s">
        <v>477</v>
      </c>
      <c r="C25" s="435" t="s">
        <v>463</v>
      </c>
      <c r="D25" s="461">
        <v>2070615685.5102246</v>
      </c>
      <c r="E25" s="461">
        <v>21140979.923051119</v>
      </c>
      <c r="F25" s="462">
        <v>1.031531634199615E-2</v>
      </c>
      <c r="G25" s="468">
        <v>48.826098043837035</v>
      </c>
      <c r="H25" s="468">
        <v>-1.2760098420640702</v>
      </c>
      <c r="I25" s="469">
        <v>1.9191965604138108</v>
      </c>
      <c r="J25" s="469">
        <v>2.4628621924503991E-2</v>
      </c>
      <c r="K25" s="462">
        <v>1.2999598179700219E-2</v>
      </c>
      <c r="L25" s="463">
        <v>3973918501.5701079</v>
      </c>
      <c r="M25" s="463">
        <v>91049433.619837761</v>
      </c>
      <c r="N25" s="462">
        <v>2.3449009489238816E-2</v>
      </c>
      <c r="O25" s="461">
        <v>879815113.4586941</v>
      </c>
      <c r="P25" s="461">
        <v>12293736.271422744</v>
      </c>
      <c r="Q25" s="462">
        <v>1.4171104706701541E-2</v>
      </c>
    </row>
    <row r="26" spans="1:17" x14ac:dyDescent="0.25">
      <c r="A26" s="486" t="s">
        <v>109</v>
      </c>
      <c r="B26" s="486" t="s">
        <v>477</v>
      </c>
      <c r="C26" s="436" t="s">
        <v>464</v>
      </c>
      <c r="D26" s="465">
        <v>295196040.24375361</v>
      </c>
      <c r="E26" s="465">
        <v>68687544.485783219</v>
      </c>
      <c r="F26" s="466">
        <v>0.30324489267359517</v>
      </c>
      <c r="G26" s="470">
        <v>6.9608623676307051</v>
      </c>
      <c r="H26" s="470">
        <v>1.4235639269126228</v>
      </c>
      <c r="I26" s="471">
        <v>2.9108239967003584</v>
      </c>
      <c r="J26" s="471">
        <v>6.7683212481211452E-2</v>
      </c>
      <c r="K26" s="466">
        <v>2.3805790011133858E-2</v>
      </c>
      <c r="L26" s="467">
        <v>859263717.67244279</v>
      </c>
      <c r="M26" s="467">
        <v>215268175.41082752</v>
      </c>
      <c r="N26" s="466">
        <v>0.33426966692166554</v>
      </c>
      <c r="O26" s="465">
        <v>161266450.90994823</v>
      </c>
      <c r="P26" s="465">
        <v>40672887.28185983</v>
      </c>
      <c r="Q26" s="466">
        <v>0.33727245516431847</v>
      </c>
    </row>
    <row r="27" spans="1:17" x14ac:dyDescent="0.25">
      <c r="A27" s="486" t="s">
        <v>109</v>
      </c>
      <c r="B27" s="486" t="s">
        <v>477</v>
      </c>
      <c r="C27" s="435" t="s">
        <v>465</v>
      </c>
      <c r="D27" s="461">
        <v>900588458.46649528</v>
      </c>
      <c r="E27" s="461">
        <v>8710162.5545961857</v>
      </c>
      <c r="F27" s="462">
        <v>9.7660887079783661E-3</v>
      </c>
      <c r="G27" s="468">
        <v>21.236302167486897</v>
      </c>
      <c r="H27" s="468">
        <v>-0.56683718380818249</v>
      </c>
      <c r="I27" s="469">
        <v>1.7268808231232204</v>
      </c>
      <c r="J27" s="469">
        <v>7.961381124464828E-2</v>
      </c>
      <c r="K27" s="462">
        <v>4.8330847804604123E-2</v>
      </c>
      <c r="L27" s="463">
        <v>1555208938.4518936</v>
      </c>
      <c r="M27" s="463">
        <v>86047242.985746622</v>
      </c>
      <c r="N27" s="462">
        <v>5.8568939859574058E-2</v>
      </c>
      <c r="O27" s="461">
        <v>428733627.03931743</v>
      </c>
      <c r="P27" s="461">
        <v>2181676.8176481724</v>
      </c>
      <c r="Q27" s="462">
        <v>5.1146802083882276E-3</v>
      </c>
    </row>
    <row r="28" spans="1:17" x14ac:dyDescent="0.25">
      <c r="A28" s="486" t="s">
        <v>109</v>
      </c>
      <c r="B28" s="486" t="s">
        <v>477</v>
      </c>
      <c r="C28" s="436" t="s">
        <v>466</v>
      </c>
      <c r="D28" s="465">
        <v>42625274.790518679</v>
      </c>
      <c r="E28" s="465">
        <v>-1781872.660223946</v>
      </c>
      <c r="F28" s="466">
        <v>-4.0125807724993773E-2</v>
      </c>
      <c r="G28" s="470">
        <v>1.0051241573370584</v>
      </c>
      <c r="H28" s="470">
        <v>-8.0467036551228777E-2</v>
      </c>
      <c r="I28" s="471">
        <v>3.1511522335387983</v>
      </c>
      <c r="J28" s="471">
        <v>8.8591399850345809E-2</v>
      </c>
      <c r="K28" s="466">
        <v>2.892722942050072E-2</v>
      </c>
      <c r="L28" s="467">
        <v>134318729.86134797</v>
      </c>
      <c r="M28" s="467">
        <v>-1680860.6571244001</v>
      </c>
      <c r="N28" s="466">
        <v>-1.2359306750236828E-2</v>
      </c>
      <c r="O28" s="465">
        <v>29396637.562589474</v>
      </c>
      <c r="P28" s="465">
        <v>-1577462.7617592588</v>
      </c>
      <c r="Q28" s="466">
        <v>-5.0928444902053074E-2</v>
      </c>
    </row>
    <row r="29" spans="1:17" x14ac:dyDescent="0.25">
      <c r="A29" s="486" t="s">
        <v>109</v>
      </c>
      <c r="B29" s="486" t="s">
        <v>477</v>
      </c>
      <c r="C29" s="435" t="s">
        <v>467</v>
      </c>
      <c r="D29" s="461">
        <v>1485540.1433271149</v>
      </c>
      <c r="E29" s="461">
        <v>-144229.11903903424</v>
      </c>
      <c r="F29" s="462">
        <v>-8.8496649415045398E-2</v>
      </c>
      <c r="G29" s="468">
        <v>3.5029739798514273E-2</v>
      </c>
      <c r="H29" s="468">
        <v>-4.8121158680089204E-3</v>
      </c>
      <c r="I29" s="469">
        <v>10.573021646609281</v>
      </c>
      <c r="J29" s="469">
        <v>-0.51212672481879551</v>
      </c>
      <c r="K29" s="462">
        <v>-4.6199356802368113E-2</v>
      </c>
      <c r="L29" s="463">
        <v>15706648.09230464</v>
      </c>
      <c r="M29" s="463">
        <v>-2359585.9922170155</v>
      </c>
      <c r="N29" s="462">
        <v>-0.13060751793527373</v>
      </c>
      <c r="O29" s="461">
        <v>3500352.3075974332</v>
      </c>
      <c r="P29" s="461">
        <v>-405305.63655671757</v>
      </c>
      <c r="Q29" s="462">
        <v>-0.10377397159507135</v>
      </c>
    </row>
    <row r="30" spans="1:17" x14ac:dyDescent="0.25">
      <c r="A30" s="486" t="s">
        <v>109</v>
      </c>
      <c r="B30" s="486" t="s">
        <v>477</v>
      </c>
      <c r="C30" s="436" t="s">
        <v>468</v>
      </c>
      <c r="D30" s="465">
        <v>4848167.1316267839</v>
      </c>
      <c r="E30" s="465">
        <v>579544.84853159916</v>
      </c>
      <c r="F30" s="466">
        <v>0.13576859466501456</v>
      </c>
      <c r="G30" s="470">
        <v>0.11432207596910364</v>
      </c>
      <c r="H30" s="470">
        <v>9.9699834213092253E-3</v>
      </c>
      <c r="I30" s="471">
        <v>4.3142669664125597</v>
      </c>
      <c r="J30" s="471">
        <v>-0.18408096025535681</v>
      </c>
      <c r="K30" s="466">
        <v>-4.0921903609112784E-2</v>
      </c>
      <c r="L30" s="467">
        <v>20916287.303624567</v>
      </c>
      <c r="M30" s="467">
        <v>1714539.1067348756</v>
      </c>
      <c r="N30" s="466">
        <v>8.9290781711875461E-2</v>
      </c>
      <c r="O30" s="465">
        <v>4898006.1833008965</v>
      </c>
      <c r="P30" s="465">
        <v>601200.98753025383</v>
      </c>
      <c r="Q30" s="466">
        <v>0.13991813920771126</v>
      </c>
    </row>
    <row r="31" spans="1:17" x14ac:dyDescent="0.25">
      <c r="A31" s="486" t="s">
        <v>109</v>
      </c>
      <c r="B31" s="486" t="s">
        <v>477</v>
      </c>
      <c r="C31" s="435" t="s">
        <v>469</v>
      </c>
      <c r="D31" s="461">
        <v>122741202.42070444</v>
      </c>
      <c r="E31" s="461">
        <v>-439761.81823514402</v>
      </c>
      <c r="F31" s="462">
        <v>-3.5700468895674374E-3</v>
      </c>
      <c r="G31" s="468">
        <v>2.8942956558039508</v>
      </c>
      <c r="H31" s="468">
        <v>-0.11702521727826198</v>
      </c>
      <c r="I31" s="469">
        <v>5.9037157072121635</v>
      </c>
      <c r="J31" s="469">
        <v>-9.0067323935542731E-2</v>
      </c>
      <c r="K31" s="462">
        <v>-1.5026790837688429E-2</v>
      </c>
      <c r="L31" s="463">
        <v>724629164.65322042</v>
      </c>
      <c r="M31" s="463">
        <v>-13690808.562548041</v>
      </c>
      <c r="N31" s="462">
        <v>-1.854319137936555E-2</v>
      </c>
      <c r="O31" s="461">
        <v>188859725.45852083</v>
      </c>
      <c r="P31" s="461">
        <v>290020.36268138885</v>
      </c>
      <c r="Q31" s="462">
        <v>1.5380008285741749E-3</v>
      </c>
    </row>
    <row r="32" spans="1:17" x14ac:dyDescent="0.25">
      <c r="A32" s="486" t="s">
        <v>109</v>
      </c>
      <c r="B32" s="486" t="s">
        <v>477</v>
      </c>
      <c r="C32" s="436" t="s">
        <v>470</v>
      </c>
      <c r="D32" s="465">
        <v>562306838.57073796</v>
      </c>
      <c r="E32" s="465">
        <v>54176576.598532379</v>
      </c>
      <c r="F32" s="466">
        <v>0.10661946483615614</v>
      </c>
      <c r="G32" s="470">
        <v>13.259461435988104</v>
      </c>
      <c r="H32" s="470">
        <v>0.83754808618229681</v>
      </c>
      <c r="I32" s="471">
        <v>3.0740651985887113</v>
      </c>
      <c r="J32" s="471">
        <v>0.18828858099800394</v>
      </c>
      <c r="K32" s="466">
        <v>6.5247108819948552E-2</v>
      </c>
      <c r="L32" s="467">
        <v>1728567883.378746</v>
      </c>
      <c r="M32" s="467">
        <v>262217454.68911457</v>
      </c>
      <c r="N32" s="466">
        <v>0.17882318548059406</v>
      </c>
      <c r="O32" s="465">
        <v>340820516.68820119</v>
      </c>
      <c r="P32" s="465">
        <v>26850059.38781333</v>
      </c>
      <c r="Q32" s="466">
        <v>8.5517789217107218E-2</v>
      </c>
    </row>
    <row r="33" spans="1:17" x14ac:dyDescent="0.25">
      <c r="A33" s="486" t="s">
        <v>109</v>
      </c>
      <c r="B33" s="486" t="s">
        <v>478</v>
      </c>
      <c r="C33" s="435" t="s">
        <v>20</v>
      </c>
      <c r="D33" s="461">
        <v>4226949908.3035302</v>
      </c>
      <c r="E33" s="461">
        <v>152698896.6745801</v>
      </c>
      <c r="F33" s="462">
        <v>3.7479010556477385E-2</v>
      </c>
      <c r="G33" s="468">
        <v>100</v>
      </c>
      <c r="H33" s="468">
        <v>-4.2632564145606011E-14</v>
      </c>
      <c r="I33" s="469">
        <v>2.273751258262898</v>
      </c>
      <c r="J33" s="469">
        <v>6.6131365223748073E-2</v>
      </c>
      <c r="K33" s="462">
        <v>2.9955956381923804E-2</v>
      </c>
      <c r="L33" s="463">
        <v>9611032672.6193924</v>
      </c>
      <c r="M33" s="463">
        <v>616635090.11244011</v>
      </c>
      <c r="N33" s="462">
        <v>6.8557686543868485E-2</v>
      </c>
      <c r="O33" s="461">
        <v>2163898507.0190039</v>
      </c>
      <c r="P33" s="461">
        <v>81225365.702937841</v>
      </c>
      <c r="Q33" s="462">
        <v>3.9000534501352699E-2</v>
      </c>
    </row>
    <row r="34" spans="1:17" x14ac:dyDescent="0.25">
      <c r="A34" s="486" t="s">
        <v>109</v>
      </c>
      <c r="B34" s="486" t="s">
        <v>478</v>
      </c>
      <c r="C34" s="436" t="s">
        <v>460</v>
      </c>
      <c r="D34" s="465">
        <v>12510553.761273248</v>
      </c>
      <c r="E34" s="465">
        <v>912986.69424066134</v>
      </c>
      <c r="F34" s="466">
        <v>7.8722260364066404E-2</v>
      </c>
      <c r="G34" s="470">
        <v>0.29597118566977082</v>
      </c>
      <c r="H34" s="470">
        <v>1.1315992999260782E-2</v>
      </c>
      <c r="I34" s="471">
        <v>4.2032278984549247</v>
      </c>
      <c r="J34" s="471">
        <v>-1.6722391330263875E-2</v>
      </c>
      <c r="K34" s="466">
        <v>-3.9626986532855834E-3</v>
      </c>
      <c r="L34" s="467">
        <v>52584708.594503909</v>
      </c>
      <c r="M34" s="467">
        <v>3643552.0891765803</v>
      </c>
      <c r="N34" s="466">
        <v>7.4447609115652458E-2</v>
      </c>
      <c r="O34" s="465">
        <v>13471900.422969289</v>
      </c>
      <c r="P34" s="465">
        <v>1020693.8206741847</v>
      </c>
      <c r="Q34" s="466">
        <v>8.1975494687080555E-2</v>
      </c>
    </row>
    <row r="35" spans="1:17" x14ac:dyDescent="0.25">
      <c r="A35" s="486" t="s">
        <v>109</v>
      </c>
      <c r="B35" s="486" t="s">
        <v>478</v>
      </c>
      <c r="C35" s="435" t="s">
        <v>461</v>
      </c>
      <c r="D35" s="461">
        <v>223325866.20207658</v>
      </c>
      <c r="E35" s="461">
        <v>-3355287.0125781596</v>
      </c>
      <c r="F35" s="462">
        <v>-1.4801790819375641E-2</v>
      </c>
      <c r="G35" s="468">
        <v>5.2833809495440063</v>
      </c>
      <c r="H35" s="468">
        <v>-0.28036935861445222</v>
      </c>
      <c r="I35" s="469">
        <v>2.6497645495310489</v>
      </c>
      <c r="J35" s="469">
        <v>-9.3182898911257084E-3</v>
      </c>
      <c r="K35" s="462">
        <v>-3.5043247818298869E-3</v>
      </c>
      <c r="L35" s="463">
        <v>591760963.25557673</v>
      </c>
      <c r="M35" s="463">
        <v>-11003001.277940392</v>
      </c>
      <c r="N35" s="462">
        <v>-1.8254245318821746E-2</v>
      </c>
      <c r="O35" s="461">
        <v>119434756.45194297</v>
      </c>
      <c r="P35" s="461">
        <v>-1781081.5284974575</v>
      </c>
      <c r="Q35" s="462">
        <v>-1.4693472059194572E-2</v>
      </c>
    </row>
    <row r="36" spans="1:17" x14ac:dyDescent="0.25">
      <c r="A36" s="486" t="s">
        <v>109</v>
      </c>
      <c r="B36" s="486" t="s">
        <v>478</v>
      </c>
      <c r="C36" s="436" t="s">
        <v>462</v>
      </c>
      <c r="D36" s="465">
        <v>3331372.6294767377</v>
      </c>
      <c r="E36" s="465">
        <v>156681.01116882265</v>
      </c>
      <c r="F36" s="466">
        <v>4.9353143551099418E-2</v>
      </c>
      <c r="G36" s="470">
        <v>7.8812682945035684E-2</v>
      </c>
      <c r="H36" s="470">
        <v>8.9181824508131891E-4</v>
      </c>
      <c r="I36" s="471">
        <v>3.0042076493794956</v>
      </c>
      <c r="J36" s="471">
        <v>5.0792003590107271E-2</v>
      </c>
      <c r="K36" s="466">
        <v>1.719771602839586E-2</v>
      </c>
      <c r="L36" s="467">
        <v>10008135.1364075</v>
      </c>
      <c r="M36" s="467">
        <v>631951.24034047127</v>
      </c>
      <c r="N36" s="466">
        <v>6.7399620927395848E-2</v>
      </c>
      <c r="O36" s="465">
        <v>1806200.0942327564</v>
      </c>
      <c r="P36" s="465">
        <v>102309.76354566962</v>
      </c>
      <c r="Q36" s="466">
        <v>6.0044805527133677E-2</v>
      </c>
    </row>
    <row r="37" spans="1:17" x14ac:dyDescent="0.25">
      <c r="A37" s="486" t="s">
        <v>109</v>
      </c>
      <c r="B37" s="486" t="s">
        <v>478</v>
      </c>
      <c r="C37" s="435" t="s">
        <v>463</v>
      </c>
      <c r="D37" s="461">
        <v>2072541660.6783743</v>
      </c>
      <c r="E37" s="461">
        <v>28976742.284551382</v>
      </c>
      <c r="F37" s="462">
        <v>1.4179506617938119E-2</v>
      </c>
      <c r="G37" s="468">
        <v>49.031611579002146</v>
      </c>
      <c r="H37" s="468">
        <v>-1.1264398655693597</v>
      </c>
      <c r="I37" s="469">
        <v>1.9177064086255309</v>
      </c>
      <c r="J37" s="469">
        <v>2.5653888364623123E-2</v>
      </c>
      <c r="K37" s="462">
        <v>1.355876123411497E-2</v>
      </c>
      <c r="L37" s="463">
        <v>3974526424.8263187</v>
      </c>
      <c r="M37" s="463">
        <v>107994270.66250992</v>
      </c>
      <c r="N37" s="462">
        <v>2.7930524396703273E-2</v>
      </c>
      <c r="O37" s="461">
        <v>880208880.16820526</v>
      </c>
      <c r="P37" s="461">
        <v>15494151.348338723</v>
      </c>
      <c r="Q37" s="462">
        <v>1.7918223006892248E-2</v>
      </c>
    </row>
    <row r="38" spans="1:17" x14ac:dyDescent="0.25">
      <c r="A38" s="486" t="s">
        <v>109</v>
      </c>
      <c r="B38" s="486" t="s">
        <v>478</v>
      </c>
      <c r="C38" s="436" t="s">
        <v>464</v>
      </c>
      <c r="D38" s="465">
        <v>288658820.9517895</v>
      </c>
      <c r="E38" s="465">
        <v>64705446.9366014</v>
      </c>
      <c r="F38" s="466">
        <v>0.28892374236886109</v>
      </c>
      <c r="G38" s="470">
        <v>6.8290097402086696</v>
      </c>
      <c r="H38" s="470">
        <v>1.3322111046811038</v>
      </c>
      <c r="I38" s="471">
        <v>2.9007297985390221</v>
      </c>
      <c r="J38" s="471">
        <v>5.4530619024661942E-2</v>
      </c>
      <c r="K38" s="466">
        <v>1.9159101519369549E-2</v>
      </c>
      <c r="L38" s="467">
        <v>837321243.54599595</v>
      </c>
      <c r="M38" s="467">
        <v>199905334.17449498</v>
      </c>
      <c r="N38" s="466">
        <v>0.31361836319963182</v>
      </c>
      <c r="O38" s="465">
        <v>157044611.06495509</v>
      </c>
      <c r="P38" s="465">
        <v>37707123.054033548</v>
      </c>
      <c r="Q38" s="466">
        <v>0.31597047736234118</v>
      </c>
    </row>
    <row r="39" spans="1:17" x14ac:dyDescent="0.25">
      <c r="A39" s="486" t="s">
        <v>109</v>
      </c>
      <c r="B39" s="486" t="s">
        <v>478</v>
      </c>
      <c r="C39" s="435" t="s">
        <v>465</v>
      </c>
      <c r="D39" s="461">
        <v>898606151.32539713</v>
      </c>
      <c r="E39" s="461">
        <v>9007066.9596631527</v>
      </c>
      <c r="F39" s="462">
        <v>1.012486087042795E-2</v>
      </c>
      <c r="G39" s="468">
        <v>21.258973274326056</v>
      </c>
      <c r="H39" s="468">
        <v>-0.57569233234844219</v>
      </c>
      <c r="I39" s="469">
        <v>1.719311695083598</v>
      </c>
      <c r="J39" s="469">
        <v>7.0276946797394046E-2</v>
      </c>
      <c r="K39" s="462">
        <v>4.2617019969064279E-2</v>
      </c>
      <c r="L39" s="463">
        <v>1544984065.2478168</v>
      </c>
      <c r="M39" s="463">
        <v>78004263.085131168</v>
      </c>
      <c r="N39" s="462">
        <v>5.3173372237391325E-2</v>
      </c>
      <c r="O39" s="461">
        <v>428008072.44337392</v>
      </c>
      <c r="P39" s="461">
        <v>2650580.2848896384</v>
      </c>
      <c r="Q39" s="462">
        <v>6.2314178867268113E-3</v>
      </c>
    </row>
    <row r="40" spans="1:17" x14ac:dyDescent="0.25">
      <c r="A40" s="486" t="s">
        <v>109</v>
      </c>
      <c r="B40" s="486" t="s">
        <v>478</v>
      </c>
      <c r="C40" s="436" t="s">
        <v>466</v>
      </c>
      <c r="D40" s="465">
        <v>42473988.105949797</v>
      </c>
      <c r="E40" s="465">
        <v>-2253335.4795312732</v>
      </c>
      <c r="F40" s="466">
        <v>-5.0379394493050511E-2</v>
      </c>
      <c r="G40" s="470">
        <v>1.0048377441737077</v>
      </c>
      <c r="H40" s="470">
        <v>-9.2967066031110601E-2</v>
      </c>
      <c r="I40" s="471">
        <v>3.1412866690238817</v>
      </c>
      <c r="J40" s="471">
        <v>7.6976883963157494E-2</v>
      </c>
      <c r="K40" s="466">
        <v>2.5120464105306533E-2</v>
      </c>
      <c r="L40" s="467">
        <v>133422972.61749901</v>
      </c>
      <c r="M40" s="467">
        <v>-3635402.7050679475</v>
      </c>
      <c r="N40" s="466">
        <v>-2.6524484158753709E-2</v>
      </c>
      <c r="O40" s="465">
        <v>29308761.63574747</v>
      </c>
      <c r="P40" s="465">
        <v>-1852173.1168039404</v>
      </c>
      <c r="Q40" s="466">
        <v>-5.9438945959484971E-2</v>
      </c>
    </row>
    <row r="41" spans="1:17" x14ac:dyDescent="0.25">
      <c r="A41" s="486" t="s">
        <v>109</v>
      </c>
      <c r="B41" s="486" t="s">
        <v>478</v>
      </c>
      <c r="C41" s="435" t="s">
        <v>467</v>
      </c>
      <c r="D41" s="461">
        <v>1498149.0043234199</v>
      </c>
      <c r="E41" s="461">
        <v>-170406.56960748974</v>
      </c>
      <c r="F41" s="462">
        <v>-0.10212819535044496</v>
      </c>
      <c r="G41" s="468">
        <v>3.5442790589507986E-2</v>
      </c>
      <c r="H41" s="468">
        <v>-5.5108857836076511E-3</v>
      </c>
      <c r="I41" s="469">
        <v>10.615399211494378</v>
      </c>
      <c r="J41" s="469">
        <v>-0.4762250374757997</v>
      </c>
      <c r="K41" s="462">
        <v>-4.2935554503662141E-2</v>
      </c>
      <c r="L41" s="463">
        <v>15903449.759195918</v>
      </c>
      <c r="M41" s="463">
        <v>-2603541.70537051</v>
      </c>
      <c r="N41" s="462">
        <v>-0.14067881915627739</v>
      </c>
      <c r="O41" s="461">
        <v>3538607.8747570659</v>
      </c>
      <c r="P41" s="461">
        <v>-466727.58492531534</v>
      </c>
      <c r="Q41" s="462">
        <v>-0.1165264656664554</v>
      </c>
    </row>
    <row r="42" spans="1:17" x14ac:dyDescent="0.25">
      <c r="A42" s="486" t="s">
        <v>109</v>
      </c>
      <c r="B42" s="486" t="s">
        <v>478</v>
      </c>
      <c r="C42" s="436" t="s">
        <v>468</v>
      </c>
      <c r="D42" s="465">
        <v>4730893.7834792333</v>
      </c>
      <c r="E42" s="465">
        <v>535477.65737987775</v>
      </c>
      <c r="F42" s="466">
        <v>0.12763397986881758</v>
      </c>
      <c r="G42" s="470">
        <v>0.11192216340642558</v>
      </c>
      <c r="H42" s="470">
        <v>8.9482397545796177E-3</v>
      </c>
      <c r="I42" s="471">
        <v>4.3386638850181498</v>
      </c>
      <c r="J42" s="471">
        <v>-0.17552950560647318</v>
      </c>
      <c r="K42" s="466">
        <v>-3.8883913562725185E-2</v>
      </c>
      <c r="L42" s="467">
        <v>20525758.002238225</v>
      </c>
      <c r="M42" s="467">
        <v>1586838.254880555</v>
      </c>
      <c r="N42" s="466">
        <v>8.3787157665206766E-2</v>
      </c>
      <c r="O42" s="465">
        <v>4786824.0437927283</v>
      </c>
      <c r="P42" s="465">
        <v>572865.68174957298</v>
      </c>
      <c r="Q42" s="466">
        <v>0.13594478932435788</v>
      </c>
    </row>
    <row r="43" spans="1:17" x14ac:dyDescent="0.25">
      <c r="A43" s="486" t="s">
        <v>109</v>
      </c>
      <c r="B43" s="486" t="s">
        <v>478</v>
      </c>
      <c r="C43" s="435" t="s">
        <v>469</v>
      </c>
      <c r="D43" s="461">
        <v>122557119.94038288</v>
      </c>
      <c r="E43" s="461">
        <v>-571358.16534805298</v>
      </c>
      <c r="F43" s="462">
        <v>-4.6403413258907121E-3</v>
      </c>
      <c r="G43" s="468">
        <v>2.8994221033854339</v>
      </c>
      <c r="H43" s="468">
        <v>-0.12269110844886244</v>
      </c>
      <c r="I43" s="469">
        <v>5.9087725688532702</v>
      </c>
      <c r="J43" s="469">
        <v>-8.6916582029727074E-2</v>
      </c>
      <c r="K43" s="462">
        <v>-1.449651238455661E-2</v>
      </c>
      <c r="L43" s="463">
        <v>724162148.42139447</v>
      </c>
      <c r="M43" s="463">
        <v>-14077931.921871185</v>
      </c>
      <c r="N43" s="462">
        <v>-1.9069584944948061E-2</v>
      </c>
      <c r="O43" s="461">
        <v>188632944.78766388</v>
      </c>
      <c r="P43" s="461">
        <v>609397.52985149622</v>
      </c>
      <c r="Q43" s="462">
        <v>3.2410702741178911E-3</v>
      </c>
    </row>
    <row r="44" spans="1:17" x14ac:dyDescent="0.25">
      <c r="A44" s="486" t="s">
        <v>109</v>
      </c>
      <c r="B44" s="486" t="s">
        <v>478</v>
      </c>
      <c r="C44" s="436" t="s">
        <v>470</v>
      </c>
      <c r="D44" s="465">
        <v>556287294.7954334</v>
      </c>
      <c r="E44" s="465">
        <v>54328617.769938648</v>
      </c>
      <c r="F44" s="466">
        <v>0.10823324758898284</v>
      </c>
      <c r="G44" s="470">
        <v>13.160489404017971</v>
      </c>
      <c r="H44" s="470">
        <v>0.84022058423300905</v>
      </c>
      <c r="I44" s="471">
        <v>3.0638830669923749</v>
      </c>
      <c r="J44" s="471">
        <v>0.1759203765918822</v>
      </c>
      <c r="K44" s="466">
        <v>6.0915044774171291E-2</v>
      </c>
      <c r="L44" s="467">
        <v>1704399222.906724</v>
      </c>
      <c r="M44" s="467">
        <v>254761291.53430414</v>
      </c>
      <c r="N44" s="466">
        <v>0.17574132548609103</v>
      </c>
      <c r="O44" s="465">
        <v>337387347.75600433</v>
      </c>
      <c r="P44" s="465">
        <v>26899556.507755756</v>
      </c>
      <c r="Q44" s="466">
        <v>8.6636438745665151E-2</v>
      </c>
    </row>
    <row r="45" spans="1:17" x14ac:dyDescent="0.25">
      <c r="A45" s="486" t="s">
        <v>111</v>
      </c>
      <c r="B45" s="486" t="s">
        <v>476</v>
      </c>
      <c r="C45" s="435" t="s">
        <v>20</v>
      </c>
      <c r="D45" s="461">
        <v>345857309.36570698</v>
      </c>
      <c r="E45" s="461">
        <v>13995432.698849738</v>
      </c>
      <c r="F45" s="462">
        <v>4.2172462951805663E-2</v>
      </c>
      <c r="G45" s="468">
        <v>100.00000000000006</v>
      </c>
      <c r="H45" s="468">
        <v>1.2789769243681803E-13</v>
      </c>
      <c r="I45" s="469">
        <v>2.263795770998648</v>
      </c>
      <c r="J45" s="469">
        <v>8.4674520584954394E-2</v>
      </c>
      <c r="K45" s="462">
        <v>3.8857186385970688E-2</v>
      </c>
      <c r="L45" s="463">
        <v>782950314.31105864</v>
      </c>
      <c r="M45" s="463">
        <v>59783046.664141655</v>
      </c>
      <c r="N45" s="462">
        <v>8.266835259105014E-2</v>
      </c>
      <c r="O45" s="461">
        <v>175533943.31755358</v>
      </c>
      <c r="P45" s="461">
        <v>9211629.1796559691</v>
      </c>
      <c r="Q45" s="462">
        <v>5.5384205224673702E-2</v>
      </c>
    </row>
    <row r="46" spans="1:17" x14ac:dyDescent="0.25">
      <c r="A46" s="486" t="s">
        <v>111</v>
      </c>
      <c r="B46" s="486" t="s">
        <v>476</v>
      </c>
      <c r="C46" s="436" t="s">
        <v>460</v>
      </c>
      <c r="D46" s="465">
        <v>980185.75250115572</v>
      </c>
      <c r="E46" s="465">
        <v>211035.90623443178</v>
      </c>
      <c r="F46" s="466">
        <v>0.27437554237155665</v>
      </c>
      <c r="G46" s="470">
        <v>0.28340755738220208</v>
      </c>
      <c r="H46" s="470">
        <v>5.1639493514220702E-2</v>
      </c>
      <c r="I46" s="471">
        <v>4.2886142243545349</v>
      </c>
      <c r="J46" s="471">
        <v>-7.426653936063321E-2</v>
      </c>
      <c r="K46" s="466">
        <v>-1.7022362833815398E-2</v>
      </c>
      <c r="L46" s="467">
        <v>4203638.5606861096</v>
      </c>
      <c r="M46" s="467">
        <v>847929.49199454067</v>
      </c>
      <c r="N46" s="466">
        <v>0.25268265950276747</v>
      </c>
      <c r="O46" s="465">
        <v>1055797.1012449861</v>
      </c>
      <c r="P46" s="465">
        <v>220254.36179685162</v>
      </c>
      <c r="Q46" s="466">
        <v>0.26360633801010214</v>
      </c>
    </row>
    <row r="47" spans="1:17" x14ac:dyDescent="0.25">
      <c r="A47" s="486" t="s">
        <v>111</v>
      </c>
      <c r="B47" s="486" t="s">
        <v>476</v>
      </c>
      <c r="C47" s="435" t="s">
        <v>461</v>
      </c>
      <c r="D47" s="461">
        <v>18720281.376705855</v>
      </c>
      <c r="E47" s="461">
        <v>406036.34387915209</v>
      </c>
      <c r="F47" s="462">
        <v>2.2170520441949258E-2</v>
      </c>
      <c r="G47" s="468">
        <v>5.4127181556574184</v>
      </c>
      <c r="H47" s="468">
        <v>-0.10591665011499085</v>
      </c>
      <c r="I47" s="469">
        <v>2.5846173400286507</v>
      </c>
      <c r="J47" s="469">
        <v>-7.9443053157661758E-3</v>
      </c>
      <c r="K47" s="462">
        <v>-3.0642686279156112E-3</v>
      </c>
      <c r="L47" s="463">
        <v>48384763.856449373</v>
      </c>
      <c r="M47" s="463">
        <v>903954.62090335786</v>
      </c>
      <c r="N47" s="462">
        <v>1.9038315383778707E-2</v>
      </c>
      <c r="O47" s="461">
        <v>10130871.966438651</v>
      </c>
      <c r="P47" s="461">
        <v>405397.77082745172</v>
      </c>
      <c r="Q47" s="462">
        <v>4.168411356336691E-2</v>
      </c>
    </row>
    <row r="48" spans="1:17" x14ac:dyDescent="0.25">
      <c r="A48" s="486" t="s">
        <v>111</v>
      </c>
      <c r="B48" s="486" t="s">
        <v>476</v>
      </c>
      <c r="C48" s="436" t="s">
        <v>462</v>
      </c>
      <c r="D48" s="465">
        <v>352401.7684946463</v>
      </c>
      <c r="E48" s="465">
        <v>87787.814883533458</v>
      </c>
      <c r="F48" s="466">
        <v>0.33175807127899959</v>
      </c>
      <c r="G48" s="470">
        <v>0.10189224253809812</v>
      </c>
      <c r="H48" s="470">
        <v>2.2156071493435486E-2</v>
      </c>
      <c r="I48" s="471">
        <v>2.8708856203392363</v>
      </c>
      <c r="J48" s="471">
        <v>-0.1140403556806886</v>
      </c>
      <c r="K48" s="466">
        <v>-3.8205421707894094E-2</v>
      </c>
      <c r="L48" s="467">
        <v>1011705.1697533965</v>
      </c>
      <c r="M48" s="467">
        <v>221852.10600225441</v>
      </c>
      <c r="N48" s="466">
        <v>0.28087769255289363</v>
      </c>
      <c r="O48" s="465">
        <v>190012.69703024626</v>
      </c>
      <c r="P48" s="465">
        <v>47376.487171486835</v>
      </c>
      <c r="Q48" s="466">
        <v>0.33214908905950152</v>
      </c>
    </row>
    <row r="49" spans="1:17" x14ac:dyDescent="0.25">
      <c r="A49" s="486" t="s">
        <v>111</v>
      </c>
      <c r="B49" s="486" t="s">
        <v>476</v>
      </c>
      <c r="C49" s="435" t="s">
        <v>463</v>
      </c>
      <c r="D49" s="461">
        <v>168668176.42785618</v>
      </c>
      <c r="E49" s="461">
        <v>-1919064.335375309</v>
      </c>
      <c r="F49" s="462">
        <v>-1.1249753069392196E-2</v>
      </c>
      <c r="G49" s="468">
        <v>48.768139883233687</v>
      </c>
      <c r="H49" s="468">
        <v>-2.6349445796668292</v>
      </c>
      <c r="I49" s="469">
        <v>1.9157831932542781</v>
      </c>
      <c r="J49" s="469">
        <v>1.787250814754171E-2</v>
      </c>
      <c r="K49" s="462">
        <v>9.416938472284633E-3</v>
      </c>
      <c r="L49" s="463">
        <v>323131657.63733429</v>
      </c>
      <c r="M49" s="463">
        <v>-627689.35007816553</v>
      </c>
      <c r="N49" s="462">
        <v>-1.9387528295903367E-3</v>
      </c>
      <c r="O49" s="461">
        <v>71599789.311431527</v>
      </c>
      <c r="P49" s="461">
        <v>-382269.47165870667</v>
      </c>
      <c r="Q49" s="462">
        <v>-5.3106215371059662E-3</v>
      </c>
    </row>
    <row r="50" spans="1:17" x14ac:dyDescent="0.25">
      <c r="A50" s="486" t="s">
        <v>111</v>
      </c>
      <c r="B50" s="486" t="s">
        <v>476</v>
      </c>
      <c r="C50" s="436" t="s">
        <v>464</v>
      </c>
      <c r="D50" s="465">
        <v>26763937.04085771</v>
      </c>
      <c r="E50" s="465">
        <v>6542471.1232329011</v>
      </c>
      <c r="F50" s="466">
        <v>0.32354089213337173</v>
      </c>
      <c r="G50" s="470">
        <v>7.7384332544372318</v>
      </c>
      <c r="H50" s="470">
        <v>1.6450952305809068</v>
      </c>
      <c r="I50" s="471">
        <v>2.9454136582248713</v>
      </c>
      <c r="J50" s="471">
        <v>0.13222696502112186</v>
      </c>
      <c r="K50" s="466">
        <v>4.7002555977021715E-2</v>
      </c>
      <c r="L50" s="467">
        <v>78830865.708012849</v>
      </c>
      <c r="M50" s="467">
        <v>21944106.871477589</v>
      </c>
      <c r="N50" s="466">
        <v>0.38575069700374787</v>
      </c>
      <c r="O50" s="465">
        <v>14972710.922293067</v>
      </c>
      <c r="P50" s="465">
        <v>4224758.7778285202</v>
      </c>
      <c r="Q50" s="466">
        <v>0.39307569675069426</v>
      </c>
    </row>
    <row r="51" spans="1:17" x14ac:dyDescent="0.25">
      <c r="A51" s="486" t="s">
        <v>111</v>
      </c>
      <c r="B51" s="486" t="s">
        <v>476</v>
      </c>
      <c r="C51" s="435" t="s">
        <v>465</v>
      </c>
      <c r="D51" s="461">
        <v>72420863.711977109</v>
      </c>
      <c r="E51" s="461">
        <v>2099391.8750502169</v>
      </c>
      <c r="F51" s="462">
        <v>2.9854208397666015E-2</v>
      </c>
      <c r="G51" s="468">
        <v>20.939520938503531</v>
      </c>
      <c r="H51" s="468">
        <v>-0.25046103327918345</v>
      </c>
      <c r="I51" s="469">
        <v>1.7380957556160732</v>
      </c>
      <c r="J51" s="469">
        <v>9.6315500502907714E-2</v>
      </c>
      <c r="K51" s="462">
        <v>5.8665281302380405E-2</v>
      </c>
      <c r="L51" s="463">
        <v>125874395.83583751</v>
      </c>
      <c r="M51" s="463">
        <v>10421991.863474399</v>
      </c>
      <c r="N51" s="462">
        <v>9.0270895233755422E-2</v>
      </c>
      <c r="O51" s="461">
        <v>34252528.823903799</v>
      </c>
      <c r="P51" s="461">
        <v>802485.52746041492</v>
      </c>
      <c r="Q51" s="462">
        <v>2.3990567675759637E-2</v>
      </c>
    </row>
    <row r="52" spans="1:17" x14ac:dyDescent="0.25">
      <c r="A52" s="486" t="s">
        <v>111</v>
      </c>
      <c r="B52" s="486" t="s">
        <v>476</v>
      </c>
      <c r="C52" s="436" t="s">
        <v>466</v>
      </c>
      <c r="D52" s="465">
        <v>3305420.429570918</v>
      </c>
      <c r="E52" s="465">
        <v>159853.68996052584</v>
      </c>
      <c r="F52" s="466">
        <v>5.0818724634761753E-2</v>
      </c>
      <c r="G52" s="470">
        <v>0.9557179623102291</v>
      </c>
      <c r="H52" s="470">
        <v>7.8637612782446187E-3</v>
      </c>
      <c r="I52" s="471">
        <v>3.196837009581766</v>
      </c>
      <c r="J52" s="471">
        <v>0.12691548505827122</v>
      </c>
      <c r="K52" s="466">
        <v>4.1341605654877676E-2</v>
      </c>
      <c r="L52" s="467">
        <v>10566890.36147997</v>
      </c>
      <c r="M52" s="467">
        <v>910247.32072483562</v>
      </c>
      <c r="N52" s="466">
        <v>9.4261257963373549E-2</v>
      </c>
      <c r="O52" s="465">
        <v>2292083.4093585014</v>
      </c>
      <c r="P52" s="465">
        <v>91708.624915309716</v>
      </c>
      <c r="Q52" s="466">
        <v>4.1678638368198136E-2</v>
      </c>
    </row>
    <row r="53" spans="1:17" x14ac:dyDescent="0.25">
      <c r="A53" s="486" t="s">
        <v>111</v>
      </c>
      <c r="B53" s="486" t="s">
        <v>476</v>
      </c>
      <c r="C53" s="435" t="s">
        <v>467</v>
      </c>
      <c r="D53" s="461">
        <v>93405.486824970372</v>
      </c>
      <c r="E53" s="461">
        <v>-12570.443846383496</v>
      </c>
      <c r="F53" s="462">
        <v>-0.11861602692941847</v>
      </c>
      <c r="G53" s="468">
        <v>2.7006943122374248E-2</v>
      </c>
      <c r="H53" s="468">
        <v>-4.9268034518786114E-3</v>
      </c>
      <c r="I53" s="469">
        <v>10.165637454971815</v>
      </c>
      <c r="J53" s="469">
        <v>-0.60281759035345139</v>
      </c>
      <c r="K53" s="462">
        <v>-5.597995142442859E-2</v>
      </c>
      <c r="L53" s="463">
        <v>949526.31536779518</v>
      </c>
      <c r="M53" s="463">
        <v>-191670.729953186</v>
      </c>
      <c r="N53" s="462">
        <v>-0.16795585892817952</v>
      </c>
      <c r="O53" s="461">
        <v>215977.6091735363</v>
      </c>
      <c r="P53" s="461">
        <v>-38191.14245865657</v>
      </c>
      <c r="Q53" s="462">
        <v>-0.15025900002815021</v>
      </c>
    </row>
    <row r="54" spans="1:17" x14ac:dyDescent="0.25">
      <c r="A54" s="486" t="s">
        <v>111</v>
      </c>
      <c r="B54" s="486" t="s">
        <v>476</v>
      </c>
      <c r="C54" s="436" t="s">
        <v>468</v>
      </c>
      <c r="D54" s="465">
        <v>448053.03853625525</v>
      </c>
      <c r="E54" s="465">
        <v>117273.34814755665</v>
      </c>
      <c r="F54" s="466">
        <v>0.35453612043033522</v>
      </c>
      <c r="G54" s="470">
        <v>0.12954852374176296</v>
      </c>
      <c r="H54" s="470">
        <v>2.9874619130913438E-2</v>
      </c>
      <c r="I54" s="471">
        <v>4.1622944294481989</v>
      </c>
      <c r="J54" s="471">
        <v>-0.29505107225985938</v>
      </c>
      <c r="K54" s="466">
        <v>-6.6194346421383665E-2</v>
      </c>
      <c r="L54" s="467">
        <v>1864928.6663967944</v>
      </c>
      <c r="M54" s="467">
        <v>390529.30138634448</v>
      </c>
      <c r="N54" s="466">
        <v>0.26487348723429255</v>
      </c>
      <c r="O54" s="465">
        <v>443595.03032410145</v>
      </c>
      <c r="P54" s="465">
        <v>111182.13950816961</v>
      </c>
      <c r="Q54" s="466">
        <v>0.33446999975020492</v>
      </c>
    </row>
    <row r="55" spans="1:17" x14ac:dyDescent="0.25">
      <c r="A55" s="486" t="s">
        <v>111</v>
      </c>
      <c r="B55" s="486" t="s">
        <v>476</v>
      </c>
      <c r="C55" s="435" t="s">
        <v>469</v>
      </c>
      <c r="D55" s="461">
        <v>7931545.5871072495</v>
      </c>
      <c r="E55" s="461">
        <v>190322.24858456757</v>
      </c>
      <c r="F55" s="462">
        <v>2.4585551955007702E-2</v>
      </c>
      <c r="G55" s="468">
        <v>2.2932999743892921</v>
      </c>
      <c r="H55" s="468">
        <v>-3.9364270227687292E-2</v>
      </c>
      <c r="I55" s="469">
        <v>5.9858300015477184</v>
      </c>
      <c r="J55" s="469">
        <v>-8.2240735301108536E-2</v>
      </c>
      <c r="K55" s="462">
        <v>-1.3553028444723846E-2</v>
      </c>
      <c r="L55" s="463">
        <v>47476883.533949986</v>
      </c>
      <c r="M55" s="463">
        <v>502592.72604931891</v>
      </c>
      <c r="N55" s="462">
        <v>1.0699314825308384E-2</v>
      </c>
      <c r="O55" s="461">
        <v>12159697.788034558</v>
      </c>
      <c r="P55" s="461">
        <v>239414.56725452282</v>
      </c>
      <c r="Q55" s="462">
        <v>2.0084637488911618E-2</v>
      </c>
    </row>
    <row r="56" spans="1:17" x14ac:dyDescent="0.25">
      <c r="A56" s="486" t="s">
        <v>111</v>
      </c>
      <c r="B56" s="486" t="s">
        <v>476</v>
      </c>
      <c r="C56" s="436" t="s">
        <v>470</v>
      </c>
      <c r="D56" s="465">
        <v>46081738.8186666</v>
      </c>
      <c r="E56" s="465">
        <v>6021626.7014878616</v>
      </c>
      <c r="F56" s="466">
        <v>0.15031477405440519</v>
      </c>
      <c r="G56" s="470">
        <v>13.323916416044321</v>
      </c>
      <c r="H56" s="470">
        <v>1.2525955040031231</v>
      </c>
      <c r="I56" s="471">
        <v>3.0458376759038104</v>
      </c>
      <c r="J56" s="471">
        <v>0.14530376816661184</v>
      </c>
      <c r="K56" s="466">
        <v>5.0095524751154544E-2</v>
      </c>
      <c r="L56" s="467">
        <v>140357496.26505387</v>
      </c>
      <c r="M56" s="467">
        <v>24161782.721423119</v>
      </c>
      <c r="N56" s="466">
        <v>0.20794039628966626</v>
      </c>
      <c r="O56" s="465">
        <v>28163368.200611889</v>
      </c>
      <c r="P56" s="465">
        <v>3432013.0793018863</v>
      </c>
      <c r="Q56" s="466">
        <v>0.13877173581744659</v>
      </c>
    </row>
    <row r="57" spans="1:17" x14ac:dyDescent="0.25">
      <c r="A57" s="486" t="s">
        <v>111</v>
      </c>
      <c r="B57" s="486" t="s">
        <v>477</v>
      </c>
      <c r="C57" s="435" t="s">
        <v>20</v>
      </c>
      <c r="D57" s="461">
        <v>4206921747.8142643</v>
      </c>
      <c r="E57" s="461">
        <v>152044015.75369596</v>
      </c>
      <c r="F57" s="462">
        <v>3.7496572227452028E-2</v>
      </c>
      <c r="G57" s="468">
        <v>99.999999999999986</v>
      </c>
      <c r="H57" s="468">
        <v>-2.8421709430404007E-14</v>
      </c>
      <c r="I57" s="469">
        <v>2.2772588128241127</v>
      </c>
      <c r="J57" s="469">
        <v>7.2177214491930375E-2</v>
      </c>
      <c r="K57" s="462">
        <v>3.2732219318560254E-2</v>
      </c>
      <c r="L57" s="463">
        <v>9580249625.0714531</v>
      </c>
      <c r="M57" s="463">
        <v>638913354.6177597</v>
      </c>
      <c r="N57" s="462">
        <v>7.1456137571855413E-2</v>
      </c>
      <c r="O57" s="461">
        <v>2151908012.7313776</v>
      </c>
      <c r="P57" s="461">
        <v>83066605.85775876</v>
      </c>
      <c r="Q57" s="462">
        <v>4.0151268039093885E-2</v>
      </c>
    </row>
    <row r="58" spans="1:17" x14ac:dyDescent="0.25">
      <c r="A58" s="486" t="s">
        <v>111</v>
      </c>
      <c r="B58" s="486" t="s">
        <v>477</v>
      </c>
      <c r="C58" s="436" t="s">
        <v>460</v>
      </c>
      <c r="D58" s="465">
        <v>12679784.809032792</v>
      </c>
      <c r="E58" s="465">
        <v>1240891.2930417191</v>
      </c>
      <c r="F58" s="466">
        <v>0.10848001087753875</v>
      </c>
      <c r="G58" s="470">
        <v>0.30140291569769895</v>
      </c>
      <c r="H58" s="470">
        <v>1.930085808083043E-2</v>
      </c>
      <c r="I58" s="471">
        <v>4.1960332701319132</v>
      </c>
      <c r="J58" s="471">
        <v>-3.4732450349196142E-2</v>
      </c>
      <c r="K58" s="466">
        <v>-8.2094950758101713E-3</v>
      </c>
      <c r="L58" s="467">
        <v>53204798.916814826</v>
      </c>
      <c r="M58" s="467">
        <v>4809520.3491261601</v>
      </c>
      <c r="N58" s="466">
        <v>9.9379949686605559E-2</v>
      </c>
      <c r="O58" s="465">
        <v>13623732.429721894</v>
      </c>
      <c r="P58" s="465">
        <v>1359797.8592370581</v>
      </c>
      <c r="Q58" s="466">
        <v>0.11087778163050821</v>
      </c>
    </row>
    <row r="59" spans="1:17" x14ac:dyDescent="0.25">
      <c r="A59" s="486" t="s">
        <v>111</v>
      </c>
      <c r="B59" s="486" t="s">
        <v>477</v>
      </c>
      <c r="C59" s="435" t="s">
        <v>461</v>
      </c>
      <c r="D59" s="461">
        <v>223431305.26051861</v>
      </c>
      <c r="E59" s="461">
        <v>-2736208.6780616939</v>
      </c>
      <c r="F59" s="462">
        <v>-1.2098150748585222E-2</v>
      </c>
      <c r="G59" s="468">
        <v>5.3110402012256079</v>
      </c>
      <c r="H59" s="468">
        <v>-0.26662523983933806</v>
      </c>
      <c r="I59" s="469">
        <v>2.6496944466459413</v>
      </c>
      <c r="J59" s="469">
        <v>-9.7258347273787571E-3</v>
      </c>
      <c r="K59" s="462">
        <v>-3.6571258764546808E-3</v>
      </c>
      <c r="L59" s="463">
        <v>592024688.75565028</v>
      </c>
      <c r="M59" s="463">
        <v>-9449784.8003932238</v>
      </c>
      <c r="N59" s="462">
        <v>-1.5711032164879932E-2</v>
      </c>
      <c r="O59" s="461">
        <v>119689687.35275459</v>
      </c>
      <c r="P59" s="461">
        <v>-1161912.7433005124</v>
      </c>
      <c r="Q59" s="462">
        <v>-9.6143761636337671E-3</v>
      </c>
    </row>
    <row r="60" spans="1:17" x14ac:dyDescent="0.25">
      <c r="A60" s="486" t="s">
        <v>111</v>
      </c>
      <c r="B60" s="486" t="s">
        <v>477</v>
      </c>
      <c r="C60" s="436" t="s">
        <v>462</v>
      </c>
      <c r="D60" s="465">
        <v>3417189.1927416464</v>
      </c>
      <c r="E60" s="465">
        <v>249832.86439874908</v>
      </c>
      <c r="F60" s="466">
        <v>7.8877410212149085E-2</v>
      </c>
      <c r="G60" s="470">
        <v>8.122778120408515E-2</v>
      </c>
      <c r="H60" s="470">
        <v>3.1155288098966422E-3</v>
      </c>
      <c r="I60" s="471">
        <v>2.9911040023957955</v>
      </c>
      <c r="J60" s="471">
        <v>3.3615760310265141E-2</v>
      </c>
      <c r="K60" s="466">
        <v>1.136632086373413E-2</v>
      </c>
      <c r="L60" s="467">
        <v>10221168.271353196</v>
      </c>
      <c r="M60" s="467">
        <v>853749.17178388126</v>
      </c>
      <c r="N60" s="466">
        <v>9.1140277029254937E-2</v>
      </c>
      <c r="O60" s="465">
        <v>1852334.8481011733</v>
      </c>
      <c r="P60" s="465">
        <v>151279.71038595447</v>
      </c>
      <c r="Q60" s="466">
        <v>8.8932867037541538E-2</v>
      </c>
    </row>
    <row r="61" spans="1:17" x14ac:dyDescent="0.25">
      <c r="A61" s="486" t="s">
        <v>111</v>
      </c>
      <c r="B61" s="486" t="s">
        <v>477</v>
      </c>
      <c r="C61" s="435" t="s">
        <v>463</v>
      </c>
      <c r="D61" s="461">
        <v>2056665632.3779182</v>
      </c>
      <c r="E61" s="461">
        <v>20972939.767562151</v>
      </c>
      <c r="F61" s="462">
        <v>1.0302606009096923E-2</v>
      </c>
      <c r="G61" s="468">
        <v>48.887660756857976</v>
      </c>
      <c r="H61" s="468">
        <v>-1.315892275452029</v>
      </c>
      <c r="I61" s="469">
        <v>1.9130933660313743</v>
      </c>
      <c r="J61" s="469">
        <v>2.4632874067083144E-2</v>
      </c>
      <c r="K61" s="462">
        <v>1.3043891663023961E-2</v>
      </c>
      <c r="L61" s="463">
        <v>3934593377.4469166</v>
      </c>
      <c r="M61" s="463">
        <v>90268153.671851158</v>
      </c>
      <c r="N61" s="462">
        <v>2.3480883748750396E-2</v>
      </c>
      <c r="O61" s="461">
        <v>871280812.64307296</v>
      </c>
      <c r="P61" s="461">
        <v>12461996.223686457</v>
      </c>
      <c r="Q61" s="462">
        <v>1.4510623178522555E-2</v>
      </c>
    </row>
    <row r="62" spans="1:17" x14ac:dyDescent="0.25">
      <c r="A62" s="486" t="s">
        <v>111</v>
      </c>
      <c r="B62" s="486" t="s">
        <v>477</v>
      </c>
      <c r="C62" s="436" t="s">
        <v>464</v>
      </c>
      <c r="D62" s="465">
        <v>294924901.76497108</v>
      </c>
      <c r="E62" s="465">
        <v>68730922.626137644</v>
      </c>
      <c r="F62" s="466">
        <v>0.30385832057869211</v>
      </c>
      <c r="G62" s="470">
        <v>7.0104679726501047</v>
      </c>
      <c r="H62" s="470">
        <v>1.4321498559189152</v>
      </c>
      <c r="I62" s="471">
        <v>2.9105674523799627</v>
      </c>
      <c r="J62" s="471">
        <v>6.7740716689894676E-2</v>
      </c>
      <c r="K62" s="466">
        <v>2.382864767643016E-2</v>
      </c>
      <c r="L62" s="467">
        <v>858398819.97348261</v>
      </c>
      <c r="M62" s="467">
        <v>215368528.62548542</v>
      </c>
      <c r="N62" s="466">
        <v>0.33492750111974368</v>
      </c>
      <c r="O62" s="465">
        <v>161126837.50059667</v>
      </c>
      <c r="P62" s="465">
        <v>40699664.473786116</v>
      </c>
      <c r="Q62" s="466">
        <v>0.33796080611080359</v>
      </c>
    </row>
    <row r="63" spans="1:17" x14ac:dyDescent="0.25">
      <c r="A63" s="486" t="s">
        <v>111</v>
      </c>
      <c r="B63" s="486" t="s">
        <v>477</v>
      </c>
      <c r="C63" s="435" t="s">
        <v>465</v>
      </c>
      <c r="D63" s="461">
        <v>884207719.7174021</v>
      </c>
      <c r="E63" s="461">
        <v>10522290.735449076</v>
      </c>
      <c r="F63" s="462">
        <v>1.2043568985361235E-2</v>
      </c>
      <c r="G63" s="468">
        <v>21.017926472647087</v>
      </c>
      <c r="H63" s="468">
        <v>-0.52860308295488068</v>
      </c>
      <c r="I63" s="469">
        <v>1.7184639480375565</v>
      </c>
      <c r="J63" s="469">
        <v>8.0896468449012549E-2</v>
      </c>
      <c r="K63" s="462">
        <v>4.9400387744228183E-2</v>
      </c>
      <c r="L63" s="463">
        <v>1519479088.910852</v>
      </c>
      <c r="M63" s="463">
        <v>88760243.019639254</v>
      </c>
      <c r="N63" s="462">
        <v>6.203891370729054E-2</v>
      </c>
      <c r="O63" s="461">
        <v>419271408.45386529</v>
      </c>
      <c r="P63" s="461">
        <v>3222975.2554346323</v>
      </c>
      <c r="Q63" s="462">
        <v>7.7466347623461962E-3</v>
      </c>
    </row>
    <row r="64" spans="1:17" x14ac:dyDescent="0.25">
      <c r="A64" s="486" t="s">
        <v>111</v>
      </c>
      <c r="B64" s="486" t="s">
        <v>477</v>
      </c>
      <c r="C64" s="436" t="s">
        <v>466</v>
      </c>
      <c r="D64" s="465">
        <v>41489839.296566904</v>
      </c>
      <c r="E64" s="465">
        <v>-1636429.2481030896</v>
      </c>
      <c r="F64" s="466">
        <v>-3.7945069288989927E-2</v>
      </c>
      <c r="G64" s="470">
        <v>0.98622797816772401</v>
      </c>
      <c r="H64" s="470">
        <v>-7.7337223901994379E-2</v>
      </c>
      <c r="I64" s="471">
        <v>3.1448431238754928</v>
      </c>
      <c r="J64" s="471">
        <v>8.819168072639938E-2</v>
      </c>
      <c r="K64" s="466">
        <v>2.8852383847711639E-2</v>
      </c>
      <c r="L64" s="467">
        <v>130479035.82250763</v>
      </c>
      <c r="M64" s="467">
        <v>-1342935.1621932536</v>
      </c>
      <c r="N64" s="466">
        <v>-1.0187491145532282E-2</v>
      </c>
      <c r="O64" s="465">
        <v>28503800.510593697</v>
      </c>
      <c r="P64" s="465">
        <v>-1482177.4741206281</v>
      </c>
      <c r="Q64" s="466">
        <v>-4.9429018952664605E-2</v>
      </c>
    </row>
    <row r="65" spans="1:17" x14ac:dyDescent="0.25">
      <c r="A65" s="486" t="s">
        <v>111</v>
      </c>
      <c r="B65" s="486" t="s">
        <v>477</v>
      </c>
      <c r="C65" s="435" t="s">
        <v>467</v>
      </c>
      <c r="D65" s="461">
        <v>1481966.3833351135</v>
      </c>
      <c r="E65" s="461">
        <v>-142402.68393557332</v>
      </c>
      <c r="F65" s="462">
        <v>-8.766645881458611E-2</v>
      </c>
      <c r="G65" s="468">
        <v>3.522685878588256E-2</v>
      </c>
      <c r="H65" s="468">
        <v>-4.8327724682818221E-3</v>
      </c>
      <c r="I65" s="469">
        <v>10.549833588621308</v>
      </c>
      <c r="J65" s="469">
        <v>-0.50894767449198675</v>
      </c>
      <c r="K65" s="462">
        <v>-4.602204007683814E-2</v>
      </c>
      <c r="L65" s="463">
        <v>15634498.728116421</v>
      </c>
      <c r="M65" s="463">
        <v>-2329043.4773974698</v>
      </c>
      <c r="N65" s="462">
        <v>-0.12965390961046494</v>
      </c>
      <c r="O65" s="461">
        <v>3496066.0076244222</v>
      </c>
      <c r="P65" s="461">
        <v>-403097.90294215363</v>
      </c>
      <c r="Q65" s="462">
        <v>-0.10338059958181668</v>
      </c>
    </row>
    <row r="66" spans="1:17" x14ac:dyDescent="0.25">
      <c r="A66" s="486" t="s">
        <v>111</v>
      </c>
      <c r="B66" s="486" t="s">
        <v>477</v>
      </c>
      <c r="C66" s="436" t="s">
        <v>468</v>
      </c>
      <c r="D66" s="465">
        <v>4847927.2449748954</v>
      </c>
      <c r="E66" s="465">
        <v>580956.96570265014</v>
      </c>
      <c r="F66" s="466">
        <v>0.13615210036141509</v>
      </c>
      <c r="G66" s="470">
        <v>0.1152369246585979</v>
      </c>
      <c r="H66" s="470">
        <v>1.0006371206030568E-2</v>
      </c>
      <c r="I66" s="471">
        <v>4.3140567805137078</v>
      </c>
      <c r="J66" s="471">
        <v>-0.18421913160961267</v>
      </c>
      <c r="K66" s="466">
        <v>-4.095327525666511E-2</v>
      </c>
      <c r="L66" s="467">
        <v>20914233.402621087</v>
      </c>
      <c r="M66" s="467">
        <v>1720223.7776246294</v>
      </c>
      <c r="N66" s="466">
        <v>8.9622950661875936E-2</v>
      </c>
      <c r="O66" s="465">
        <v>4897766.1358329495</v>
      </c>
      <c r="P66" s="465">
        <v>602524.89331700653</v>
      </c>
      <c r="Q66" s="466">
        <v>0.14027731140057614</v>
      </c>
    </row>
    <row r="67" spans="1:17" x14ac:dyDescent="0.25">
      <c r="A67" s="486" t="s">
        <v>111</v>
      </c>
      <c r="B67" s="486" t="s">
        <v>477</v>
      </c>
      <c r="C67" s="435" t="s">
        <v>469</v>
      </c>
      <c r="D67" s="461">
        <v>122126660.04131924</v>
      </c>
      <c r="E67" s="461">
        <v>-359021.89934749901</v>
      </c>
      <c r="F67" s="462">
        <v>-2.9311336121834448E-3</v>
      </c>
      <c r="G67" s="468">
        <v>2.902993384765737</v>
      </c>
      <c r="H67" s="468">
        <v>-0.11770637572798259</v>
      </c>
      <c r="I67" s="469">
        <v>5.8907399328018588</v>
      </c>
      <c r="J67" s="469">
        <v>-9.0698603795689614E-2</v>
      </c>
      <c r="K67" s="462">
        <v>-1.516334293845008E-2</v>
      </c>
      <c r="L67" s="463">
        <v>719416393.16511631</v>
      </c>
      <c r="M67" s="463">
        <v>-13224184.976218104</v>
      </c>
      <c r="N67" s="462">
        <v>-1.8050030766473615E-2</v>
      </c>
      <c r="O67" s="461">
        <v>187777383.90951839</v>
      </c>
      <c r="P67" s="461">
        <v>447247.14381417632</v>
      </c>
      <c r="Q67" s="462">
        <v>2.3874810083203699E-3</v>
      </c>
    </row>
    <row r="68" spans="1:17" x14ac:dyDescent="0.25">
      <c r="A68" s="486" t="s">
        <v>111</v>
      </c>
      <c r="B68" s="486" t="s">
        <v>477</v>
      </c>
      <c r="C68" s="436" t="s">
        <v>470</v>
      </c>
      <c r="D68" s="465">
        <v>561129516.17328095</v>
      </c>
      <c r="E68" s="465">
        <v>54102726.74612242</v>
      </c>
      <c r="F68" s="466">
        <v>0.10670585435386552</v>
      </c>
      <c r="G68" s="470">
        <v>13.338244678898997</v>
      </c>
      <c r="H68" s="470">
        <v>0.8341243840189172</v>
      </c>
      <c r="I68" s="471">
        <v>3.0726462821092282</v>
      </c>
      <c r="J68" s="471">
        <v>0.18838360133860776</v>
      </c>
      <c r="K68" s="466">
        <v>6.5314301153830842E-2</v>
      </c>
      <c r="L68" s="467">
        <v>1724152521.6515818</v>
      </c>
      <c r="M68" s="467">
        <v>261754074.75588465</v>
      </c>
      <c r="N68" s="466">
        <v>0.17898957381384156</v>
      </c>
      <c r="O68" s="465">
        <v>340061084.20662737</v>
      </c>
      <c r="P68" s="465">
        <v>26842146.018425107</v>
      </c>
      <c r="Q68" s="466">
        <v>8.5697710916498304E-2</v>
      </c>
    </row>
    <row r="69" spans="1:17" x14ac:dyDescent="0.25">
      <c r="A69" s="486" t="s">
        <v>111</v>
      </c>
      <c r="B69" s="486" t="s">
        <v>478</v>
      </c>
      <c r="C69" s="435" t="s">
        <v>20</v>
      </c>
      <c r="D69" s="461">
        <v>4192926315.1154027</v>
      </c>
      <c r="E69" s="461">
        <v>154365219.65989351</v>
      </c>
      <c r="F69" s="462">
        <v>3.8222826400619962E-2</v>
      </c>
      <c r="G69" s="468">
        <v>100.00000000000007</v>
      </c>
      <c r="H69" s="468">
        <v>8.5265128291212022E-14</v>
      </c>
      <c r="I69" s="469">
        <v>2.2706019287976127</v>
      </c>
      <c r="J69" s="469">
        <v>6.6420156673727693E-2</v>
      </c>
      <c r="K69" s="462">
        <v>3.013370199941685E-2</v>
      </c>
      <c r="L69" s="463">
        <v>9520466578.4073009</v>
      </c>
      <c r="M69" s="463">
        <v>618743826.1955986</v>
      </c>
      <c r="N69" s="462">
        <v>6.9508323660368646E-2</v>
      </c>
      <c r="O69" s="461">
        <v>2142696383.5517206</v>
      </c>
      <c r="P69" s="461">
        <v>82700575.167439461</v>
      </c>
      <c r="Q69" s="462">
        <v>4.0145991963111853E-2</v>
      </c>
    </row>
    <row r="70" spans="1:17" x14ac:dyDescent="0.25">
      <c r="A70" s="486" t="s">
        <v>111</v>
      </c>
      <c r="B70" s="486" t="s">
        <v>478</v>
      </c>
      <c r="C70" s="436" t="s">
        <v>460</v>
      </c>
      <c r="D70" s="465">
        <v>12468748.90279836</v>
      </c>
      <c r="E70" s="465">
        <v>915860.00619150326</v>
      </c>
      <c r="F70" s="466">
        <v>7.9275410192899548E-2</v>
      </c>
      <c r="G70" s="470">
        <v>0.29737581740582503</v>
      </c>
      <c r="H70" s="470">
        <v>1.1311334944310913E-2</v>
      </c>
      <c r="I70" s="471">
        <v>4.1990475414153101</v>
      </c>
      <c r="J70" s="471">
        <v>-1.4424129221510817E-2</v>
      </c>
      <c r="K70" s="466">
        <v>-3.4233359920349876E-3</v>
      </c>
      <c r="L70" s="467">
        <v>52356869.424820296</v>
      </c>
      <c r="M70" s="467">
        <v>3679099.3449526206</v>
      </c>
      <c r="N70" s="466">
        <v>7.5580687835867716E-2</v>
      </c>
      <c r="O70" s="465">
        <v>13403478.067925043</v>
      </c>
      <c r="P70" s="465">
        <v>1029018.9289588965</v>
      </c>
      <c r="Q70" s="466">
        <v>8.3156679205364306E-2</v>
      </c>
    </row>
    <row r="71" spans="1:17" x14ac:dyDescent="0.25">
      <c r="A71" s="486" t="s">
        <v>111</v>
      </c>
      <c r="B71" s="486" t="s">
        <v>478</v>
      </c>
      <c r="C71" s="435" t="s">
        <v>461</v>
      </c>
      <c r="D71" s="461">
        <v>223025268.91663936</v>
      </c>
      <c r="E71" s="461">
        <v>-3383145.0382915735</v>
      </c>
      <c r="F71" s="462">
        <v>-1.4942664802930095E-2</v>
      </c>
      <c r="G71" s="468">
        <v>5.3190839083586701</v>
      </c>
      <c r="H71" s="468">
        <v>-0.28708147093205216</v>
      </c>
      <c r="I71" s="469">
        <v>2.6504652903509829</v>
      </c>
      <c r="J71" s="469">
        <v>-9.2663738498788284E-3</v>
      </c>
      <c r="K71" s="462">
        <v>-3.4839506460750381E-3</v>
      </c>
      <c r="L71" s="463">
        <v>591120734.13474655</v>
      </c>
      <c r="M71" s="463">
        <v>-11064893.502679467</v>
      </c>
      <c r="N71" s="462">
        <v>-1.8374555942310869E-2</v>
      </c>
      <c r="O71" s="461">
        <v>119284289.58192715</v>
      </c>
      <c r="P71" s="461">
        <v>-1794020.0795380771</v>
      </c>
      <c r="Q71" s="462">
        <v>-1.4817022838807006E-2</v>
      </c>
    </row>
    <row r="72" spans="1:17" x14ac:dyDescent="0.25">
      <c r="A72" s="486" t="s">
        <v>111</v>
      </c>
      <c r="B72" s="486" t="s">
        <v>478</v>
      </c>
      <c r="C72" s="436" t="s">
        <v>462</v>
      </c>
      <c r="D72" s="465">
        <v>3329401.377858114</v>
      </c>
      <c r="E72" s="465">
        <v>158514.15058282344</v>
      </c>
      <c r="F72" s="466">
        <v>4.9990472451785346E-2</v>
      </c>
      <c r="G72" s="470">
        <v>7.9405196458036981E-2</v>
      </c>
      <c r="H72" s="470">
        <v>8.899245003238937E-4</v>
      </c>
      <c r="I72" s="471">
        <v>3.0033375464582011</v>
      </c>
      <c r="J72" s="471">
        <v>5.1007713136789867E-2</v>
      </c>
      <c r="K72" s="466">
        <v>1.7277105207247626E-2</v>
      </c>
      <c r="L72" s="467">
        <v>9999316.1653509419</v>
      </c>
      <c r="M72" s="467">
        <v>637811.20616829209</v>
      </c>
      <c r="N72" s="466">
        <v>6.8131268310942517E-2</v>
      </c>
      <c r="O72" s="465">
        <v>1804958.3609296863</v>
      </c>
      <c r="P72" s="465">
        <v>103464.21107498556</v>
      </c>
      <c r="Q72" s="466">
        <v>6.0807855897606761E-2</v>
      </c>
    </row>
    <row r="73" spans="1:17" x14ac:dyDescent="0.25">
      <c r="A73" s="486" t="s">
        <v>111</v>
      </c>
      <c r="B73" s="486" t="s">
        <v>478</v>
      </c>
      <c r="C73" s="435" t="s">
        <v>463</v>
      </c>
      <c r="D73" s="461">
        <v>2058584696.7132947</v>
      </c>
      <c r="E73" s="461">
        <v>28628286.122330427</v>
      </c>
      <c r="F73" s="462">
        <v>1.410290682744075E-2</v>
      </c>
      <c r="G73" s="468">
        <v>49.096610386215126</v>
      </c>
      <c r="H73" s="468">
        <v>-1.1677377964884315</v>
      </c>
      <c r="I73" s="469">
        <v>1.911614845422638</v>
      </c>
      <c r="J73" s="469">
        <v>2.5711575249008911E-2</v>
      </c>
      <c r="K73" s="462">
        <v>1.363355992624252E-2</v>
      </c>
      <c r="L73" s="463">
        <v>3935221066.7969933</v>
      </c>
      <c r="M73" s="463">
        <v>106919633.75357151</v>
      </c>
      <c r="N73" s="462">
        <v>2.7928739579049441E-2</v>
      </c>
      <c r="O73" s="461">
        <v>871663082.11473215</v>
      </c>
      <c r="P73" s="461">
        <v>15647330.79077518</v>
      </c>
      <c r="Q73" s="462">
        <v>1.8279255687263036E-2</v>
      </c>
    </row>
    <row r="74" spans="1:17" x14ac:dyDescent="0.25">
      <c r="A74" s="486" t="s">
        <v>111</v>
      </c>
      <c r="B74" s="486" t="s">
        <v>478</v>
      </c>
      <c r="C74" s="436" t="s">
        <v>464</v>
      </c>
      <c r="D74" s="465">
        <v>288382430.64173806</v>
      </c>
      <c r="E74" s="465">
        <v>64742592.226601303</v>
      </c>
      <c r="F74" s="466">
        <v>0.28949489807098383</v>
      </c>
      <c r="G74" s="470">
        <v>6.8778320668819353</v>
      </c>
      <c r="H74" s="470">
        <v>1.3402202014382505</v>
      </c>
      <c r="I74" s="471">
        <v>2.9005051078896869</v>
      </c>
      <c r="J74" s="471">
        <v>5.465515398936116E-2</v>
      </c>
      <c r="K74" s="466">
        <v>1.9205212809780985E-2</v>
      </c>
      <c r="L74" s="467">
        <v>836454713.10200453</v>
      </c>
      <c r="M74" s="467">
        <v>200009289.25801134</v>
      </c>
      <c r="N74" s="466">
        <v>0.31425992200556385</v>
      </c>
      <c r="O74" s="465">
        <v>156902078.72276816</v>
      </c>
      <c r="P74" s="465">
        <v>37731736.29989706</v>
      </c>
      <c r="Q74" s="466">
        <v>0.31662018865404895</v>
      </c>
    </row>
    <row r="75" spans="1:17" x14ac:dyDescent="0.25">
      <c r="A75" s="486" t="s">
        <v>111</v>
      </c>
      <c r="B75" s="486" t="s">
        <v>478</v>
      </c>
      <c r="C75" s="435" t="s">
        <v>465</v>
      </c>
      <c r="D75" s="461">
        <v>882108327.84235179</v>
      </c>
      <c r="E75" s="461">
        <v>10834597.120832205</v>
      </c>
      <c r="F75" s="462">
        <v>1.2435353826012697E-2</v>
      </c>
      <c r="G75" s="468">
        <v>21.038011678439762</v>
      </c>
      <c r="H75" s="468">
        <v>-0.53585361982059609</v>
      </c>
      <c r="I75" s="469">
        <v>1.7107389754935785</v>
      </c>
      <c r="J75" s="469">
        <v>7.133453061384798E-2</v>
      </c>
      <c r="K75" s="462">
        <v>4.3512466271909619E-2</v>
      </c>
      <c r="L75" s="463">
        <v>1509057097.0473785</v>
      </c>
      <c r="M75" s="463">
        <v>80687070.195574045</v>
      </c>
      <c r="N75" s="462">
        <v>5.6488913011856032E-2</v>
      </c>
      <c r="O75" s="461">
        <v>418468922.92640471</v>
      </c>
      <c r="P75" s="461">
        <v>3675627.4253266454</v>
      </c>
      <c r="Q75" s="462">
        <v>8.861347242573963E-3</v>
      </c>
    </row>
    <row r="76" spans="1:17" x14ac:dyDescent="0.25">
      <c r="A76" s="486" t="s">
        <v>111</v>
      </c>
      <c r="B76" s="486" t="s">
        <v>478</v>
      </c>
      <c r="C76" s="436" t="s">
        <v>466</v>
      </c>
      <c r="D76" s="465">
        <v>41329985.606606379</v>
      </c>
      <c r="E76" s="465">
        <v>-2095979.9310668483</v>
      </c>
      <c r="F76" s="466">
        <v>-4.8265591912942676E-2</v>
      </c>
      <c r="G76" s="470">
        <v>0.9857074153107046</v>
      </c>
      <c r="H76" s="470">
        <v>-8.9575699423881439E-2</v>
      </c>
      <c r="I76" s="471">
        <v>3.1349826669446479</v>
      </c>
      <c r="J76" s="471">
        <v>7.6160899759095457E-2</v>
      </c>
      <c r="K76" s="466">
        <v>2.4898770034964064E-2</v>
      </c>
      <c r="L76" s="467">
        <v>129568788.50178277</v>
      </c>
      <c r="M76" s="467">
        <v>-3263500.1459017396</v>
      </c>
      <c r="N76" s="466">
        <v>-2.4568575751620372E-2</v>
      </c>
      <c r="O76" s="465">
        <v>28412091.885678388</v>
      </c>
      <c r="P76" s="465">
        <v>-1753263.4161019288</v>
      </c>
      <c r="Q76" s="466">
        <v>-5.812175585408913E-2</v>
      </c>
    </row>
    <row r="77" spans="1:17" x14ac:dyDescent="0.25">
      <c r="A77" s="486" t="s">
        <v>111</v>
      </c>
      <c r="B77" s="486" t="s">
        <v>478</v>
      </c>
      <c r="C77" s="435" t="s">
        <v>467</v>
      </c>
      <c r="D77" s="461">
        <v>1494536.8271814962</v>
      </c>
      <c r="E77" s="461">
        <v>-168814.90789139131</v>
      </c>
      <c r="F77" s="462">
        <v>-0.10149080578197364</v>
      </c>
      <c r="G77" s="468">
        <v>3.5644242585273357E-2</v>
      </c>
      <c r="H77" s="468">
        <v>-5.5424993200209605E-3</v>
      </c>
      <c r="I77" s="469">
        <v>10.589347261462757</v>
      </c>
      <c r="J77" s="469">
        <v>-0.47932201507400407</v>
      </c>
      <c r="K77" s="462">
        <v>-4.3304393969929647E-2</v>
      </c>
      <c r="L77" s="463">
        <v>15826169.458069615</v>
      </c>
      <c r="M77" s="463">
        <v>-2584920.7880057693</v>
      </c>
      <c r="N77" s="462">
        <v>-0.14040020191399508</v>
      </c>
      <c r="O77" s="461">
        <v>3534257.1500830795</v>
      </c>
      <c r="P77" s="461">
        <v>-464832.99518122431</v>
      </c>
      <c r="Q77" s="462">
        <v>-0.11623468796563051</v>
      </c>
    </row>
    <row r="78" spans="1:17" x14ac:dyDescent="0.25">
      <c r="A78" s="486" t="s">
        <v>111</v>
      </c>
      <c r="B78" s="486" t="s">
        <v>478</v>
      </c>
      <c r="C78" s="436" t="s">
        <v>468</v>
      </c>
      <c r="D78" s="465">
        <v>4730653.8968273448</v>
      </c>
      <c r="E78" s="465">
        <v>536889.77455092827</v>
      </c>
      <c r="F78" s="466">
        <v>0.12802097564311729</v>
      </c>
      <c r="G78" s="470">
        <v>0.11282463705058327</v>
      </c>
      <c r="H78" s="470">
        <v>8.9816092208061526E-3</v>
      </c>
      <c r="I78" s="471">
        <v>4.3384497257343533</v>
      </c>
      <c r="J78" s="471">
        <v>-0.17567663509406728</v>
      </c>
      <c r="K78" s="466">
        <v>-3.8917084071573835E-2</v>
      </c>
      <c r="L78" s="467">
        <v>20523704.101234745</v>
      </c>
      <c r="M78" s="467">
        <v>1592522.9257703088</v>
      </c>
      <c r="N78" s="466">
        <v>8.4121688499515387E-2</v>
      </c>
      <c r="O78" s="465">
        <v>4786583.9963247813</v>
      </c>
      <c r="P78" s="465">
        <v>574189.58753632568</v>
      </c>
      <c r="Q78" s="466">
        <v>0.13630955029718378</v>
      </c>
    </row>
    <row r="79" spans="1:17" x14ac:dyDescent="0.25">
      <c r="A79" s="486" t="s">
        <v>111</v>
      </c>
      <c r="B79" s="486" t="s">
        <v>478</v>
      </c>
      <c r="C79" s="435" t="s">
        <v>469</v>
      </c>
      <c r="D79" s="461">
        <v>121936337.79273485</v>
      </c>
      <c r="E79" s="461">
        <v>-490759.9217633009</v>
      </c>
      <c r="F79" s="462">
        <v>-4.0085890372714749E-3</v>
      </c>
      <c r="G79" s="468">
        <v>2.9081440652357102</v>
      </c>
      <c r="H79" s="468">
        <v>-0.123309336627202</v>
      </c>
      <c r="I79" s="469">
        <v>5.8958126302026823</v>
      </c>
      <c r="J79" s="469">
        <v>-8.7738985321352381E-2</v>
      </c>
      <c r="K79" s="462">
        <v>-1.4663362323760663E-2</v>
      </c>
      <c r="L79" s="463">
        <v>718913800.43906677</v>
      </c>
      <c r="M79" s="463">
        <v>-13635057.874437451</v>
      </c>
      <c r="N79" s="462">
        <v>-1.8613171967571538E-2</v>
      </c>
      <c r="O79" s="461">
        <v>187537969.34226391</v>
      </c>
      <c r="P79" s="461">
        <v>757701.08046284318</v>
      </c>
      <c r="Q79" s="462">
        <v>4.056644138666775E-3</v>
      </c>
    </row>
    <row r="80" spans="1:17" x14ac:dyDescent="0.25">
      <c r="A80" s="486" t="s">
        <v>111</v>
      </c>
      <c r="B80" s="486" t="s">
        <v>478</v>
      </c>
      <c r="C80" s="436" t="s">
        <v>470</v>
      </c>
      <c r="D80" s="465">
        <v>555107889.47179317</v>
      </c>
      <c r="E80" s="465">
        <v>54260915.469710171</v>
      </c>
      <c r="F80" s="466">
        <v>0.10833831147292607</v>
      </c>
      <c r="G80" s="470">
        <v>13.239152032570724</v>
      </c>
      <c r="H80" s="470">
        <v>0.83753268934292535</v>
      </c>
      <c r="I80" s="471">
        <v>3.0624510499171014</v>
      </c>
      <c r="J80" s="471">
        <v>0.17603761661284434</v>
      </c>
      <c r="K80" s="466">
        <v>6.0988358279403909E-2</v>
      </c>
      <c r="L80" s="467">
        <v>1699990738.9301593</v>
      </c>
      <c r="M80" s="467">
        <v>254339305.14075899</v>
      </c>
      <c r="N80" s="466">
        <v>0.17593404550782651</v>
      </c>
      <c r="O80" s="465">
        <v>336629071.1273253</v>
      </c>
      <c r="P80" s="465">
        <v>26924953.391902983</v>
      </c>
      <c r="Q80" s="466">
        <v>8.6937666792356788E-2</v>
      </c>
    </row>
    <row r="81" spans="1:17" x14ac:dyDescent="0.25">
      <c r="A81" s="486" t="s">
        <v>112</v>
      </c>
      <c r="B81" s="486" t="s">
        <v>476</v>
      </c>
      <c r="C81" s="435" t="s">
        <v>20</v>
      </c>
      <c r="D81" s="461">
        <v>191678958.59885883</v>
      </c>
      <c r="E81" s="461">
        <v>6046959.306263119</v>
      </c>
      <c r="F81" s="462">
        <v>3.2574983458168859E-2</v>
      </c>
      <c r="G81" s="468">
        <v>100.00000000000001</v>
      </c>
      <c r="H81" s="468">
        <v>-4.2632564145606011E-14</v>
      </c>
      <c r="I81" s="469">
        <v>2.4227920897189117</v>
      </c>
      <c r="J81" s="469">
        <v>7.2591263625467306E-2</v>
      </c>
      <c r="K81" s="462">
        <v>3.0887259854354705E-2</v>
      </c>
      <c r="L81" s="463">
        <v>464398264.65887392</v>
      </c>
      <c r="M81" s="463">
        <v>28125786.572037756</v>
      </c>
      <c r="N81" s="462">
        <v>6.446839529134718E-2</v>
      </c>
      <c r="O81" s="461">
        <v>105728964.47574914</v>
      </c>
      <c r="P81" s="461">
        <v>4662958.1329653263</v>
      </c>
      <c r="Q81" s="462">
        <v>4.6137749988359615E-2</v>
      </c>
    </row>
    <row r="82" spans="1:17" x14ac:dyDescent="0.25">
      <c r="A82" s="486" t="s">
        <v>112</v>
      </c>
      <c r="B82" s="486" t="s">
        <v>476</v>
      </c>
      <c r="C82" s="436" t="s">
        <v>460</v>
      </c>
      <c r="D82" s="465">
        <v>625946.68024099572</v>
      </c>
      <c r="E82" s="465">
        <v>119070.65181606857</v>
      </c>
      <c r="F82" s="466">
        <v>0.23491079699718723</v>
      </c>
      <c r="G82" s="470">
        <v>0.32655993376454123</v>
      </c>
      <c r="H82" s="470">
        <v>5.3505702620921192E-2</v>
      </c>
      <c r="I82" s="471">
        <v>4.4003826219442521</v>
      </c>
      <c r="J82" s="471">
        <v>-0.11622317383226566</v>
      </c>
      <c r="K82" s="466">
        <v>-2.5732414801607449E-2</v>
      </c>
      <c r="L82" s="467">
        <v>2754404.8939961731</v>
      </c>
      <c r="M82" s="467">
        <v>465045.68627196411</v>
      </c>
      <c r="N82" s="466">
        <v>0.20313356012587191</v>
      </c>
      <c r="O82" s="465">
        <v>681352.21353018284</v>
      </c>
      <c r="P82" s="465">
        <v>120723.28186648665</v>
      </c>
      <c r="Q82" s="466">
        <v>0.21533544747366834</v>
      </c>
    </row>
    <row r="83" spans="1:17" x14ac:dyDescent="0.25">
      <c r="A83" s="486" t="s">
        <v>112</v>
      </c>
      <c r="B83" s="486" t="s">
        <v>476</v>
      </c>
      <c r="C83" s="435" t="s">
        <v>461</v>
      </c>
      <c r="D83" s="461">
        <v>12800869.662098294</v>
      </c>
      <c r="E83" s="461">
        <v>-10896.499725593254</v>
      </c>
      <c r="F83" s="462">
        <v>-8.5050722811834596E-4</v>
      </c>
      <c r="G83" s="468">
        <v>6.6782863156553613</v>
      </c>
      <c r="H83" s="468">
        <v>-0.22341501312783674</v>
      </c>
      <c r="I83" s="469">
        <v>2.6206787138430596</v>
      </c>
      <c r="J83" s="469">
        <v>1.4020596870375268E-2</v>
      </c>
      <c r="K83" s="462">
        <v>5.3787632444328689E-3</v>
      </c>
      <c r="L83" s="463">
        <v>33546966.6421404</v>
      </c>
      <c r="M83" s="463">
        <v>151072.38366619125</v>
      </c>
      <c r="N83" s="462">
        <v>4.52368133929687E-3</v>
      </c>
      <c r="O83" s="461">
        <v>6924402.7194030285</v>
      </c>
      <c r="P83" s="461">
        <v>77017.438011478633</v>
      </c>
      <c r="Q83" s="462">
        <v>1.1247714981188685E-2</v>
      </c>
    </row>
    <row r="84" spans="1:17" x14ac:dyDescent="0.25">
      <c r="A84" s="486" t="s">
        <v>112</v>
      </c>
      <c r="B84" s="486" t="s">
        <v>476</v>
      </c>
      <c r="C84" s="436" t="s">
        <v>462</v>
      </c>
      <c r="D84" s="465">
        <v>264946.47425847652</v>
      </c>
      <c r="E84" s="465">
        <v>87996.206054382375</v>
      </c>
      <c r="F84" s="466">
        <v>0.49729343135489174</v>
      </c>
      <c r="G84" s="470">
        <v>0.13822407852963675</v>
      </c>
      <c r="H84" s="470">
        <v>4.290092903040478E-2</v>
      </c>
      <c r="I84" s="471">
        <v>2.9795995516670915</v>
      </c>
      <c r="J84" s="471">
        <v>-0.25145000215258762</v>
      </c>
      <c r="K84" s="466">
        <v>-7.7823010128497933E-2</v>
      </c>
      <c r="L84" s="467">
        <v>789434.39591633319</v>
      </c>
      <c r="M84" s="467">
        <v>217699.31078722223</v>
      </c>
      <c r="N84" s="466">
        <v>0.38076954948122643</v>
      </c>
      <c r="O84" s="465">
        <v>145701.11325097084</v>
      </c>
      <c r="P84" s="465">
        <v>46619.414845720763</v>
      </c>
      <c r="Q84" s="466">
        <v>0.47051489423449894</v>
      </c>
    </row>
    <row r="85" spans="1:17" x14ac:dyDescent="0.25">
      <c r="A85" s="486" t="s">
        <v>112</v>
      </c>
      <c r="B85" s="486" t="s">
        <v>476</v>
      </c>
      <c r="C85" s="435" t="s">
        <v>463</v>
      </c>
      <c r="D85" s="461">
        <v>89203935.547551408</v>
      </c>
      <c r="E85" s="461">
        <v>-2043961.8370963931</v>
      </c>
      <c r="F85" s="462">
        <v>-2.240009792751985E-2</v>
      </c>
      <c r="G85" s="468">
        <v>46.538199184520451</v>
      </c>
      <c r="H85" s="468">
        <v>-2.6170637724989732</v>
      </c>
      <c r="I85" s="469">
        <v>1.9799328771495823</v>
      </c>
      <c r="J85" s="469">
        <v>5.1362797896283841E-3</v>
      </c>
      <c r="K85" s="462">
        <v>2.600915859635834E-3</v>
      </c>
      <c r="L85" s="463">
        <v>176617804.76172936</v>
      </c>
      <c r="M85" s="463">
        <v>-3578232.5097233653</v>
      </c>
      <c r="N85" s="462">
        <v>-1.9857442837841147E-2</v>
      </c>
      <c r="O85" s="461">
        <v>39818543.67280972</v>
      </c>
      <c r="P85" s="461">
        <v>-1001845.2953456193</v>
      </c>
      <c r="Q85" s="462">
        <v>-2.4542767001244779E-2</v>
      </c>
    </row>
    <row r="86" spans="1:17" x14ac:dyDescent="0.25">
      <c r="A86" s="486" t="s">
        <v>112</v>
      </c>
      <c r="B86" s="486" t="s">
        <v>476</v>
      </c>
      <c r="C86" s="436" t="s">
        <v>464</v>
      </c>
      <c r="D86" s="465">
        <v>15281164.835887501</v>
      </c>
      <c r="E86" s="465">
        <v>4457105.9793022256</v>
      </c>
      <c r="F86" s="466">
        <v>0.41177769248645169</v>
      </c>
      <c r="G86" s="470">
        <v>7.9722703772966348</v>
      </c>
      <c r="H86" s="470">
        <v>2.1413474233697896</v>
      </c>
      <c r="I86" s="471">
        <v>3.114021614890623</v>
      </c>
      <c r="J86" s="471">
        <v>0.13603218706712372</v>
      </c>
      <c r="K86" s="466">
        <v>4.5679204162435372E-2</v>
      </c>
      <c r="L86" s="467">
        <v>47585877.599660195</v>
      </c>
      <c r="M86" s="467">
        <v>15351944.758609932</v>
      </c>
      <c r="N86" s="466">
        <v>0.47626657393351218</v>
      </c>
      <c r="O86" s="465">
        <v>9301260.4264904261</v>
      </c>
      <c r="P86" s="465">
        <v>3012400.3182492545</v>
      </c>
      <c r="Q86" s="466">
        <v>0.479005776309396</v>
      </c>
    </row>
    <row r="87" spans="1:17" x14ac:dyDescent="0.25">
      <c r="A87" s="486" t="s">
        <v>112</v>
      </c>
      <c r="B87" s="486" t="s">
        <v>476</v>
      </c>
      <c r="C87" s="435" t="s">
        <v>465</v>
      </c>
      <c r="D87" s="461">
        <v>43169745.170234695</v>
      </c>
      <c r="E87" s="461">
        <v>455995.09214670956</v>
      </c>
      <c r="F87" s="462">
        <v>1.0675604256546735E-2</v>
      </c>
      <c r="G87" s="468">
        <v>22.521900935709549</v>
      </c>
      <c r="H87" s="468">
        <v>-0.48800589116355653</v>
      </c>
      <c r="I87" s="469">
        <v>1.8964520825454443</v>
      </c>
      <c r="J87" s="469">
        <v>9.2936187246263957E-2</v>
      </c>
      <c r="K87" s="462">
        <v>5.1530561770206651E-2</v>
      </c>
      <c r="L87" s="463">
        <v>81869353.131047726</v>
      </c>
      <c r="M87" s="463">
        <v>4834425.9173794389</v>
      </c>
      <c r="N87" s="462">
        <v>6.2756285911329687E-2</v>
      </c>
      <c r="O87" s="461">
        <v>22180138.969604135</v>
      </c>
      <c r="P87" s="461">
        <v>212943.38887241855</v>
      </c>
      <c r="Q87" s="462">
        <v>9.6936993204175554E-3</v>
      </c>
    </row>
    <row r="88" spans="1:17" x14ac:dyDescent="0.25">
      <c r="A88" s="486" t="s">
        <v>112</v>
      </c>
      <c r="B88" s="486" t="s">
        <v>476</v>
      </c>
      <c r="C88" s="436" t="s">
        <v>466</v>
      </c>
      <c r="D88" s="465">
        <v>3110587.6343271779</v>
      </c>
      <c r="E88" s="465">
        <v>232744.17994622933</v>
      </c>
      <c r="F88" s="466">
        <v>8.0874510248958212E-2</v>
      </c>
      <c r="G88" s="470">
        <v>1.6228112136381867</v>
      </c>
      <c r="H88" s="470">
        <v>7.2516293932638476E-2</v>
      </c>
      <c r="I88" s="471">
        <v>3.2376354516775909</v>
      </c>
      <c r="J88" s="471">
        <v>8.7828548879033352E-2</v>
      </c>
      <c r="K88" s="466">
        <v>2.7883788304927191E-2</v>
      </c>
      <c r="L88" s="467">
        <v>10070948.800447602</v>
      </c>
      <c r="M88" s="467">
        <v>1006297.6226648446</v>
      </c>
      <c r="N88" s="466">
        <v>0.11101338627693208</v>
      </c>
      <c r="O88" s="465">
        <v>2200564.2249438763</v>
      </c>
      <c r="P88" s="465">
        <v>132083.22573012905</v>
      </c>
      <c r="Q88" s="466">
        <v>6.3855179612641047E-2</v>
      </c>
    </row>
    <row r="89" spans="1:17" x14ac:dyDescent="0.25">
      <c r="A89" s="486" t="s">
        <v>112</v>
      </c>
      <c r="B89" s="486" t="s">
        <v>476</v>
      </c>
      <c r="C89" s="435" t="s">
        <v>467</v>
      </c>
      <c r="D89" s="461">
        <v>60975.995823005665</v>
      </c>
      <c r="E89" s="461">
        <v>-11600.197527714743</v>
      </c>
      <c r="F89" s="462">
        <v>-0.15983474734831346</v>
      </c>
      <c r="G89" s="468">
        <v>3.1811522907224672E-2</v>
      </c>
      <c r="H89" s="468">
        <v>-7.2852888640717525E-3</v>
      </c>
      <c r="I89" s="469">
        <v>11.863609753633256</v>
      </c>
      <c r="J89" s="469">
        <v>-0.32909933756081244</v>
      </c>
      <c r="K89" s="462">
        <v>-2.6991486067562919E-2</v>
      </c>
      <c r="L89" s="463">
        <v>723395.41878331068</v>
      </c>
      <c r="M89" s="463">
        <v>-161504.9936882765</v>
      </c>
      <c r="N89" s="462">
        <v>-0.18251205605971191</v>
      </c>
      <c r="O89" s="461">
        <v>158408.1729016304</v>
      </c>
      <c r="P89" s="461">
        <v>-30127.778942206642</v>
      </c>
      <c r="Q89" s="462">
        <v>-0.1597985882669278</v>
      </c>
    </row>
    <row r="90" spans="1:17" x14ac:dyDescent="0.25">
      <c r="A90" s="486" t="s">
        <v>112</v>
      </c>
      <c r="B90" s="486" t="s">
        <v>476</v>
      </c>
      <c r="C90" s="436" t="s">
        <v>468</v>
      </c>
      <c r="D90" s="465">
        <v>335145.1118388687</v>
      </c>
      <c r="E90" s="465">
        <v>65856.450529725698</v>
      </c>
      <c r="F90" s="466">
        <v>0.24455708684340996</v>
      </c>
      <c r="G90" s="470">
        <v>0.17484710595712932</v>
      </c>
      <c r="H90" s="470">
        <v>2.9781243209679897E-2</v>
      </c>
      <c r="I90" s="471">
        <v>4.5204205084793951</v>
      </c>
      <c r="J90" s="471">
        <v>-0.27201529569082261</v>
      </c>
      <c r="K90" s="466">
        <v>-5.6759298779573419E-2</v>
      </c>
      <c r="L90" s="467">
        <v>1514996.8368730426</v>
      </c>
      <c r="M90" s="467">
        <v>224448.21475803852</v>
      </c>
      <c r="N90" s="466">
        <v>0.17391689930302942</v>
      </c>
      <c r="O90" s="465">
        <v>348696.32932960987</v>
      </c>
      <c r="P90" s="465">
        <v>63312.920008462388</v>
      </c>
      <c r="Q90" s="466">
        <v>0.22185213975496079</v>
      </c>
    </row>
    <row r="91" spans="1:17" x14ac:dyDescent="0.25">
      <c r="A91" s="486" t="s">
        <v>112</v>
      </c>
      <c r="B91" s="486" t="s">
        <v>476</v>
      </c>
      <c r="C91" s="435" t="s">
        <v>469</v>
      </c>
      <c r="D91" s="461">
        <v>4894747.3489932772</v>
      </c>
      <c r="E91" s="461">
        <v>98724.53659489844</v>
      </c>
      <c r="F91" s="462">
        <v>2.0584667850136563E-2</v>
      </c>
      <c r="G91" s="468">
        <v>2.5536174574262418</v>
      </c>
      <c r="H91" s="468">
        <v>-3.0001116243712822E-2</v>
      </c>
      <c r="I91" s="469">
        <v>6.4010516483554305</v>
      </c>
      <c r="J91" s="469">
        <v>-0.32250317518640603</v>
      </c>
      <c r="K91" s="462">
        <v>-4.796617022548761E-2</v>
      </c>
      <c r="L91" s="463">
        <v>31331530.586556789</v>
      </c>
      <c r="M91" s="463">
        <v>-914791.72756101564</v>
      </c>
      <c r="N91" s="462">
        <v>-2.8368870057485888E-2</v>
      </c>
      <c r="O91" s="461">
        <v>7970355.0210849047</v>
      </c>
      <c r="P91" s="461">
        <v>186596.46976143681</v>
      </c>
      <c r="Q91" s="462">
        <v>2.3972540840145912E-2</v>
      </c>
    </row>
    <row r="92" spans="1:17" x14ac:dyDescent="0.25">
      <c r="A92" s="486" t="s">
        <v>112</v>
      </c>
      <c r="B92" s="486" t="s">
        <v>476</v>
      </c>
      <c r="C92" s="436" t="s">
        <v>470</v>
      </c>
      <c r="D92" s="465">
        <v>21849337.686327063</v>
      </c>
      <c r="E92" s="465">
        <v>2514368.2929445505</v>
      </c>
      <c r="F92" s="466">
        <v>0.13004252770139399</v>
      </c>
      <c r="G92" s="470">
        <v>11.398923411334282</v>
      </c>
      <c r="H92" s="470">
        <v>0.98317102647391152</v>
      </c>
      <c r="I92" s="471">
        <v>3.5387281333550886</v>
      </c>
      <c r="J92" s="471">
        <v>7.0185291709673692E-2</v>
      </c>
      <c r="K92" s="466">
        <v>2.0234806059474544E-2</v>
      </c>
      <c r="L92" s="467">
        <v>77318865.965781152</v>
      </c>
      <c r="M92" s="467">
        <v>10254696.282931052</v>
      </c>
      <c r="N92" s="466">
        <v>0.15290871908839007</v>
      </c>
      <c r="O92" s="465">
        <v>15948167.469863296</v>
      </c>
      <c r="P92" s="465">
        <v>1791860.6073704045</v>
      </c>
      <c r="Q92" s="466">
        <v>0.12657684131713307</v>
      </c>
    </row>
    <row r="93" spans="1:17" x14ac:dyDescent="0.25">
      <c r="A93" s="486" t="s">
        <v>112</v>
      </c>
      <c r="B93" s="486" t="s">
        <v>477</v>
      </c>
      <c r="C93" s="435" t="s">
        <v>20</v>
      </c>
      <c r="D93" s="461">
        <v>2321414840.1564574</v>
      </c>
      <c r="E93" s="461">
        <v>47497830.920102119</v>
      </c>
      <c r="F93" s="462">
        <v>2.0888111011603372E-2</v>
      </c>
      <c r="G93" s="468">
        <v>100.00000000000003</v>
      </c>
      <c r="H93" s="468">
        <v>-1.4210854715202004E-14</v>
      </c>
      <c r="I93" s="469">
        <v>2.4540516690194942</v>
      </c>
      <c r="J93" s="469">
        <v>6.6756267625742716E-2</v>
      </c>
      <c r="K93" s="462">
        <v>2.7963136688810716E-2</v>
      </c>
      <c r="L93" s="463">
        <v>5696871962.9725771</v>
      </c>
      <c r="M93" s="463">
        <v>268360343.67159367</v>
      </c>
      <c r="N93" s="462">
        <v>4.9435344803802739E-2</v>
      </c>
      <c r="O93" s="461">
        <v>1296528234.8724463</v>
      </c>
      <c r="P93" s="461">
        <v>36367539.619259596</v>
      </c>
      <c r="Q93" s="462">
        <v>2.8859446066085061E-2</v>
      </c>
    </row>
    <row r="94" spans="1:17" x14ac:dyDescent="0.25">
      <c r="A94" s="486" t="s">
        <v>112</v>
      </c>
      <c r="B94" s="486" t="s">
        <v>477</v>
      </c>
      <c r="C94" s="436" t="s">
        <v>460</v>
      </c>
      <c r="D94" s="465">
        <v>7889949.1662508352</v>
      </c>
      <c r="E94" s="465">
        <v>774408.11014732625</v>
      </c>
      <c r="F94" s="466">
        <v>0.10883334156059166</v>
      </c>
      <c r="G94" s="470">
        <v>0.3398767436895973</v>
      </c>
      <c r="H94" s="470">
        <v>2.6956745853215891E-2</v>
      </c>
      <c r="I94" s="471">
        <v>4.2796219463810869</v>
      </c>
      <c r="J94" s="471">
        <v>-0.10939813514975416</v>
      </c>
      <c r="K94" s="466">
        <v>-2.4925412305609074E-2</v>
      </c>
      <c r="L94" s="467">
        <v>33765999.607718237</v>
      </c>
      <c r="M94" s="467">
        <v>2535747.0215227678</v>
      </c>
      <c r="N94" s="466">
        <v>8.1195213343987799E-2</v>
      </c>
      <c r="O94" s="465">
        <v>8645185.1376755219</v>
      </c>
      <c r="P94" s="465">
        <v>825024.67809628882</v>
      </c>
      <c r="Q94" s="466">
        <v>0.10549971223233437</v>
      </c>
    </row>
    <row r="95" spans="1:17" x14ac:dyDescent="0.25">
      <c r="A95" s="486" t="s">
        <v>112</v>
      </c>
      <c r="B95" s="486" t="s">
        <v>477</v>
      </c>
      <c r="C95" s="435" t="s">
        <v>461</v>
      </c>
      <c r="D95" s="461">
        <v>152672529.40281558</v>
      </c>
      <c r="E95" s="461">
        <v>-4083138.0380037129</v>
      </c>
      <c r="F95" s="462">
        <v>-2.604778573345834E-2</v>
      </c>
      <c r="G95" s="468">
        <v>6.5767017062976079</v>
      </c>
      <c r="H95" s="468">
        <v>-0.31693895007191752</v>
      </c>
      <c r="I95" s="469">
        <v>2.7067063236771949</v>
      </c>
      <c r="J95" s="469">
        <v>2.4745448923695346E-2</v>
      </c>
      <c r="K95" s="462">
        <v>9.2266256218110233E-3</v>
      </c>
      <c r="L95" s="463">
        <v>413239700.7863934</v>
      </c>
      <c r="M95" s="463">
        <v>-7172866.1857549548</v>
      </c>
      <c r="N95" s="462">
        <v>-1.7061493278887035E-2</v>
      </c>
      <c r="O95" s="461">
        <v>82220998.717745215</v>
      </c>
      <c r="P95" s="461">
        <v>-1972584.4666046053</v>
      </c>
      <c r="Q95" s="462">
        <v>-2.3429154479450588E-2</v>
      </c>
    </row>
    <row r="96" spans="1:17" x14ac:dyDescent="0.25">
      <c r="A96" s="486" t="s">
        <v>112</v>
      </c>
      <c r="B96" s="486" t="s">
        <v>477</v>
      </c>
      <c r="C96" s="436" t="s">
        <v>462</v>
      </c>
      <c r="D96" s="465">
        <v>2381643.8104858082</v>
      </c>
      <c r="E96" s="465">
        <v>300803.52910368773</v>
      </c>
      <c r="F96" s="466">
        <v>0.14455868227612848</v>
      </c>
      <c r="G96" s="470">
        <v>0.10259449406833687</v>
      </c>
      <c r="H96" s="470">
        <v>1.1085425226773235E-2</v>
      </c>
      <c r="I96" s="471">
        <v>3.2061315715870702</v>
      </c>
      <c r="J96" s="471">
        <v>3.7646659586552111E-3</v>
      </c>
      <c r="K96" s="466">
        <v>1.1755885785724649E-3</v>
      </c>
      <c r="L96" s="467">
        <v>7635863.4130734829</v>
      </c>
      <c r="M96" s="467">
        <v>972249.36007686146</v>
      </c>
      <c r="N96" s="466">
        <v>0.14590421239051829</v>
      </c>
      <c r="O96" s="465">
        <v>1331542.5545444142</v>
      </c>
      <c r="P96" s="465">
        <v>170703.79625559249</v>
      </c>
      <c r="Q96" s="466">
        <v>0.14705211644313537</v>
      </c>
    </row>
    <row r="97" spans="1:17" x14ac:dyDescent="0.25">
      <c r="A97" s="486" t="s">
        <v>112</v>
      </c>
      <c r="B97" s="486" t="s">
        <v>477</v>
      </c>
      <c r="C97" s="435" t="s">
        <v>463</v>
      </c>
      <c r="D97" s="461">
        <v>1088717069.6613028</v>
      </c>
      <c r="E97" s="461">
        <v>-7451303.0044908524</v>
      </c>
      <c r="F97" s="462">
        <v>-6.797589850517107E-3</v>
      </c>
      <c r="G97" s="468">
        <v>46.898858869530024</v>
      </c>
      <c r="H97" s="468">
        <v>-1.307314364290761</v>
      </c>
      <c r="I97" s="469">
        <v>1.9918581531742987</v>
      </c>
      <c r="J97" s="469">
        <v>1.1245185334868069E-2</v>
      </c>
      <c r="K97" s="462">
        <v>5.6776288540284475E-3</v>
      </c>
      <c r="L97" s="463">
        <v>2168569971.7048969</v>
      </c>
      <c r="M97" s="463">
        <v>-2515322.1324195862</v>
      </c>
      <c r="N97" s="462">
        <v>-1.1585551887617659E-3</v>
      </c>
      <c r="O97" s="461">
        <v>487312611.52538592</v>
      </c>
      <c r="P97" s="461">
        <v>-3405319.6032136083</v>
      </c>
      <c r="Q97" s="462">
        <v>-6.9394643790206163E-3</v>
      </c>
    </row>
    <row r="98" spans="1:17" x14ac:dyDescent="0.25">
      <c r="A98" s="486" t="s">
        <v>112</v>
      </c>
      <c r="B98" s="486" t="s">
        <v>477</v>
      </c>
      <c r="C98" s="436" t="s">
        <v>464</v>
      </c>
      <c r="D98" s="465">
        <v>164900787.71688795</v>
      </c>
      <c r="E98" s="465">
        <v>44617012.786711648</v>
      </c>
      <c r="F98" s="466">
        <v>0.3709312649408571</v>
      </c>
      <c r="G98" s="470">
        <v>7.1034605648413143</v>
      </c>
      <c r="H98" s="470">
        <v>1.8137435504736263</v>
      </c>
      <c r="I98" s="471">
        <v>3.1020460396867264</v>
      </c>
      <c r="J98" s="471">
        <v>0.10179407957635656</v>
      </c>
      <c r="K98" s="466">
        <v>3.3928510315050966E-2</v>
      </c>
      <c r="L98" s="467">
        <v>511529835.47839385</v>
      </c>
      <c r="M98" s="467">
        <v>150648203.97465783</v>
      </c>
      <c r="N98" s="466">
        <v>0.41744492050462884</v>
      </c>
      <c r="O98" s="465">
        <v>98859840.261325911</v>
      </c>
      <c r="P98" s="465">
        <v>29582591.867565885</v>
      </c>
      <c r="Q98" s="466">
        <v>0.42701741990997527</v>
      </c>
    </row>
    <row r="99" spans="1:17" x14ac:dyDescent="0.25">
      <c r="A99" s="486" t="s">
        <v>112</v>
      </c>
      <c r="B99" s="486" t="s">
        <v>477</v>
      </c>
      <c r="C99" s="435" t="s">
        <v>465</v>
      </c>
      <c r="D99" s="461">
        <v>527990345.20963305</v>
      </c>
      <c r="E99" s="461">
        <v>-4239878.450763762</v>
      </c>
      <c r="F99" s="462">
        <v>-7.9662489319079436E-3</v>
      </c>
      <c r="G99" s="468">
        <v>22.744334018905814</v>
      </c>
      <c r="H99" s="468">
        <v>-0.66154321841406372</v>
      </c>
      <c r="I99" s="469">
        <v>1.8704998393506982</v>
      </c>
      <c r="J99" s="469">
        <v>7.019004302977927E-2</v>
      </c>
      <c r="K99" s="462">
        <v>3.8987758203181691E-2</v>
      </c>
      <c r="L99" s="463">
        <v>987605855.89333832</v>
      </c>
      <c r="M99" s="463">
        <v>29426570.339452267</v>
      </c>
      <c r="N99" s="462">
        <v>3.0710923084130246E-2</v>
      </c>
      <c r="O99" s="461">
        <v>271387051.76434702</v>
      </c>
      <c r="P99" s="461">
        <v>-768559.03291863203</v>
      </c>
      <c r="Q99" s="462">
        <v>-2.8239690913120568E-3</v>
      </c>
    </row>
    <row r="100" spans="1:17" x14ac:dyDescent="0.25">
      <c r="A100" s="486" t="s">
        <v>112</v>
      </c>
      <c r="B100" s="486" t="s">
        <v>477</v>
      </c>
      <c r="C100" s="436" t="s">
        <v>466</v>
      </c>
      <c r="D100" s="465">
        <v>37719657.628641076</v>
      </c>
      <c r="E100" s="465">
        <v>-1890711.6556732655</v>
      </c>
      <c r="F100" s="466">
        <v>-4.7732744981551709E-2</v>
      </c>
      <c r="G100" s="470">
        <v>1.6248564011979383</v>
      </c>
      <c r="H100" s="470">
        <v>-0.11708796719467185</v>
      </c>
      <c r="I100" s="471">
        <v>3.233142808930499</v>
      </c>
      <c r="J100" s="471">
        <v>0.10325900590258374</v>
      </c>
      <c r="K100" s="466">
        <v>3.2991322490211555E-2</v>
      </c>
      <c r="L100" s="467">
        <v>121953039.81736134</v>
      </c>
      <c r="M100" s="467">
        <v>-2022813.4375685453</v>
      </c>
      <c r="N100" s="466">
        <v>-1.631618887436944E-2</v>
      </c>
      <c r="O100" s="465">
        <v>26694446.195565149</v>
      </c>
      <c r="P100" s="465">
        <v>-1526041.95090634</v>
      </c>
      <c r="Q100" s="466">
        <v>-5.4075675196892249E-2</v>
      </c>
    </row>
    <row r="101" spans="1:17" x14ac:dyDescent="0.25">
      <c r="A101" s="486" t="s">
        <v>112</v>
      </c>
      <c r="B101" s="486" t="s">
        <v>477</v>
      </c>
      <c r="C101" s="435" t="s">
        <v>467</v>
      </c>
      <c r="D101" s="461">
        <v>977539.7840278201</v>
      </c>
      <c r="E101" s="461">
        <v>-116189.49245915969</v>
      </c>
      <c r="F101" s="462">
        <v>-0.10623240591342337</v>
      </c>
      <c r="G101" s="468">
        <v>4.210965516020982E-2</v>
      </c>
      <c r="H101" s="468">
        <v>-5.9892539927801081E-3</v>
      </c>
      <c r="I101" s="469">
        <v>12.203117817678566</v>
      </c>
      <c r="J101" s="469">
        <v>-0.43392973013238567</v>
      </c>
      <c r="K101" s="462">
        <v>-3.4337904363393255E-2</v>
      </c>
      <c r="L101" s="463">
        <v>11929033.155959548</v>
      </c>
      <c r="M101" s="463">
        <v>-1892475.7154392861</v>
      </c>
      <c r="N101" s="462">
        <v>-0.13692251208226836</v>
      </c>
      <c r="O101" s="461">
        <v>2538842.4353386224</v>
      </c>
      <c r="P101" s="461">
        <v>-318691.58011069847</v>
      </c>
      <c r="Q101" s="462">
        <v>-0.11152678441890294</v>
      </c>
    </row>
    <row r="102" spans="1:17" x14ac:dyDescent="0.25">
      <c r="A102" s="486" t="s">
        <v>112</v>
      </c>
      <c r="B102" s="486" t="s">
        <v>477</v>
      </c>
      <c r="C102" s="436" t="s">
        <v>468</v>
      </c>
      <c r="D102" s="465">
        <v>3713607.5602164636</v>
      </c>
      <c r="E102" s="465">
        <v>127913.78954061354</v>
      </c>
      <c r="F102" s="466">
        <v>3.5673372496754979E-2</v>
      </c>
      <c r="G102" s="470">
        <v>0.15997173344365184</v>
      </c>
      <c r="H102" s="470">
        <v>2.283754677882055E-3</v>
      </c>
      <c r="I102" s="471">
        <v>4.7137839354495554</v>
      </c>
      <c r="J102" s="471">
        <v>-9.1797399514621958E-2</v>
      </c>
      <c r="K102" s="466">
        <v>-1.9102246557919565E-2</v>
      </c>
      <c r="L102" s="467">
        <v>17505143.659912385</v>
      </c>
      <c r="M102" s="467">
        <v>273800.60265519843</v>
      </c>
      <c r="N102" s="466">
        <v>1.5889684381849969E-2</v>
      </c>
      <c r="O102" s="465">
        <v>3986363.6793823685</v>
      </c>
      <c r="P102" s="465">
        <v>185747.42297190474</v>
      </c>
      <c r="Q102" s="466">
        <v>4.8872974917845577E-2</v>
      </c>
    </row>
    <row r="103" spans="1:17" x14ac:dyDescent="0.25">
      <c r="A103" s="486" t="s">
        <v>112</v>
      </c>
      <c r="B103" s="486" t="s">
        <v>477</v>
      </c>
      <c r="C103" s="435" t="s">
        <v>469</v>
      </c>
      <c r="D103" s="461">
        <v>74970230.873264804</v>
      </c>
      <c r="E103" s="461">
        <v>-724001.66927053034</v>
      </c>
      <c r="F103" s="462">
        <v>-9.5648194710698398E-3</v>
      </c>
      <c r="G103" s="468">
        <v>3.2295059709453748</v>
      </c>
      <c r="H103" s="468">
        <v>-9.9297685259985169E-2</v>
      </c>
      <c r="I103" s="469">
        <v>6.3954443881534502</v>
      </c>
      <c r="J103" s="469">
        <v>-0.17300530414636306</v>
      </c>
      <c r="K103" s="462">
        <v>-2.6338833705185714E-2</v>
      </c>
      <c r="L103" s="463">
        <v>479467942.3169899</v>
      </c>
      <c r="M103" s="463">
        <v>-17725816.135896862</v>
      </c>
      <c r="N103" s="462">
        <v>-3.5651726986787043E-2</v>
      </c>
      <c r="O103" s="461">
        <v>123194692.70973411</v>
      </c>
      <c r="P103" s="461">
        <v>-1600719.322610721</v>
      </c>
      <c r="Q103" s="462">
        <v>-1.2826748167599638E-2</v>
      </c>
    </row>
    <row r="104" spans="1:17" x14ac:dyDescent="0.25">
      <c r="A104" s="486" t="s">
        <v>112</v>
      </c>
      <c r="B104" s="486" t="s">
        <v>477</v>
      </c>
      <c r="C104" s="436" t="s">
        <v>470</v>
      </c>
      <c r="D104" s="465">
        <v>259043778.23048666</v>
      </c>
      <c r="E104" s="465">
        <v>19746238.451350152</v>
      </c>
      <c r="F104" s="466">
        <v>8.2517515514682088E-2</v>
      </c>
      <c r="G104" s="470">
        <v>11.158874913241609</v>
      </c>
      <c r="H104" s="470">
        <v>0.63529209086325977</v>
      </c>
      <c r="I104" s="471">
        <v>3.6371773891615553</v>
      </c>
      <c r="J104" s="471">
        <v>0.17774533282522986</v>
      </c>
      <c r="K104" s="466">
        <v>5.1379917261178749E-2</v>
      </c>
      <c r="L104" s="467">
        <v>942188172.98290646</v>
      </c>
      <c r="M104" s="467">
        <v>114354592.86854458</v>
      </c>
      <c r="N104" s="466">
        <v>0.13813717589560326</v>
      </c>
      <c r="O104" s="465">
        <v>190080942.65522876</v>
      </c>
      <c r="P104" s="465">
        <v>14920315.959462136</v>
      </c>
      <c r="Q104" s="466">
        <v>8.5180763741939378E-2</v>
      </c>
    </row>
    <row r="105" spans="1:17" x14ac:dyDescent="0.25">
      <c r="A105" s="486" t="s">
        <v>112</v>
      </c>
      <c r="B105" s="486" t="s">
        <v>478</v>
      </c>
      <c r="C105" s="435" t="s">
        <v>20</v>
      </c>
      <c r="D105" s="461">
        <v>2315367880.8501911</v>
      </c>
      <c r="E105" s="461">
        <v>48758642.11819458</v>
      </c>
      <c r="F105" s="462">
        <v>2.1511710657930391E-2</v>
      </c>
      <c r="G105" s="468">
        <v>99.999999999999915</v>
      </c>
      <c r="H105" s="468">
        <v>-5.6843418860808015E-14</v>
      </c>
      <c r="I105" s="469">
        <v>2.448313386086626</v>
      </c>
      <c r="J105" s="469">
        <v>6.1284954098335565E-2</v>
      </c>
      <c r="K105" s="462">
        <v>2.5674161764084172E-2</v>
      </c>
      <c r="L105" s="463">
        <v>5668746176.400547</v>
      </c>
      <c r="M105" s="463">
        <v>258285479.33993626</v>
      </c>
      <c r="N105" s="462">
        <v>4.7738167561268363E-2</v>
      </c>
      <c r="O105" s="461">
        <v>1291865276.7394814</v>
      </c>
      <c r="P105" s="461">
        <v>36651357.318690538</v>
      </c>
      <c r="Q105" s="462">
        <v>2.9199291651898693E-2</v>
      </c>
    </row>
    <row r="106" spans="1:17" x14ac:dyDescent="0.25">
      <c r="A106" s="486" t="s">
        <v>112</v>
      </c>
      <c r="B106" s="486" t="s">
        <v>478</v>
      </c>
      <c r="C106" s="436" t="s">
        <v>460</v>
      </c>
      <c r="D106" s="465">
        <v>7770878.5144347651</v>
      </c>
      <c r="E106" s="465">
        <v>617284.96749055944</v>
      </c>
      <c r="F106" s="466">
        <v>8.6290192955433498E-2</v>
      </c>
      <c r="G106" s="470">
        <v>0.3356217635523791</v>
      </c>
      <c r="H106" s="470">
        <v>2.0014052055265408E-2</v>
      </c>
      <c r="I106" s="471">
        <v>4.2853525324824204</v>
      </c>
      <c r="J106" s="471">
        <v>-9.2700938231568664E-2</v>
      </c>
      <c r="K106" s="466">
        <v>-2.1174007775754886E-2</v>
      </c>
      <c r="L106" s="467">
        <v>33300953.921446253</v>
      </c>
      <c r="M106" s="467">
        <v>1982138.8651699796</v>
      </c>
      <c r="N106" s="466">
        <v>6.3289075963069041E-2</v>
      </c>
      <c r="O106" s="465">
        <v>8524461.8558090348</v>
      </c>
      <c r="P106" s="465">
        <v>663699.21295579989</v>
      </c>
      <c r="Q106" s="466">
        <v>8.4431911140226953E-2</v>
      </c>
    </row>
    <row r="107" spans="1:17" x14ac:dyDescent="0.25">
      <c r="A107" s="486" t="s">
        <v>112</v>
      </c>
      <c r="B107" s="486" t="s">
        <v>478</v>
      </c>
      <c r="C107" s="435" t="s">
        <v>461</v>
      </c>
      <c r="D107" s="461">
        <v>152683425.90254128</v>
      </c>
      <c r="E107" s="461">
        <v>-4200942.1215331554</v>
      </c>
      <c r="F107" s="462">
        <v>-2.6777314874917982E-2</v>
      </c>
      <c r="G107" s="468">
        <v>6.5943484474042453</v>
      </c>
      <c r="H107" s="468">
        <v>-0.32719609336714228</v>
      </c>
      <c r="I107" s="469">
        <v>2.7055237067211477</v>
      </c>
      <c r="J107" s="469">
        <v>2.4075039902609952E-2</v>
      </c>
      <c r="K107" s="462">
        <v>8.9783706100830564E-3</v>
      </c>
      <c r="L107" s="463">
        <v>413088628.40272719</v>
      </c>
      <c r="M107" s="463">
        <v>-7588751.080096066</v>
      </c>
      <c r="N107" s="462">
        <v>-1.8039360921724871E-2</v>
      </c>
      <c r="O107" s="461">
        <v>82143981.279733717</v>
      </c>
      <c r="P107" s="461">
        <v>-2174165.1359777451</v>
      </c>
      <c r="Q107" s="462">
        <v>-2.5785257722086511E-2</v>
      </c>
    </row>
    <row r="108" spans="1:17" x14ac:dyDescent="0.25">
      <c r="A108" s="486" t="s">
        <v>112</v>
      </c>
      <c r="B108" s="486" t="s">
        <v>478</v>
      </c>
      <c r="C108" s="436" t="s">
        <v>462</v>
      </c>
      <c r="D108" s="465">
        <v>2293647.6044314271</v>
      </c>
      <c r="E108" s="465">
        <v>219307.91530045075</v>
      </c>
      <c r="F108" s="466">
        <v>0.10572420536981944</v>
      </c>
      <c r="G108" s="470">
        <v>9.9061908191851122E-2</v>
      </c>
      <c r="H108" s="470">
        <v>7.544603237627151E-3</v>
      </c>
      <c r="I108" s="471">
        <v>3.2342213720861226</v>
      </c>
      <c r="J108" s="471">
        <v>3.6449529030668337E-2</v>
      </c>
      <c r="K108" s="466">
        <v>1.1398414527235627E-2</v>
      </c>
      <c r="L108" s="467">
        <v>7418164.1022862587</v>
      </c>
      <c r="M108" s="467">
        <v>784899.05145081878</v>
      </c>
      <c r="N108" s="466">
        <v>0.11832770821542297</v>
      </c>
      <c r="O108" s="465">
        <v>1284923.1396986933</v>
      </c>
      <c r="P108" s="465">
        <v>128621.89551313221</v>
      </c>
      <c r="Q108" s="466">
        <v>0.11123562839692942</v>
      </c>
    </row>
    <row r="109" spans="1:17" x14ac:dyDescent="0.25">
      <c r="A109" s="486" t="s">
        <v>112</v>
      </c>
      <c r="B109" s="486" t="s">
        <v>478</v>
      </c>
      <c r="C109" s="435" t="s">
        <v>463</v>
      </c>
      <c r="D109" s="461">
        <v>1090761031.4983995</v>
      </c>
      <c r="E109" s="461">
        <v>-2133175.3324654102</v>
      </c>
      <c r="F109" s="462">
        <v>-1.9518589440153727E-3</v>
      </c>
      <c r="G109" s="468">
        <v>47.109620916822806</v>
      </c>
      <c r="H109" s="468">
        <v>-1.1075215952345303</v>
      </c>
      <c r="I109" s="469">
        <v>1.9914061297465842</v>
      </c>
      <c r="J109" s="469">
        <v>1.0178772023723637E-2</v>
      </c>
      <c r="K109" s="462">
        <v>5.1376092622820889E-3</v>
      </c>
      <c r="L109" s="463">
        <v>2172148204.2146196</v>
      </c>
      <c r="M109" s="463">
        <v>6876302.5444836617</v>
      </c>
      <c r="N109" s="462">
        <v>3.1757224296772029E-3</v>
      </c>
      <c r="O109" s="461">
        <v>488314456.8207314</v>
      </c>
      <c r="P109" s="461">
        <v>-674276.99824392796</v>
      </c>
      <c r="Q109" s="462">
        <v>-1.3789213362399198E-3</v>
      </c>
    </row>
    <row r="110" spans="1:17" x14ac:dyDescent="0.25">
      <c r="A110" s="486" t="s">
        <v>112</v>
      </c>
      <c r="B110" s="486" t="s">
        <v>478</v>
      </c>
      <c r="C110" s="436" t="s">
        <v>464</v>
      </c>
      <c r="D110" s="465">
        <v>160443681.73758575</v>
      </c>
      <c r="E110" s="465">
        <v>41371600.265326023</v>
      </c>
      <c r="F110" s="466">
        <v>0.34745004667583962</v>
      </c>
      <c r="G110" s="470">
        <v>6.9295114208231796</v>
      </c>
      <c r="H110" s="470">
        <v>1.6761982586977178</v>
      </c>
      <c r="I110" s="471">
        <v>3.0925361805852205</v>
      </c>
      <c r="J110" s="471">
        <v>8.825607839497307E-2</v>
      </c>
      <c r="K110" s="466">
        <v>2.9376780923533279E-2</v>
      </c>
      <c r="L110" s="467">
        <v>496177890.71978414</v>
      </c>
      <c r="M110" s="467">
        <v>138452005.62629819</v>
      </c>
      <c r="N110" s="466">
        <v>0.38703379150244038</v>
      </c>
      <c r="O110" s="465">
        <v>95847439.943076655</v>
      </c>
      <c r="P110" s="465">
        <v>27277860.903454065</v>
      </c>
      <c r="Q110" s="466">
        <v>0.39781286811884448</v>
      </c>
    </row>
    <row r="111" spans="1:17" x14ac:dyDescent="0.25">
      <c r="A111" s="486" t="s">
        <v>112</v>
      </c>
      <c r="B111" s="486" t="s">
        <v>478</v>
      </c>
      <c r="C111" s="435" t="s">
        <v>465</v>
      </c>
      <c r="D111" s="461">
        <v>527534350.11748642</v>
      </c>
      <c r="E111" s="461">
        <v>-4383741.3283026218</v>
      </c>
      <c r="F111" s="462">
        <v>-8.2413841506825212E-3</v>
      </c>
      <c r="G111" s="468">
        <v>22.78404025902692</v>
      </c>
      <c r="H111" s="468">
        <v>-0.68352893447722707</v>
      </c>
      <c r="I111" s="469">
        <v>1.8629524878466919</v>
      </c>
      <c r="J111" s="469">
        <v>6.2811098755663375E-2</v>
      </c>
      <c r="K111" s="462">
        <v>3.4892314090605676E-2</v>
      </c>
      <c r="L111" s="463">
        <v>982771429.97595906</v>
      </c>
      <c r="M111" s="463">
        <v>25243657.958087683</v>
      </c>
      <c r="N111" s="462">
        <v>2.6363368975596182E-2</v>
      </c>
      <c r="O111" s="461">
        <v>271174108.37547469</v>
      </c>
      <c r="P111" s="461">
        <v>-345375.61501699686</v>
      </c>
      <c r="Q111" s="462">
        <v>-1.2720104279112859E-3</v>
      </c>
    </row>
    <row r="112" spans="1:17" x14ac:dyDescent="0.25">
      <c r="A112" s="486" t="s">
        <v>112</v>
      </c>
      <c r="B112" s="486" t="s">
        <v>478</v>
      </c>
      <c r="C112" s="436" t="s">
        <v>466</v>
      </c>
      <c r="D112" s="465">
        <v>37486913.448694848</v>
      </c>
      <c r="E112" s="465">
        <v>-2409661.9550708234</v>
      </c>
      <c r="F112" s="466">
        <v>-6.039771410664449E-2</v>
      </c>
      <c r="G112" s="470">
        <v>1.6190478307460072</v>
      </c>
      <c r="H112" s="470">
        <v>-0.14113979762900541</v>
      </c>
      <c r="I112" s="471">
        <v>3.2263723808636859</v>
      </c>
      <c r="J112" s="471">
        <v>9.4714293733241472E-2</v>
      </c>
      <c r="K112" s="466">
        <v>3.0244136204546104E-2</v>
      </c>
      <c r="L112" s="467">
        <v>120946742.19469652</v>
      </c>
      <c r="M112" s="467">
        <v>-3995690.8173158169</v>
      </c>
      <c r="N112" s="466">
        <v>-3.1980254593982967E-2</v>
      </c>
      <c r="O112" s="465">
        <v>26562362.969835024</v>
      </c>
      <c r="P112" s="465">
        <v>-1826301.0783025399</v>
      </c>
      <c r="Q112" s="466">
        <v>-6.4332054344147779E-2</v>
      </c>
    </row>
    <row r="113" spans="1:17" x14ac:dyDescent="0.25">
      <c r="A113" s="486" t="s">
        <v>112</v>
      </c>
      <c r="B113" s="486" t="s">
        <v>478</v>
      </c>
      <c r="C113" s="435" t="s">
        <v>467</v>
      </c>
      <c r="D113" s="461">
        <v>989139.98155553441</v>
      </c>
      <c r="E113" s="461">
        <v>-131050.63684212312</v>
      </c>
      <c r="F113" s="462">
        <v>-0.11698958613809898</v>
      </c>
      <c r="G113" s="468">
        <v>4.2720640194435389E-2</v>
      </c>
      <c r="H113" s="468">
        <v>-6.7007862806601898E-3</v>
      </c>
      <c r="I113" s="469">
        <v>12.223283230988287</v>
      </c>
      <c r="J113" s="469">
        <v>-0.39643713494853472</v>
      </c>
      <c r="K113" s="462">
        <v>-3.1414098209228053E-2</v>
      </c>
      <c r="L113" s="463">
        <v>12090538.149647826</v>
      </c>
      <c r="M113" s="463">
        <v>-2045954.2110764552</v>
      </c>
      <c r="N113" s="462">
        <v>-0.14472856199892792</v>
      </c>
      <c r="O113" s="461">
        <v>2568970.2142808293</v>
      </c>
      <c r="P113" s="461">
        <v>-358142.87530010659</v>
      </c>
      <c r="Q113" s="462">
        <v>-0.1223536174857462</v>
      </c>
    </row>
    <row r="114" spans="1:17" x14ac:dyDescent="0.25">
      <c r="A114" s="486" t="s">
        <v>112</v>
      </c>
      <c r="B114" s="486" t="s">
        <v>478</v>
      </c>
      <c r="C114" s="436" t="s">
        <v>468</v>
      </c>
      <c r="D114" s="465">
        <v>3647751.1096867397</v>
      </c>
      <c r="E114" s="465">
        <v>107523.64390372578</v>
      </c>
      <c r="F114" s="466">
        <v>3.0371959130582056E-2</v>
      </c>
      <c r="G114" s="470">
        <v>0.15754520652447251</v>
      </c>
      <c r="H114" s="470">
        <v>1.3547434624092136E-3</v>
      </c>
      <c r="I114" s="471">
        <v>4.7373559559107017</v>
      </c>
      <c r="J114" s="471">
        <v>-8.1937923320464456E-2</v>
      </c>
      <c r="K114" s="466">
        <v>-1.7002059922840027E-2</v>
      </c>
      <c r="L114" s="467">
        <v>17280695.445154347</v>
      </c>
      <c r="M114" s="467">
        <v>219298.8882202059</v>
      </c>
      <c r="N114" s="466">
        <v>1.2853513338629823E-2</v>
      </c>
      <c r="O114" s="465">
        <v>3923050.7593739065</v>
      </c>
      <c r="P114" s="465">
        <v>181447.94891970884</v>
      </c>
      <c r="Q114" s="466">
        <v>4.8494711521152256E-2</v>
      </c>
    </row>
    <row r="115" spans="1:17" x14ac:dyDescent="0.25">
      <c r="A115" s="486" t="s">
        <v>112</v>
      </c>
      <c r="B115" s="486" t="s">
        <v>478</v>
      </c>
      <c r="C115" s="435" t="s">
        <v>469</v>
      </c>
      <c r="D115" s="461">
        <v>74871506.336669892</v>
      </c>
      <c r="E115" s="461">
        <v>-846291.13135565817</v>
      </c>
      <c r="F115" s="462">
        <v>-1.1176911633133991E-2</v>
      </c>
      <c r="G115" s="468">
        <v>3.2336764691223667</v>
      </c>
      <c r="H115" s="468">
        <v>-0.10689923198013807</v>
      </c>
      <c r="I115" s="469">
        <v>6.4160954887757251</v>
      </c>
      <c r="J115" s="469">
        <v>-0.14966936334689773</v>
      </c>
      <c r="K115" s="462">
        <v>-2.2795419378827078E-2</v>
      </c>
      <c r="L115" s="463">
        <v>480382734.04455084</v>
      </c>
      <c r="M115" s="463">
        <v>-16762519.251150668</v>
      </c>
      <c r="N115" s="462">
        <v>-3.3717548623923677E-2</v>
      </c>
      <c r="O115" s="461">
        <v>123008096.23997268</v>
      </c>
      <c r="P115" s="461">
        <v>-1685989.7584285438</v>
      </c>
      <c r="Q115" s="462">
        <v>-1.3521008193204615E-2</v>
      </c>
    </row>
    <row r="116" spans="1:17" x14ac:dyDescent="0.25">
      <c r="A116" s="486" t="s">
        <v>112</v>
      </c>
      <c r="B116" s="486" t="s">
        <v>478</v>
      </c>
      <c r="C116" s="436" t="s">
        <v>470</v>
      </c>
      <c r="D116" s="465">
        <v>256529409.93754205</v>
      </c>
      <c r="E116" s="465">
        <v>20192667.719113499</v>
      </c>
      <c r="F116" s="466">
        <v>8.5440238913215241E-2</v>
      </c>
      <c r="G116" s="470">
        <v>11.079423363312165</v>
      </c>
      <c r="H116" s="470">
        <v>0.65253820905232551</v>
      </c>
      <c r="I116" s="471">
        <v>3.6328523771480081</v>
      </c>
      <c r="J116" s="471">
        <v>0.17161666431962397</v>
      </c>
      <c r="K116" s="466">
        <v>4.9582483990778442E-2</v>
      </c>
      <c r="L116" s="467">
        <v>931933476.69997549</v>
      </c>
      <c r="M116" s="467">
        <v>113916304.2800349</v>
      </c>
      <c r="N116" s="466">
        <v>0.13925906218207651</v>
      </c>
      <c r="O116" s="465">
        <v>188289082.04785845</v>
      </c>
      <c r="P116" s="465">
        <v>15240281.110381067</v>
      </c>
      <c r="Q116" s="466">
        <v>8.8069267327009038E-2</v>
      </c>
    </row>
    <row r="117" spans="1:17" x14ac:dyDescent="0.25">
      <c r="A117" s="486" t="s">
        <v>113</v>
      </c>
      <c r="B117" s="486" t="s">
        <v>476</v>
      </c>
      <c r="C117" s="435" t="s">
        <v>20</v>
      </c>
      <c r="D117" s="461">
        <v>992285.8704764049</v>
      </c>
      <c r="E117" s="461">
        <v>-79534.872536001494</v>
      </c>
      <c r="F117" s="462">
        <v>-7.4205386539231102E-2</v>
      </c>
      <c r="G117" s="468">
        <v>100.00000000000001</v>
      </c>
      <c r="H117" s="468">
        <v>0</v>
      </c>
      <c r="I117" s="469">
        <v>2.9292733813294745</v>
      </c>
      <c r="J117" s="469">
        <v>7.1255951747516644E-2</v>
      </c>
      <c r="K117" s="462">
        <v>2.4931951432479279E-2</v>
      </c>
      <c r="L117" s="463">
        <v>2906676.5870558796</v>
      </c>
      <c r="M117" s="463">
        <v>-156605.77786106244</v>
      </c>
      <c r="N117" s="462">
        <v>-5.1123520199976291E-2</v>
      </c>
      <c r="O117" s="461">
        <v>576462.57158350945</v>
      </c>
      <c r="P117" s="461">
        <v>-43843.415707945707</v>
      </c>
      <c r="Q117" s="462">
        <v>-7.0680303924497784E-2</v>
      </c>
    </row>
    <row r="118" spans="1:17" x14ac:dyDescent="0.25">
      <c r="A118" s="486" t="s">
        <v>113</v>
      </c>
      <c r="B118" s="486" t="s">
        <v>476</v>
      </c>
      <c r="C118" s="436" t="s">
        <v>460</v>
      </c>
      <c r="D118" s="464"/>
      <c r="E118" s="464"/>
      <c r="F118" s="464"/>
      <c r="G118" s="464"/>
      <c r="H118" s="464"/>
      <c r="I118" s="464"/>
      <c r="J118" s="464"/>
      <c r="K118" s="464"/>
      <c r="L118" s="464"/>
      <c r="M118" s="464"/>
      <c r="N118" s="464"/>
      <c r="O118" s="464"/>
      <c r="P118" s="464"/>
      <c r="Q118" s="464"/>
    </row>
    <row r="119" spans="1:17" x14ac:dyDescent="0.25">
      <c r="A119" s="486" t="s">
        <v>113</v>
      </c>
      <c r="B119" s="486" t="s">
        <v>476</v>
      </c>
      <c r="C119" s="435" t="s">
        <v>461</v>
      </c>
      <c r="D119" s="461">
        <v>40708.622800369631</v>
      </c>
      <c r="E119" s="461">
        <v>29847.730503140403</v>
      </c>
      <c r="F119" s="462">
        <v>2.7481840060926666</v>
      </c>
      <c r="G119" s="468">
        <v>4.1025095702335337</v>
      </c>
      <c r="H119" s="468">
        <v>3.0891971886589671</v>
      </c>
      <c r="I119" s="469">
        <v>3.0010472383025433</v>
      </c>
      <c r="J119" s="469">
        <v>8.8972545673553061E-2</v>
      </c>
      <c r="K119" s="462">
        <v>3.0552975134449448E-2</v>
      </c>
      <c r="L119" s="463">
        <v>122168.50003014923</v>
      </c>
      <c r="M119" s="463">
        <v>90540.77043201885</v>
      </c>
      <c r="N119" s="462">
        <v>2.862702178830157</v>
      </c>
      <c r="O119" s="461">
        <v>20394.097321867943</v>
      </c>
      <c r="P119" s="461">
        <v>14925.426956740543</v>
      </c>
      <c r="Q119" s="462">
        <v>2.7292606721950108</v>
      </c>
    </row>
    <row r="120" spans="1:17" x14ac:dyDescent="0.25">
      <c r="A120" s="486" t="s">
        <v>113</v>
      </c>
      <c r="B120" s="486" t="s">
        <v>476</v>
      </c>
      <c r="C120" s="436" t="s">
        <v>462</v>
      </c>
      <c r="D120" s="464"/>
      <c r="E120" s="464"/>
      <c r="F120" s="464"/>
      <c r="G120" s="464"/>
      <c r="H120" s="464"/>
      <c r="I120" s="464"/>
      <c r="J120" s="464"/>
      <c r="K120" s="464"/>
      <c r="L120" s="464"/>
      <c r="M120" s="464"/>
      <c r="N120" s="464"/>
      <c r="O120" s="464"/>
      <c r="P120" s="464"/>
      <c r="Q120" s="464"/>
    </row>
    <row r="121" spans="1:17" x14ac:dyDescent="0.25">
      <c r="A121" s="486" t="s">
        <v>113</v>
      </c>
      <c r="B121" s="486" t="s">
        <v>476</v>
      </c>
      <c r="C121" s="435" t="s">
        <v>463</v>
      </c>
      <c r="D121" s="461">
        <v>587371.53313985199</v>
      </c>
      <c r="E121" s="461">
        <v>-41705.721371106338</v>
      </c>
      <c r="F121" s="462">
        <v>-6.6296660818754558E-2</v>
      </c>
      <c r="G121" s="468">
        <v>59.193781813888975</v>
      </c>
      <c r="H121" s="468">
        <v>0.50138771607509369</v>
      </c>
      <c r="I121" s="469">
        <v>2.7251553777318023</v>
      </c>
      <c r="J121" s="469">
        <v>-9.4092884673848243E-2</v>
      </c>
      <c r="K121" s="462">
        <v>-3.337516810015137E-2</v>
      </c>
      <c r="L121" s="463">
        <v>1600678.6922626412</v>
      </c>
      <c r="M121" s="463">
        <v>-172846.26443629526</v>
      </c>
      <c r="N121" s="462">
        <v>-9.7459166719601267E-2</v>
      </c>
      <c r="O121" s="461">
        <v>302253.46895194054</v>
      </c>
      <c r="P121" s="461">
        <v>-25622.061838250724</v>
      </c>
      <c r="Q121" s="462">
        <v>-7.8145696863991879E-2</v>
      </c>
    </row>
    <row r="122" spans="1:17" x14ac:dyDescent="0.25">
      <c r="A122" s="486" t="s">
        <v>113</v>
      </c>
      <c r="B122" s="486" t="s">
        <v>476</v>
      </c>
      <c r="C122" s="436" t="s">
        <v>464</v>
      </c>
      <c r="D122" s="465">
        <v>169293.39355274735</v>
      </c>
      <c r="E122" s="465">
        <v>-15555.431773707242</v>
      </c>
      <c r="F122" s="466">
        <v>-8.4152180822547162E-2</v>
      </c>
      <c r="G122" s="470">
        <v>17.060949731297512</v>
      </c>
      <c r="H122" s="470">
        <v>-0.18529471130654329</v>
      </c>
      <c r="I122" s="471">
        <v>3.1170199377349102</v>
      </c>
      <c r="J122" s="471">
        <v>0.47974134270166413</v>
      </c>
      <c r="K122" s="466">
        <v>0.18190772245494088</v>
      </c>
      <c r="L122" s="467">
        <v>527690.88303071621</v>
      </c>
      <c r="M122" s="467">
        <v>40193.032680218166</v>
      </c>
      <c r="N122" s="466">
        <v>8.2447610079347922E-2</v>
      </c>
      <c r="O122" s="465">
        <v>90811.124090433121</v>
      </c>
      <c r="P122" s="465">
        <v>-2143.6637461917708</v>
      </c>
      <c r="Q122" s="466">
        <v>-2.3061359141171113E-2</v>
      </c>
    </row>
    <row r="123" spans="1:17" x14ac:dyDescent="0.25">
      <c r="A123" s="486" t="s">
        <v>113</v>
      </c>
      <c r="B123" s="486" t="s">
        <v>476</v>
      </c>
      <c r="C123" s="435" t="s">
        <v>465</v>
      </c>
      <c r="D123" s="461">
        <v>175041.92802494764</v>
      </c>
      <c r="E123" s="461">
        <v>-49508.938050828903</v>
      </c>
      <c r="F123" s="462">
        <v>-0.22047983566503682</v>
      </c>
      <c r="G123" s="468">
        <v>17.640272146665612</v>
      </c>
      <c r="H123" s="468">
        <v>-3.3101402744137793</v>
      </c>
      <c r="I123" s="469">
        <v>2.5810891238163642</v>
      </c>
      <c r="J123" s="469">
        <v>0.13473333122976383</v>
      </c>
      <c r="K123" s="462">
        <v>5.5075116889398375E-2</v>
      </c>
      <c r="L123" s="463">
        <v>451798.81663703918</v>
      </c>
      <c r="M123" s="463">
        <v>-97532.495317774708</v>
      </c>
      <c r="N123" s="462">
        <v>-0.17754767149664571</v>
      </c>
      <c r="O123" s="461">
        <v>116716.23332035542</v>
      </c>
      <c r="P123" s="461">
        <v>-25376.548370008735</v>
      </c>
      <c r="Q123" s="462">
        <v>-0.17859139688958328</v>
      </c>
    </row>
    <row r="124" spans="1:17" x14ac:dyDescent="0.25">
      <c r="A124" s="486" t="s">
        <v>113</v>
      </c>
      <c r="B124" s="486" t="s">
        <v>476</v>
      </c>
      <c r="C124" s="436" t="s">
        <v>466</v>
      </c>
      <c r="D124" s="465">
        <v>195.07358551025391</v>
      </c>
      <c r="E124" s="465">
        <v>98.289848327636719</v>
      </c>
      <c r="F124" s="466">
        <v>1.0155616138502455</v>
      </c>
      <c r="G124" s="470">
        <v>1.9659010705916576E-2</v>
      </c>
      <c r="H124" s="470">
        <v>1.0629167067081819E-2</v>
      </c>
      <c r="I124" s="471">
        <v>1.99</v>
      </c>
      <c r="J124" s="471">
        <v>0</v>
      </c>
      <c r="K124" s="466">
        <v>0</v>
      </c>
      <c r="L124" s="467">
        <v>388.19643516540526</v>
      </c>
      <c r="M124" s="467">
        <v>195.59679817199705</v>
      </c>
      <c r="N124" s="466">
        <v>1.0155616138502452</v>
      </c>
      <c r="O124" s="465">
        <v>195.07358551025391</v>
      </c>
      <c r="P124" s="465">
        <v>98.289848327636719</v>
      </c>
      <c r="Q124" s="466">
        <v>1.0155616138502455</v>
      </c>
    </row>
    <row r="125" spans="1:17" x14ac:dyDescent="0.25">
      <c r="A125" s="486" t="s">
        <v>113</v>
      </c>
      <c r="B125" s="486" t="s">
        <v>476</v>
      </c>
      <c r="C125" s="435" t="s">
        <v>467</v>
      </c>
      <c r="D125" s="460"/>
      <c r="E125" s="460"/>
      <c r="F125" s="460"/>
      <c r="G125" s="460"/>
      <c r="H125" s="460"/>
      <c r="I125" s="460"/>
      <c r="J125" s="460"/>
      <c r="K125" s="460"/>
      <c r="L125" s="460"/>
      <c r="M125" s="460"/>
      <c r="N125" s="460"/>
      <c r="O125" s="460"/>
      <c r="P125" s="460"/>
      <c r="Q125" s="460"/>
    </row>
    <row r="126" spans="1:17" x14ac:dyDescent="0.25">
      <c r="A126" s="486" t="s">
        <v>113</v>
      </c>
      <c r="B126" s="486" t="s">
        <v>476</v>
      </c>
      <c r="C126" s="436" t="s">
        <v>468</v>
      </c>
      <c r="D126" s="464"/>
      <c r="E126" s="464"/>
      <c r="F126" s="464"/>
      <c r="G126" s="464"/>
      <c r="H126" s="464"/>
      <c r="I126" s="464"/>
      <c r="J126" s="464"/>
      <c r="K126" s="464"/>
      <c r="L126" s="464"/>
      <c r="M126" s="464"/>
      <c r="N126" s="464"/>
      <c r="O126" s="464"/>
      <c r="P126" s="464"/>
      <c r="Q126" s="464"/>
    </row>
    <row r="127" spans="1:17" x14ac:dyDescent="0.25">
      <c r="A127" s="486" t="s">
        <v>113</v>
      </c>
      <c r="B127" s="486" t="s">
        <v>476</v>
      </c>
      <c r="C127" s="435" t="s">
        <v>469</v>
      </c>
      <c r="D127" s="461">
        <v>18626.91875895438</v>
      </c>
      <c r="E127" s="461">
        <v>-2477.8311625892165</v>
      </c>
      <c r="F127" s="462">
        <v>-0.117406326623177</v>
      </c>
      <c r="G127" s="468">
        <v>1.8771726286913104</v>
      </c>
      <c r="H127" s="468">
        <v>-9.1883303388118787E-2</v>
      </c>
      <c r="I127" s="469">
        <v>10.706133874545671</v>
      </c>
      <c r="J127" s="469">
        <v>0.46121746677511588</v>
      </c>
      <c r="K127" s="462">
        <v>4.5019153736119512E-2</v>
      </c>
      <c r="L127" s="463">
        <v>199422.2859036517</v>
      </c>
      <c r="M127" s="463">
        <v>-16794.112849464611</v>
      </c>
      <c r="N127" s="462">
        <v>-7.7672706354899271E-2</v>
      </c>
      <c r="O127" s="461">
        <v>45138.168076992035</v>
      </c>
      <c r="P127" s="461">
        <v>-5629.1214978568532</v>
      </c>
      <c r="Q127" s="462">
        <v>-0.11088087516583967</v>
      </c>
    </row>
    <row r="128" spans="1:17" x14ac:dyDescent="0.25">
      <c r="A128" s="486" t="s">
        <v>113</v>
      </c>
      <c r="B128" s="486" t="s">
        <v>476</v>
      </c>
      <c r="C128" s="436" t="s">
        <v>470</v>
      </c>
      <c r="D128" s="465">
        <v>1048.4006140232086</v>
      </c>
      <c r="E128" s="465">
        <v>-232.97052923828346</v>
      </c>
      <c r="F128" s="466">
        <v>-0.18181346635081877</v>
      </c>
      <c r="G128" s="470">
        <v>0.10565509851711007</v>
      </c>
      <c r="H128" s="470">
        <v>-1.3895782692758485E-2</v>
      </c>
      <c r="I128" s="471">
        <v>4.3201164668687131</v>
      </c>
      <c r="J128" s="471">
        <v>0.50270731872543539</v>
      </c>
      <c r="K128" s="466">
        <v>0.1316880898056064</v>
      </c>
      <c r="L128" s="467">
        <v>4529.212756516933</v>
      </c>
      <c r="M128" s="467">
        <v>-362.30516793629704</v>
      </c>
      <c r="N128" s="466">
        <v>-7.40680446298876E-2</v>
      </c>
      <c r="O128" s="465">
        <v>954.40623641014099</v>
      </c>
      <c r="P128" s="465">
        <v>-95.737060705721206</v>
      </c>
      <c r="Q128" s="466">
        <v>-9.1165711354493889E-2</v>
      </c>
    </row>
    <row r="129" spans="1:17" x14ac:dyDescent="0.25">
      <c r="A129" s="486" t="s">
        <v>113</v>
      </c>
      <c r="B129" s="486" t="s">
        <v>477</v>
      </c>
      <c r="C129" s="435" t="s">
        <v>20</v>
      </c>
      <c r="D129" s="461">
        <v>12385268.815928904</v>
      </c>
      <c r="E129" s="461">
        <v>-1076209.8864334784</v>
      </c>
      <c r="F129" s="462">
        <v>-7.9947375041689306E-2</v>
      </c>
      <c r="G129" s="468">
        <v>100.00000000000007</v>
      </c>
      <c r="H129" s="468">
        <v>8.5265128291212022E-14</v>
      </c>
      <c r="I129" s="469">
        <v>2.9453776484462857</v>
      </c>
      <c r="J129" s="469">
        <v>4.702898450958104E-2</v>
      </c>
      <c r="K129" s="462">
        <v>1.6226130794665523E-2</v>
      </c>
      <c r="L129" s="463">
        <v>36479293.94043579</v>
      </c>
      <c r="M129" s="463">
        <v>-2536764.8711686283</v>
      </c>
      <c r="N129" s="462">
        <v>-6.5018480811140436E-2</v>
      </c>
      <c r="O129" s="461">
        <v>7273279.1207174445</v>
      </c>
      <c r="P129" s="461">
        <v>-705453.48447739705</v>
      </c>
      <c r="Q129" s="462">
        <v>-8.8416734760366086E-2</v>
      </c>
    </row>
    <row r="130" spans="1:17" x14ac:dyDescent="0.25">
      <c r="A130" s="486" t="s">
        <v>113</v>
      </c>
      <c r="B130" s="486" t="s">
        <v>477</v>
      </c>
      <c r="C130" s="436" t="s">
        <v>460</v>
      </c>
      <c r="D130" s="464"/>
      <c r="E130" s="464"/>
      <c r="F130" s="464"/>
      <c r="G130" s="464"/>
      <c r="H130" s="464"/>
      <c r="I130" s="464"/>
      <c r="J130" s="464"/>
      <c r="K130" s="464"/>
      <c r="L130" s="464"/>
      <c r="M130" s="464"/>
      <c r="N130" s="464"/>
      <c r="O130" s="464"/>
      <c r="P130" s="464"/>
      <c r="Q130" s="464"/>
    </row>
    <row r="131" spans="1:17" x14ac:dyDescent="0.25">
      <c r="A131" s="486" t="s">
        <v>113</v>
      </c>
      <c r="B131" s="486" t="s">
        <v>477</v>
      </c>
      <c r="C131" s="435" t="s">
        <v>461</v>
      </c>
      <c r="D131" s="461">
        <v>370568.58209523582</v>
      </c>
      <c r="E131" s="461">
        <v>237295.26954490761</v>
      </c>
      <c r="F131" s="462">
        <v>1.7805160313344612</v>
      </c>
      <c r="G131" s="468">
        <v>2.9920108122210598</v>
      </c>
      <c r="H131" s="468">
        <v>2.0019760954039558</v>
      </c>
      <c r="I131" s="469">
        <v>3.0305618251128528</v>
      </c>
      <c r="J131" s="469">
        <v>0.19955170925918697</v>
      </c>
      <c r="K131" s="462">
        <v>7.0487812156409035E-2</v>
      </c>
      <c r="L131" s="463">
        <v>1123030.9984840199</v>
      </c>
      <c r="M131" s="463">
        <v>745732.90248071344</v>
      </c>
      <c r="N131" s="462">
        <v>1.9765085230490487</v>
      </c>
      <c r="O131" s="461">
        <v>185737.02124590814</v>
      </c>
      <c r="P131" s="461">
        <v>116892.70743024131</v>
      </c>
      <c r="Q131" s="462">
        <v>1.6979282812408563</v>
      </c>
    </row>
    <row r="132" spans="1:17" x14ac:dyDescent="0.25">
      <c r="A132" s="486" t="s">
        <v>113</v>
      </c>
      <c r="B132" s="486" t="s">
        <v>477</v>
      </c>
      <c r="C132" s="436" t="s">
        <v>462</v>
      </c>
      <c r="D132" s="464"/>
      <c r="E132" s="464"/>
      <c r="F132" s="464"/>
      <c r="G132" s="464"/>
      <c r="H132" s="464"/>
      <c r="I132" s="464"/>
      <c r="J132" s="464"/>
      <c r="K132" s="464"/>
      <c r="L132" s="464"/>
      <c r="M132" s="464"/>
      <c r="N132" s="464"/>
      <c r="O132" s="464"/>
      <c r="P132" s="464"/>
      <c r="Q132" s="464"/>
    </row>
    <row r="133" spans="1:17" x14ac:dyDescent="0.25">
      <c r="A133" s="486" t="s">
        <v>113</v>
      </c>
      <c r="B133" s="486" t="s">
        <v>477</v>
      </c>
      <c r="C133" s="435" t="s">
        <v>463</v>
      </c>
      <c r="D133" s="461">
        <v>7294354.0386829004</v>
      </c>
      <c r="E133" s="461">
        <v>-463384.41658161115</v>
      </c>
      <c r="F133" s="462">
        <v>-5.9731894707941838E-2</v>
      </c>
      <c r="G133" s="468">
        <v>58.895403459483354</v>
      </c>
      <c r="H133" s="468">
        <v>1.2662333899048264</v>
      </c>
      <c r="I133" s="469">
        <v>2.7720471614155753</v>
      </c>
      <c r="J133" s="469">
        <v>-6.0413251460524453E-2</v>
      </c>
      <c r="K133" s="462">
        <v>-2.1328895255125709E-2</v>
      </c>
      <c r="L133" s="463">
        <v>20220293.40729117</v>
      </c>
      <c r="M133" s="463">
        <v>-1753193.6606921442</v>
      </c>
      <c r="N133" s="462">
        <v>-7.9786774637451707E-2</v>
      </c>
      <c r="O133" s="461">
        <v>3775288.0248184903</v>
      </c>
      <c r="P133" s="461">
        <v>-343196.75384153705</v>
      </c>
      <c r="Q133" s="462">
        <v>-8.3330829731316405E-2</v>
      </c>
    </row>
    <row r="134" spans="1:17" x14ac:dyDescent="0.25">
      <c r="A134" s="486" t="s">
        <v>113</v>
      </c>
      <c r="B134" s="486" t="s">
        <v>477</v>
      </c>
      <c r="C134" s="436" t="s">
        <v>464</v>
      </c>
      <c r="D134" s="465">
        <v>2091150.5947716762</v>
      </c>
      <c r="E134" s="465">
        <v>-361372.44504705863</v>
      </c>
      <c r="F134" s="466">
        <v>-0.14734721720443758</v>
      </c>
      <c r="G134" s="470">
        <v>16.884176079264531</v>
      </c>
      <c r="H134" s="470">
        <v>-1.3346473802142285</v>
      </c>
      <c r="I134" s="471">
        <v>2.9341715759066065</v>
      </c>
      <c r="J134" s="471">
        <v>0.23965996909399667</v>
      </c>
      <c r="K134" s="466">
        <v>8.8943750877917019E-2</v>
      </c>
      <c r="L134" s="467">
        <v>6135794.6361192465</v>
      </c>
      <c r="M134" s="467">
        <v>-472557.16064767912</v>
      </c>
      <c r="N134" s="466">
        <v>-7.1509080506106423E-2</v>
      </c>
      <c r="O134" s="465">
        <v>1096774.6285145076</v>
      </c>
      <c r="P134" s="465">
        <v>-147177.26316679339</v>
      </c>
      <c r="Q134" s="466">
        <v>-0.1183142725623187</v>
      </c>
    </row>
    <row r="135" spans="1:17" x14ac:dyDescent="0.25">
      <c r="A135" s="486" t="s">
        <v>113</v>
      </c>
      <c r="B135" s="486" t="s">
        <v>477</v>
      </c>
      <c r="C135" s="435" t="s">
        <v>465</v>
      </c>
      <c r="D135" s="461">
        <v>2338109.1220768108</v>
      </c>
      <c r="E135" s="461">
        <v>-447678.80257027503</v>
      </c>
      <c r="F135" s="462">
        <v>-0.16070096313127952</v>
      </c>
      <c r="G135" s="468">
        <v>18.878145939551434</v>
      </c>
      <c r="H135" s="468">
        <v>-1.8163705117370981</v>
      </c>
      <c r="I135" s="469">
        <v>2.6249108057251149</v>
      </c>
      <c r="J135" s="469">
        <v>0.16278355634267339</v>
      </c>
      <c r="K135" s="462">
        <v>6.6115005381425049E-2</v>
      </c>
      <c r="L135" s="463">
        <v>6137327.899503882</v>
      </c>
      <c r="M135" s="463">
        <v>-721636.46077026799</v>
      </c>
      <c r="N135" s="462">
        <v>-0.10521070279207931</v>
      </c>
      <c r="O135" s="461">
        <v>1537531.612469095</v>
      </c>
      <c r="P135" s="461">
        <v>-241501.42316523264</v>
      </c>
      <c r="Q135" s="462">
        <v>-0.13574870074243645</v>
      </c>
    </row>
    <row r="136" spans="1:17" x14ac:dyDescent="0.25">
      <c r="A136" s="486" t="s">
        <v>113</v>
      </c>
      <c r="B136" s="486" t="s">
        <v>477</v>
      </c>
      <c r="C136" s="436" t="s">
        <v>466</v>
      </c>
      <c r="D136" s="465">
        <v>4058.4686141014099</v>
      </c>
      <c r="E136" s="465">
        <v>1141.0524899959564</v>
      </c>
      <c r="F136" s="466">
        <v>0.3911174962556393</v>
      </c>
      <c r="G136" s="470">
        <v>3.2768514550784292E-2</v>
      </c>
      <c r="H136" s="470">
        <v>1.1096184277042006E-2</v>
      </c>
      <c r="I136" s="471">
        <v>1.992104776822158</v>
      </c>
      <c r="J136" s="471">
        <v>-1.3178032424119301E-2</v>
      </c>
      <c r="K136" s="466">
        <v>-6.5716578047524919E-3</v>
      </c>
      <c r="L136" s="467">
        <v>8084.8947127342226</v>
      </c>
      <c r="M136" s="467">
        <v>2234.6503116476533</v>
      </c>
      <c r="N136" s="466">
        <v>0.38197554810404338</v>
      </c>
      <c r="O136" s="465">
        <v>4055.3687071800232</v>
      </c>
      <c r="P136" s="465">
        <v>1166.5200620889664</v>
      </c>
      <c r="Q136" s="466">
        <v>0.40380103127631928</v>
      </c>
    </row>
    <row r="137" spans="1:17" x14ac:dyDescent="0.25">
      <c r="A137" s="486" t="s">
        <v>113</v>
      </c>
      <c r="B137" s="486" t="s">
        <v>477</v>
      </c>
      <c r="C137" s="435" t="s">
        <v>467</v>
      </c>
      <c r="D137" s="460"/>
      <c r="E137" s="461">
        <v>-27.982050516307353</v>
      </c>
      <c r="F137" s="462">
        <v>-1</v>
      </c>
      <c r="G137" s="460"/>
      <c r="H137" s="468">
        <v>-2.0786758375509462E-4</v>
      </c>
      <c r="I137" s="460"/>
      <c r="J137" s="469">
        <v>-18.96739074444486</v>
      </c>
      <c r="K137" s="462">
        <v>-1</v>
      </c>
      <c r="L137" s="460"/>
      <c r="M137" s="463">
        <v>-530.74648597359658</v>
      </c>
      <c r="N137" s="462">
        <v>-1</v>
      </c>
      <c r="O137" s="460"/>
      <c r="P137" s="461">
        <v>-36.741225600242615</v>
      </c>
      <c r="Q137" s="462">
        <v>-1</v>
      </c>
    </row>
    <row r="138" spans="1:17" x14ac:dyDescent="0.25">
      <c r="A138" s="486" t="s">
        <v>113</v>
      </c>
      <c r="B138" s="486" t="s">
        <v>477</v>
      </c>
      <c r="C138" s="436" t="s">
        <v>468</v>
      </c>
      <c r="D138" s="464"/>
      <c r="E138" s="464"/>
      <c r="F138" s="464"/>
      <c r="G138" s="464"/>
      <c r="H138" s="464"/>
      <c r="I138" s="464"/>
      <c r="J138" s="464"/>
      <c r="K138" s="464"/>
      <c r="L138" s="464"/>
      <c r="M138" s="464"/>
      <c r="N138" s="464"/>
      <c r="O138" s="464"/>
      <c r="P138" s="464"/>
      <c r="Q138" s="464"/>
    </row>
    <row r="139" spans="1:17" x14ac:dyDescent="0.25">
      <c r="A139" s="486" t="s">
        <v>113</v>
      </c>
      <c r="B139" s="486" t="s">
        <v>477</v>
      </c>
      <c r="C139" s="435" t="s">
        <v>469</v>
      </c>
      <c r="D139" s="461">
        <v>273747.37996099808</v>
      </c>
      <c r="E139" s="461">
        <v>-37006.617600437778</v>
      </c>
      <c r="F139" s="462">
        <v>-0.11908653755329919</v>
      </c>
      <c r="G139" s="468">
        <v>2.2102659540899676</v>
      </c>
      <c r="H139" s="468">
        <v>-9.820256138523753E-2</v>
      </c>
      <c r="I139" s="469">
        <v>10.22847792430834</v>
      </c>
      <c r="J139" s="469">
        <v>0.20248449762322629</v>
      </c>
      <c r="K139" s="462">
        <v>2.019595355850673E-2</v>
      </c>
      <c r="L139" s="463">
        <v>2800019.0327683161</v>
      </c>
      <c r="M139" s="463">
        <v>-315598.50409876136</v>
      </c>
      <c r="N139" s="462">
        <v>-0.10129565017666219</v>
      </c>
      <c r="O139" s="461">
        <v>661419.39473544515</v>
      </c>
      <c r="P139" s="461">
        <v>-86195.447530536447</v>
      </c>
      <c r="Q139" s="462">
        <v>-0.11529392229464377</v>
      </c>
    </row>
    <row r="140" spans="1:17" x14ac:dyDescent="0.25">
      <c r="A140" s="486" t="s">
        <v>113</v>
      </c>
      <c r="B140" s="486" t="s">
        <v>477</v>
      </c>
      <c r="C140" s="436" t="s">
        <v>470</v>
      </c>
      <c r="D140" s="465">
        <v>13280.629727157127</v>
      </c>
      <c r="E140" s="465">
        <v>-5175.9446184771441</v>
      </c>
      <c r="F140" s="466">
        <v>-0.28043907398782619</v>
      </c>
      <c r="G140" s="470">
        <v>0.10722924083873492</v>
      </c>
      <c r="H140" s="470">
        <v>-2.9877348665397985E-2</v>
      </c>
      <c r="I140" s="471">
        <v>4.1220237805814293</v>
      </c>
      <c r="J140" s="471">
        <v>6.4733322637922086E-3</v>
      </c>
      <c r="K140" s="466">
        <v>1.5728958604889392E-3</v>
      </c>
      <c r="L140" s="467">
        <v>54743.071556438335</v>
      </c>
      <c r="M140" s="467">
        <v>-21215.891266144587</v>
      </c>
      <c r="N140" s="466">
        <v>-0.27930727958593204</v>
      </c>
      <c r="O140" s="465">
        <v>12473.07022682048</v>
      </c>
      <c r="P140" s="465">
        <v>-5405.08304002359</v>
      </c>
      <c r="Q140" s="466">
        <v>-0.30232893517294018</v>
      </c>
    </row>
    <row r="141" spans="1:17" x14ac:dyDescent="0.25">
      <c r="A141" s="486" t="s">
        <v>113</v>
      </c>
      <c r="B141" s="486" t="s">
        <v>478</v>
      </c>
      <c r="C141" s="435" t="s">
        <v>20</v>
      </c>
      <c r="D141" s="461">
        <v>12464803.688464906</v>
      </c>
      <c r="E141" s="461">
        <v>-1087581.1820103601</v>
      </c>
      <c r="F141" s="462">
        <v>-8.0250169428092682E-2</v>
      </c>
      <c r="G141" s="468">
        <v>100.00000000000001</v>
      </c>
      <c r="H141" s="468">
        <v>-4.2632564145606011E-14</v>
      </c>
      <c r="I141" s="469">
        <v>2.939147750252995</v>
      </c>
      <c r="J141" s="469">
        <v>4.0879140722359431E-2</v>
      </c>
      <c r="K141" s="462">
        <v>1.4104676353300346E-2</v>
      </c>
      <c r="L141" s="463">
        <v>36635899.718296863</v>
      </c>
      <c r="M141" s="463">
        <v>-2642551.9360795096</v>
      </c>
      <c r="N141" s="462">
        <v>-6.7277395741873108E-2</v>
      </c>
      <c r="O141" s="461">
        <v>7317122.536425394</v>
      </c>
      <c r="P141" s="461">
        <v>-724043.31636408065</v>
      </c>
      <c r="Q141" s="462">
        <v>-9.0042082158137624E-2</v>
      </c>
    </row>
    <row r="142" spans="1:17" x14ac:dyDescent="0.25">
      <c r="A142" s="486" t="s">
        <v>113</v>
      </c>
      <c r="B142" s="486" t="s">
        <v>478</v>
      </c>
      <c r="C142" s="436" t="s">
        <v>460</v>
      </c>
      <c r="D142" s="464"/>
      <c r="E142" s="464"/>
      <c r="F142" s="464"/>
      <c r="G142" s="464"/>
      <c r="H142" s="464"/>
      <c r="I142" s="464"/>
      <c r="J142" s="464"/>
      <c r="K142" s="464"/>
      <c r="L142" s="464"/>
      <c r="M142" s="464"/>
      <c r="N142" s="464"/>
      <c r="O142" s="464"/>
      <c r="P142" s="464"/>
      <c r="Q142" s="464"/>
    </row>
    <row r="143" spans="1:17" x14ac:dyDescent="0.25">
      <c r="A143" s="486" t="s">
        <v>113</v>
      </c>
      <c r="B143" s="486" t="s">
        <v>478</v>
      </c>
      <c r="C143" s="435" t="s">
        <v>461</v>
      </c>
      <c r="D143" s="461">
        <v>340720.85159209528</v>
      </c>
      <c r="E143" s="461">
        <v>199956.50223609735</v>
      </c>
      <c r="F143" s="462">
        <v>1.4205052852579911</v>
      </c>
      <c r="G143" s="468">
        <v>2.7334634391988293</v>
      </c>
      <c r="H143" s="468">
        <v>1.6947949634926669</v>
      </c>
      <c r="I143" s="469">
        <v>3.0303112451951697</v>
      </c>
      <c r="J143" s="469">
        <v>0.23109281281770544</v>
      </c>
      <c r="K143" s="462">
        <v>8.2556191451422761E-2</v>
      </c>
      <c r="L143" s="463">
        <v>1032490.2280520009</v>
      </c>
      <c r="M143" s="463">
        <v>638460.06671307061</v>
      </c>
      <c r="N143" s="462">
        <v>1.6203329829969304</v>
      </c>
      <c r="O143" s="461">
        <v>170811.59428916761</v>
      </c>
      <c r="P143" s="461">
        <v>97701.306789937371</v>
      </c>
      <c r="Q143" s="462">
        <v>1.3363551167948293</v>
      </c>
    </row>
    <row r="144" spans="1:17" x14ac:dyDescent="0.25">
      <c r="A144" s="486" t="s">
        <v>113</v>
      </c>
      <c r="B144" s="486" t="s">
        <v>478</v>
      </c>
      <c r="C144" s="436" t="s">
        <v>462</v>
      </c>
      <c r="D144" s="464"/>
      <c r="E144" s="464"/>
      <c r="F144" s="464"/>
      <c r="G144" s="464"/>
      <c r="H144" s="464"/>
      <c r="I144" s="464"/>
      <c r="J144" s="464"/>
      <c r="K144" s="464"/>
      <c r="L144" s="464"/>
      <c r="M144" s="464"/>
      <c r="N144" s="464"/>
      <c r="O144" s="464"/>
      <c r="P144" s="464"/>
      <c r="Q144" s="464"/>
    </row>
    <row r="145" spans="1:17" x14ac:dyDescent="0.25">
      <c r="A145" s="486" t="s">
        <v>113</v>
      </c>
      <c r="B145" s="486" t="s">
        <v>478</v>
      </c>
      <c r="C145" s="435" t="s">
        <v>463</v>
      </c>
      <c r="D145" s="461">
        <v>7336059.760054009</v>
      </c>
      <c r="E145" s="461">
        <v>-408017.5778288953</v>
      </c>
      <c r="F145" s="462">
        <v>-5.268769409532268E-2</v>
      </c>
      <c r="G145" s="468">
        <v>58.854194124556464</v>
      </c>
      <c r="H145" s="468">
        <v>1.7123891072426929</v>
      </c>
      <c r="I145" s="469">
        <v>2.7798491749987226</v>
      </c>
      <c r="J145" s="469">
        <v>-4.9017895545663048E-2</v>
      </c>
      <c r="K145" s="462">
        <v>-1.7327747936996582E-2</v>
      </c>
      <c r="L145" s="463">
        <v>20393139.671727464</v>
      </c>
      <c r="M145" s="463">
        <v>-1513825.7011585124</v>
      </c>
      <c r="N145" s="462">
        <v>-6.9102482949653932E-2</v>
      </c>
      <c r="O145" s="461">
        <v>3800910.0866567404</v>
      </c>
      <c r="P145" s="461">
        <v>-319766.50682708248</v>
      </c>
      <c r="Q145" s="462">
        <v>-7.7600486127142571E-2</v>
      </c>
    </row>
    <row r="146" spans="1:17" x14ac:dyDescent="0.25">
      <c r="A146" s="486" t="s">
        <v>113</v>
      </c>
      <c r="B146" s="486" t="s">
        <v>478</v>
      </c>
      <c r="C146" s="436" t="s">
        <v>464</v>
      </c>
      <c r="D146" s="465">
        <v>2106706.0265453835</v>
      </c>
      <c r="E146" s="465">
        <v>-416085.59165846324</v>
      </c>
      <c r="F146" s="466">
        <v>-0.16493062235346409</v>
      </c>
      <c r="G146" s="470">
        <v>16.901237108892115</v>
      </c>
      <c r="H146" s="470">
        <v>-1.7138748608093231</v>
      </c>
      <c r="I146" s="471">
        <v>2.8934277144660325</v>
      </c>
      <c r="J146" s="471">
        <v>0.17506980992582966</v>
      </c>
      <c r="K146" s="466">
        <v>6.4402781412053203E-2</v>
      </c>
      <c r="L146" s="467">
        <v>6095601.6034390256</v>
      </c>
      <c r="M146" s="467">
        <v>-762248.93341317121</v>
      </c>
      <c r="N146" s="466">
        <v>-0.11114983176099505</v>
      </c>
      <c r="O146" s="465">
        <v>1098918.2922606992</v>
      </c>
      <c r="P146" s="465">
        <v>-184547.1088486081</v>
      </c>
      <c r="Q146" s="466">
        <v>-0.14378814472840706</v>
      </c>
    </row>
    <row r="147" spans="1:17" x14ac:dyDescent="0.25">
      <c r="A147" s="486" t="s">
        <v>113</v>
      </c>
      <c r="B147" s="486" t="s">
        <v>478</v>
      </c>
      <c r="C147" s="435" t="s">
        <v>465</v>
      </c>
      <c r="D147" s="461">
        <v>2387618.0601276392</v>
      </c>
      <c r="E147" s="461">
        <v>-422340.97504906589</v>
      </c>
      <c r="F147" s="462">
        <v>-0.1503014705061374</v>
      </c>
      <c r="G147" s="468">
        <v>19.154878968027173</v>
      </c>
      <c r="H147" s="468">
        <v>-1.5791767869741591</v>
      </c>
      <c r="I147" s="469">
        <v>2.6113307228411342</v>
      </c>
      <c r="J147" s="469">
        <v>0.15109181775894021</v>
      </c>
      <c r="K147" s="462">
        <v>6.1413473889395463E-2</v>
      </c>
      <c r="L147" s="463">
        <v>6234860.394821655</v>
      </c>
      <c r="M147" s="463">
        <v>-678310.14520729985</v>
      </c>
      <c r="N147" s="462">
        <v>-9.8118532051208282E-2</v>
      </c>
      <c r="O147" s="461">
        <v>1562908.1608391039</v>
      </c>
      <c r="P147" s="461">
        <v>-229077.43914945517</v>
      </c>
      <c r="Q147" s="462">
        <v>-0.12783441962419659</v>
      </c>
    </row>
    <row r="148" spans="1:17" x14ac:dyDescent="0.25">
      <c r="A148" s="486" t="s">
        <v>113</v>
      </c>
      <c r="B148" s="486" t="s">
        <v>478</v>
      </c>
      <c r="C148" s="436" t="s">
        <v>466</v>
      </c>
      <c r="D148" s="465">
        <v>3960.1787657737732</v>
      </c>
      <c r="E148" s="465">
        <v>948.17982459068298</v>
      </c>
      <c r="F148" s="466">
        <v>0.31480084923876006</v>
      </c>
      <c r="G148" s="470">
        <v>3.1770887570725048E-2</v>
      </c>
      <c r="H148" s="470">
        <v>9.5460247884930939E-3</v>
      </c>
      <c r="I148" s="471">
        <v>1.9921570164322489</v>
      </c>
      <c r="J148" s="471">
        <v>-1.2645881904495893E-2</v>
      </c>
      <c r="K148" s="466">
        <v>-6.3077931077351107E-3</v>
      </c>
      <c r="L148" s="467">
        <v>7889.2979145622257</v>
      </c>
      <c r="M148" s="467">
        <v>1850.8337074911597</v>
      </c>
      <c r="N148" s="466">
        <v>0.30650735750388747</v>
      </c>
      <c r="O148" s="465">
        <v>3957.0788588523865</v>
      </c>
      <c r="P148" s="465">
        <v>973.64739668369293</v>
      </c>
      <c r="Q148" s="466">
        <v>0.32635152140412721</v>
      </c>
    </row>
    <row r="149" spans="1:17" x14ac:dyDescent="0.25">
      <c r="A149" s="486" t="s">
        <v>113</v>
      </c>
      <c r="B149" s="486" t="s">
        <v>478</v>
      </c>
      <c r="C149" s="435" t="s">
        <v>467</v>
      </c>
      <c r="D149" s="460"/>
      <c r="E149" s="461">
        <v>-28.976275660693645</v>
      </c>
      <c r="F149" s="462">
        <v>-1</v>
      </c>
      <c r="G149" s="460"/>
      <c r="H149" s="468">
        <v>-2.1380942127625319E-4</v>
      </c>
      <c r="I149" s="460"/>
      <c r="J149" s="469">
        <v>-18.745712347804592</v>
      </c>
      <c r="K149" s="462">
        <v>-1</v>
      </c>
      <c r="L149" s="460"/>
      <c r="M149" s="463">
        <v>-543.18092844605451</v>
      </c>
      <c r="N149" s="462">
        <v>-1</v>
      </c>
      <c r="O149" s="460"/>
      <c r="P149" s="461">
        <v>-39.392492651939392</v>
      </c>
      <c r="Q149" s="462">
        <v>-1</v>
      </c>
    </row>
    <row r="150" spans="1:17" x14ac:dyDescent="0.25">
      <c r="A150" s="486" t="s">
        <v>113</v>
      </c>
      <c r="B150" s="486" t="s">
        <v>478</v>
      </c>
      <c r="C150" s="436" t="s">
        <v>468</v>
      </c>
      <c r="D150" s="464"/>
      <c r="E150" s="464"/>
      <c r="F150" s="464"/>
      <c r="G150" s="464"/>
      <c r="H150" s="464"/>
      <c r="I150" s="464"/>
      <c r="J150" s="464"/>
      <c r="K150" s="464"/>
      <c r="L150" s="464"/>
      <c r="M150" s="464"/>
      <c r="N150" s="464"/>
      <c r="O150" s="464"/>
      <c r="P150" s="464"/>
      <c r="Q150" s="464"/>
    </row>
    <row r="151" spans="1:17" x14ac:dyDescent="0.25">
      <c r="A151" s="486" t="s">
        <v>113</v>
      </c>
      <c r="B151" s="486" t="s">
        <v>478</v>
      </c>
      <c r="C151" s="435" t="s">
        <v>469</v>
      </c>
      <c r="D151" s="461">
        <v>276225.21112358733</v>
      </c>
      <c r="E151" s="461">
        <v>-35397.018384996685</v>
      </c>
      <c r="F151" s="462">
        <v>-0.11358951651432694</v>
      </c>
      <c r="G151" s="468">
        <v>2.2160414076894757</v>
      </c>
      <c r="H151" s="468">
        <v>-8.3348939373889319E-2</v>
      </c>
      <c r="I151" s="469">
        <v>10.19752373130596</v>
      </c>
      <c r="J151" s="469">
        <v>0.19215646725115221</v>
      </c>
      <c r="K151" s="462">
        <v>1.920533871270191E-2</v>
      </c>
      <c r="L151" s="463">
        <v>2816813.1456177807</v>
      </c>
      <c r="M151" s="463">
        <v>-301081.70825918019</v>
      </c>
      <c r="N151" s="462">
        <v>-9.6565702940494838E-2</v>
      </c>
      <c r="O151" s="461">
        <v>667048.51623330219</v>
      </c>
      <c r="P151" s="461">
        <v>-82389.301398708718</v>
      </c>
      <c r="Q151" s="462">
        <v>-0.10993480641133528</v>
      </c>
    </row>
    <row r="152" spans="1:17" x14ac:dyDescent="0.25">
      <c r="A152" s="486" t="s">
        <v>113</v>
      </c>
      <c r="B152" s="486" t="s">
        <v>478</v>
      </c>
      <c r="C152" s="436" t="s">
        <v>470</v>
      </c>
      <c r="D152" s="465">
        <v>13513.600256395412</v>
      </c>
      <c r="E152" s="465">
        <v>-6615.7248739539809</v>
      </c>
      <c r="F152" s="466">
        <v>-0.32866103712435535</v>
      </c>
      <c r="G152" s="470">
        <v>0.10841406406505286</v>
      </c>
      <c r="H152" s="470">
        <v>-4.0115698945164036E-2</v>
      </c>
      <c r="I152" s="471">
        <v>4.0777717024962028</v>
      </c>
      <c r="J152" s="471">
        <v>6.1724945187195956E-3</v>
      </c>
      <c r="K152" s="466">
        <v>1.5159877491443237E-3</v>
      </c>
      <c r="L152" s="467">
        <v>55105.376724374641</v>
      </c>
      <c r="M152" s="467">
        <v>-26853.167533477186</v>
      </c>
      <c r="N152" s="466">
        <v>-0.32764329548111254</v>
      </c>
      <c r="O152" s="465">
        <v>12568.807287526202</v>
      </c>
      <c r="P152" s="465">
        <v>-6898.5218341995769</v>
      </c>
      <c r="Q152" s="466">
        <v>-0.35436406253083486</v>
      </c>
    </row>
    <row r="153" spans="1:17" x14ac:dyDescent="0.25">
      <c r="A153" s="486" t="s">
        <v>114</v>
      </c>
      <c r="B153" s="486" t="s">
        <v>476</v>
      </c>
      <c r="C153" s="435" t="s">
        <v>20</v>
      </c>
      <c r="D153" s="461">
        <v>2634679.4990510354</v>
      </c>
      <c r="E153" s="461">
        <v>-148372.84986027004</v>
      </c>
      <c r="F153" s="462">
        <v>-5.331299280745172E-2</v>
      </c>
      <c r="G153" s="468">
        <v>99.999999999999986</v>
      </c>
      <c r="H153" s="468">
        <v>0</v>
      </c>
      <c r="I153" s="469">
        <v>2.679486383901359</v>
      </c>
      <c r="J153" s="469">
        <v>6.3755922616143046E-2</v>
      </c>
      <c r="K153" s="462">
        <v>2.4374041423525398E-2</v>
      </c>
      <c r="L153" s="463">
        <v>7059587.8436513022</v>
      </c>
      <c r="M153" s="463">
        <v>-220126.9607473705</v>
      </c>
      <c r="N153" s="462">
        <v>-3.0238404479027346E-2</v>
      </c>
      <c r="O153" s="461">
        <v>1622486.55078578</v>
      </c>
      <c r="P153" s="461">
        <v>-104155.34899890609</v>
      </c>
      <c r="Q153" s="462">
        <v>-6.0322495945392247E-2</v>
      </c>
    </row>
    <row r="154" spans="1:17" x14ac:dyDescent="0.25">
      <c r="A154" s="486" t="s">
        <v>114</v>
      </c>
      <c r="B154" s="486" t="s">
        <v>476</v>
      </c>
      <c r="C154" s="436" t="s">
        <v>460</v>
      </c>
      <c r="D154" s="465">
        <v>6551.5474033925766</v>
      </c>
      <c r="E154" s="465">
        <v>3718.9604054883121</v>
      </c>
      <c r="F154" s="466">
        <v>1.3129201003322564</v>
      </c>
      <c r="G154" s="470">
        <v>0.24866582086179082</v>
      </c>
      <c r="H154" s="470">
        <v>0.14688595319195213</v>
      </c>
      <c r="I154" s="471">
        <v>5.538681643616254</v>
      </c>
      <c r="J154" s="471">
        <v>-0.15370347973810095</v>
      </c>
      <c r="K154" s="466">
        <v>-2.7001595360703214E-2</v>
      </c>
      <c r="L154" s="467">
        <v>36286.935340452197</v>
      </c>
      <c r="M154" s="467">
        <v>20162.759252974989</v>
      </c>
      <c r="N154" s="466">
        <v>1.2504675676814478</v>
      </c>
      <c r="O154" s="465">
        <v>10490.738515853882</v>
      </c>
      <c r="P154" s="465">
        <v>5448.7648596763611</v>
      </c>
      <c r="Q154" s="466">
        <v>1.0806809458435849</v>
      </c>
    </row>
    <row r="155" spans="1:17" x14ac:dyDescent="0.25">
      <c r="A155" s="486" t="s">
        <v>114</v>
      </c>
      <c r="B155" s="486" t="s">
        <v>476</v>
      </c>
      <c r="C155" s="435" t="s">
        <v>461</v>
      </c>
      <c r="D155" s="461">
        <v>22670.624132731555</v>
      </c>
      <c r="E155" s="461">
        <v>-5712.2961214989446</v>
      </c>
      <c r="F155" s="462">
        <v>-0.20125822397177479</v>
      </c>
      <c r="G155" s="468">
        <v>0.86046990310954741</v>
      </c>
      <c r="H155" s="468">
        <v>-0.15937869101889335</v>
      </c>
      <c r="I155" s="469">
        <v>2.1663910196934104</v>
      </c>
      <c r="J155" s="469">
        <v>9.5798316221586965E-3</v>
      </c>
      <c r="K155" s="462">
        <v>4.4416644698164563E-3</v>
      </c>
      <c r="L155" s="463">
        <v>49113.436531994346</v>
      </c>
      <c r="M155" s="463">
        <v>-12103.163422464131</v>
      </c>
      <c r="N155" s="462">
        <v>-0.1977104810046322</v>
      </c>
      <c r="O155" s="461">
        <v>11438.118160367012</v>
      </c>
      <c r="P155" s="461">
        <v>-2753.3419667482376</v>
      </c>
      <c r="Q155" s="462">
        <v>-0.19401400152529052</v>
      </c>
    </row>
    <row r="156" spans="1:17" x14ac:dyDescent="0.25">
      <c r="A156" s="486" t="s">
        <v>114</v>
      </c>
      <c r="B156" s="486" t="s">
        <v>476</v>
      </c>
      <c r="C156" s="436" t="s">
        <v>462</v>
      </c>
      <c r="D156" s="465">
        <v>54.620158052444452</v>
      </c>
      <c r="E156" s="465">
        <v>-203.99916391372685</v>
      </c>
      <c r="F156" s="466">
        <v>-0.78880093862596612</v>
      </c>
      <c r="G156" s="470">
        <v>2.0731234319816753E-3</v>
      </c>
      <c r="H156" s="470">
        <v>-7.2195268506240334E-3</v>
      </c>
      <c r="I156" s="471">
        <v>4.5291338582677172</v>
      </c>
      <c r="J156" s="471">
        <v>0.16414451282664544</v>
      </c>
      <c r="K156" s="466">
        <v>3.7604791177344561E-2</v>
      </c>
      <c r="L156" s="467">
        <v>247.38200717926026</v>
      </c>
      <c r="M156" s="467">
        <v>-881.48857772827159</v>
      </c>
      <c r="N156" s="466">
        <v>-0.78085884202614442</v>
      </c>
      <c r="O156" s="465">
        <v>34.406398773193359</v>
      </c>
      <c r="P156" s="465">
        <v>-128.50341033935547</v>
      </c>
      <c r="Q156" s="466">
        <v>-0.78880093862596601</v>
      </c>
    </row>
    <row r="157" spans="1:17" x14ac:dyDescent="0.25">
      <c r="A157" s="486" t="s">
        <v>114</v>
      </c>
      <c r="B157" s="486" t="s">
        <v>476</v>
      </c>
      <c r="C157" s="435" t="s">
        <v>463</v>
      </c>
      <c r="D157" s="461">
        <v>1153269.5901517593</v>
      </c>
      <c r="E157" s="461">
        <v>-6910.8327718556393</v>
      </c>
      <c r="F157" s="462">
        <v>-5.9566879731004054E-3</v>
      </c>
      <c r="G157" s="468">
        <v>43.772671042802223</v>
      </c>
      <c r="H157" s="468">
        <v>2.085333635100838</v>
      </c>
      <c r="I157" s="469">
        <v>2.7891834499162886</v>
      </c>
      <c r="J157" s="469">
        <v>3.3651381705319228E-2</v>
      </c>
      <c r="K157" s="462">
        <v>1.2212299066861306E-2</v>
      </c>
      <c r="L157" s="463">
        <v>3216680.4541430282</v>
      </c>
      <c r="M157" s="463">
        <v>19766.09386644233</v>
      </c>
      <c r="N157" s="462">
        <v>6.1828662387854007E-3</v>
      </c>
      <c r="O157" s="461">
        <v>687189.57480716705</v>
      </c>
      <c r="P157" s="461">
        <v>-11497.237852158956</v>
      </c>
      <c r="Q157" s="462">
        <v>-1.6455495715452864E-2</v>
      </c>
    </row>
    <row r="158" spans="1:17" x14ac:dyDescent="0.25">
      <c r="A158" s="486" t="s">
        <v>114</v>
      </c>
      <c r="B158" s="486" t="s">
        <v>476</v>
      </c>
      <c r="C158" s="436" t="s">
        <v>464</v>
      </c>
      <c r="D158" s="465">
        <v>22163.728211551905</v>
      </c>
      <c r="E158" s="465">
        <v>-5251.831268839931</v>
      </c>
      <c r="F158" s="466">
        <v>-0.19156389175993827</v>
      </c>
      <c r="G158" s="470">
        <v>0.84123052612414073</v>
      </c>
      <c r="H158" s="470">
        <v>-0.14385908209384501</v>
      </c>
      <c r="I158" s="471">
        <v>3.5405903239063887</v>
      </c>
      <c r="J158" s="471">
        <v>0.61869384623525603</v>
      </c>
      <c r="K158" s="466">
        <v>0.21174393102673492</v>
      </c>
      <c r="L158" s="467">
        <v>78472.681647511723</v>
      </c>
      <c r="M158" s="467">
        <v>-1632.7450316286122</v>
      </c>
      <c r="N158" s="466">
        <v>-2.0382452217232661E-2</v>
      </c>
      <c r="O158" s="465">
        <v>11478.976152300835</v>
      </c>
      <c r="P158" s="465">
        <v>-2918.9328353404999</v>
      </c>
      <c r="Q158" s="466">
        <v>-0.20273310783156154</v>
      </c>
    </row>
    <row r="159" spans="1:17" x14ac:dyDescent="0.25">
      <c r="A159" s="486" t="s">
        <v>114</v>
      </c>
      <c r="B159" s="486" t="s">
        <v>476</v>
      </c>
      <c r="C159" s="435" t="s">
        <v>465</v>
      </c>
      <c r="D159" s="461">
        <v>1212906.476076141</v>
      </c>
      <c r="E159" s="461">
        <v>-117084.73395202588</v>
      </c>
      <c r="F159" s="462">
        <v>-8.8034216368652718E-2</v>
      </c>
      <c r="G159" s="468">
        <v>46.036205789471097</v>
      </c>
      <c r="H159" s="468">
        <v>-1.7527339531982165</v>
      </c>
      <c r="I159" s="469">
        <v>2.2023764010654099</v>
      </c>
      <c r="J159" s="469">
        <v>4.5673982749456776E-2</v>
      </c>
      <c r="K159" s="462">
        <v>2.1177693483146832E-2</v>
      </c>
      <c r="L159" s="463">
        <v>2671276.5996095003</v>
      </c>
      <c r="M159" s="463">
        <v>-197118.65939720813</v>
      </c>
      <c r="N159" s="462">
        <v>-6.8720884535790241E-2</v>
      </c>
      <c r="O159" s="461">
        <v>697396.91992080212</v>
      </c>
      <c r="P159" s="461">
        <v>-76930.931516965269</v>
      </c>
      <c r="Q159" s="462">
        <v>-9.9351884830334289E-2</v>
      </c>
    </row>
    <row r="160" spans="1:17" x14ac:dyDescent="0.25">
      <c r="A160" s="486" t="s">
        <v>114</v>
      </c>
      <c r="B160" s="486" t="s">
        <v>476</v>
      </c>
      <c r="C160" s="436" t="s">
        <v>466</v>
      </c>
      <c r="D160" s="465">
        <v>84743.764626786113</v>
      </c>
      <c r="E160" s="465">
        <v>-8567.00539164574</v>
      </c>
      <c r="F160" s="466">
        <v>-9.1811538903317197E-2</v>
      </c>
      <c r="G160" s="470">
        <v>3.2164733758815558</v>
      </c>
      <c r="H160" s="470">
        <v>-0.13634785491325241</v>
      </c>
      <c r="I160" s="471">
        <v>3.4396005120258994</v>
      </c>
      <c r="J160" s="471">
        <v>0.16050665161946753</v>
      </c>
      <c r="K160" s="466">
        <v>4.8948477369773521E-2</v>
      </c>
      <c r="L160" s="467">
        <v>291484.69620129582</v>
      </c>
      <c r="M160" s="467">
        <v>-14490.076875940606</v>
      </c>
      <c r="N160" s="466">
        <v>-4.7357096567836696E-2</v>
      </c>
      <c r="O160" s="465">
        <v>68773.761699557304</v>
      </c>
      <c r="P160" s="465">
        <v>-3832.6980733031087</v>
      </c>
      <c r="Q160" s="466">
        <v>-5.2787287595252426E-2</v>
      </c>
    </row>
    <row r="161" spans="1:17" x14ac:dyDescent="0.25">
      <c r="A161" s="486" t="s">
        <v>114</v>
      </c>
      <c r="B161" s="486" t="s">
        <v>476</v>
      </c>
      <c r="C161" s="435" t="s">
        <v>467</v>
      </c>
      <c r="D161" s="461">
        <v>325.68900652587416</v>
      </c>
      <c r="E161" s="461">
        <v>-38.417149921667544</v>
      </c>
      <c r="F161" s="462">
        <v>-0.10551084962827995</v>
      </c>
      <c r="G161" s="468">
        <v>1.2361617670884884E-2</v>
      </c>
      <c r="H161" s="468">
        <v>-7.21361403870047E-4</v>
      </c>
      <c r="I161" s="469">
        <v>15.61417116566019</v>
      </c>
      <c r="J161" s="469">
        <v>-12.444406399852125</v>
      </c>
      <c r="K161" s="462">
        <v>-0.44351522705655394</v>
      </c>
      <c r="L161" s="463">
        <v>5085.3638946688179</v>
      </c>
      <c r="M161" s="463">
        <v>-5130.936938095093</v>
      </c>
      <c r="N161" s="462">
        <v>-0.50223040825501741</v>
      </c>
      <c r="O161" s="461">
        <v>388.10192167758942</v>
      </c>
      <c r="P161" s="461">
        <v>-64.424700975418091</v>
      </c>
      <c r="Q161" s="462">
        <v>-0.14236665369590476</v>
      </c>
    </row>
    <row r="162" spans="1:17" x14ac:dyDescent="0.25">
      <c r="A162" s="486" t="s">
        <v>114</v>
      </c>
      <c r="B162" s="486" t="s">
        <v>476</v>
      </c>
      <c r="C162" s="436" t="s">
        <v>468</v>
      </c>
      <c r="D162" s="464"/>
      <c r="E162" s="464"/>
      <c r="F162" s="464"/>
      <c r="G162" s="464"/>
      <c r="H162" s="464"/>
      <c r="I162" s="464"/>
      <c r="J162" s="464"/>
      <c r="K162" s="464"/>
      <c r="L162" s="464"/>
      <c r="M162" s="464"/>
      <c r="N162" s="464"/>
      <c r="O162" s="464"/>
      <c r="P162" s="464"/>
      <c r="Q162" s="464"/>
    </row>
    <row r="163" spans="1:17" x14ac:dyDescent="0.25">
      <c r="A163" s="486" t="s">
        <v>114</v>
      </c>
      <c r="B163" s="486" t="s">
        <v>476</v>
      </c>
      <c r="C163" s="435" t="s">
        <v>469</v>
      </c>
      <c r="D163" s="461">
        <v>42573.816676190458</v>
      </c>
      <c r="E163" s="461">
        <v>-6239.7682628161492</v>
      </c>
      <c r="F163" s="462">
        <v>-0.12782851885623325</v>
      </c>
      <c r="G163" s="468">
        <v>1.6159011633682496</v>
      </c>
      <c r="H163" s="468">
        <v>-0.13805739792513916</v>
      </c>
      <c r="I163" s="469">
        <v>8.6930789131040083</v>
      </c>
      <c r="J163" s="469">
        <v>0.38239977063271269</v>
      </c>
      <c r="K163" s="462">
        <v>4.6013059110714363E-2</v>
      </c>
      <c r="L163" s="463">
        <v>370097.54799814703</v>
      </c>
      <c r="M163" s="463">
        <v>-35576.494223706133</v>
      </c>
      <c r="N163" s="462">
        <v>-8.7697240939685811E-2</v>
      </c>
      <c r="O163" s="461">
        <v>75514.832042336464</v>
      </c>
      <c r="P163" s="461">
        <v>-12633.896397534903</v>
      </c>
      <c r="Q163" s="462">
        <v>-0.1433247719069802</v>
      </c>
    </row>
    <row r="164" spans="1:17" x14ac:dyDescent="0.25">
      <c r="A164" s="486" t="s">
        <v>114</v>
      </c>
      <c r="B164" s="486" t="s">
        <v>476</v>
      </c>
      <c r="C164" s="436" t="s">
        <v>470</v>
      </c>
      <c r="D164" s="465">
        <v>89419.642607904971</v>
      </c>
      <c r="E164" s="465">
        <v>-2082.9261832386255</v>
      </c>
      <c r="F164" s="466">
        <v>-2.2763581512044162E-2</v>
      </c>
      <c r="G164" s="470">
        <v>3.3939476372785502</v>
      </c>
      <c r="H164" s="470">
        <v>0.10609827911113312</v>
      </c>
      <c r="I164" s="471">
        <v>3.8117211871678034</v>
      </c>
      <c r="J164" s="471">
        <v>0.16193298898263198</v>
      </c>
      <c r="K164" s="466">
        <v>4.4367777029678569E-2</v>
      </c>
      <c r="L164" s="467">
        <v>340842.74627752422</v>
      </c>
      <c r="M164" s="467">
        <v>6877.7505999815185</v>
      </c>
      <c r="N164" s="466">
        <v>2.0594226008711036E-2</v>
      </c>
      <c r="O164" s="465">
        <v>59781.121166944504</v>
      </c>
      <c r="P164" s="465">
        <v>1155.85289478302</v>
      </c>
      <c r="Q164" s="466">
        <v>1.971595062758771E-2</v>
      </c>
    </row>
    <row r="165" spans="1:17" x14ac:dyDescent="0.25">
      <c r="A165" s="486" t="s">
        <v>114</v>
      </c>
      <c r="B165" s="486" t="s">
        <v>477</v>
      </c>
      <c r="C165" s="435" t="s">
        <v>20</v>
      </c>
      <c r="D165" s="461">
        <v>33874742.499419965</v>
      </c>
      <c r="E165" s="461">
        <v>-1843294.8924639001</v>
      </c>
      <c r="F165" s="462">
        <v>-5.1606835847110351E-2</v>
      </c>
      <c r="G165" s="468">
        <v>100.00000000000003</v>
      </c>
      <c r="H165" s="468">
        <v>5.6843418860808015E-14</v>
      </c>
      <c r="I165" s="469">
        <v>2.6670315206184112</v>
      </c>
      <c r="J165" s="469">
        <v>6.9643394163042327E-2</v>
      </c>
      <c r="K165" s="462">
        <v>2.6812856135630378E-2</v>
      </c>
      <c r="L165" s="463">
        <v>90345005.998785153</v>
      </c>
      <c r="M165" s="463">
        <v>-2428600.2231828868</v>
      </c>
      <c r="N165" s="462">
        <v>-2.617770637666356E-2</v>
      </c>
      <c r="O165" s="461">
        <v>21097725.740195613</v>
      </c>
      <c r="P165" s="461">
        <v>-1489563.4551668428</v>
      </c>
      <c r="Q165" s="462">
        <v>-6.5946977624595823E-2</v>
      </c>
    </row>
    <row r="166" spans="1:17" x14ac:dyDescent="0.25">
      <c r="A166" s="486" t="s">
        <v>114</v>
      </c>
      <c r="B166" s="486" t="s">
        <v>477</v>
      </c>
      <c r="C166" s="436" t="s">
        <v>460</v>
      </c>
      <c r="D166" s="465">
        <v>45523.818880376908</v>
      </c>
      <c r="E166" s="465">
        <v>110.19994460714952</v>
      </c>
      <c r="F166" s="466">
        <v>2.4265836370144728E-3</v>
      </c>
      <c r="G166" s="470">
        <v>0.1343886787660642</v>
      </c>
      <c r="H166" s="470">
        <v>7.2439019198173304E-3</v>
      </c>
      <c r="I166" s="471">
        <v>5.4477399971266891</v>
      </c>
      <c r="J166" s="471">
        <v>-0.41454777721123826</v>
      </c>
      <c r="K166" s="466">
        <v>-7.0714334261431963E-2</v>
      </c>
      <c r="L166" s="467">
        <v>248001.92893658043</v>
      </c>
      <c r="M166" s="467">
        <v>-18225.774139024026</v>
      </c>
      <c r="N166" s="466">
        <v>-6.8459344870838615E-2</v>
      </c>
      <c r="O166" s="465">
        <v>73871.119903922081</v>
      </c>
      <c r="P166" s="465">
        <v>-3834.6192783117294</v>
      </c>
      <c r="Q166" s="466">
        <v>-4.9347954458278345E-2</v>
      </c>
    </row>
    <row r="167" spans="1:17" x14ac:dyDescent="0.25">
      <c r="A167" s="486" t="s">
        <v>114</v>
      </c>
      <c r="B167" s="486" t="s">
        <v>477</v>
      </c>
      <c r="C167" s="435" t="s">
        <v>461</v>
      </c>
      <c r="D167" s="461">
        <v>294884.98931572842</v>
      </c>
      <c r="E167" s="461">
        <v>2406.7009319663048</v>
      </c>
      <c r="F167" s="462">
        <v>8.2286481682649262E-3</v>
      </c>
      <c r="G167" s="468">
        <v>0.87051581077192774</v>
      </c>
      <c r="H167" s="468">
        <v>5.166262134606836E-2</v>
      </c>
      <c r="I167" s="469">
        <v>2.1300709773839839</v>
      </c>
      <c r="J167" s="469">
        <v>9.5744507848314342E-3</v>
      </c>
      <c r="K167" s="462">
        <v>4.5151928639029261E-3</v>
      </c>
      <c r="L167" s="463">
        <v>628125.95740761922</v>
      </c>
      <c r="M167" s="463">
        <v>7926.7627841864014</v>
      </c>
      <c r="N167" s="462">
        <v>1.2780994965656647E-2</v>
      </c>
      <c r="O167" s="461">
        <v>147713.52804906102</v>
      </c>
      <c r="P167" s="461">
        <v>425.32370907344739</v>
      </c>
      <c r="Q167" s="462">
        <v>2.8876970221706709E-3</v>
      </c>
    </row>
    <row r="168" spans="1:17" x14ac:dyDescent="0.25">
      <c r="A168" s="486" t="s">
        <v>114</v>
      </c>
      <c r="B168" s="486" t="s">
        <v>477</v>
      </c>
      <c r="C168" s="436" t="s">
        <v>462</v>
      </c>
      <c r="D168" s="465">
        <v>1767.2524547100065</v>
      </c>
      <c r="E168" s="465">
        <v>-2295.7578998804102</v>
      </c>
      <c r="F168" s="466">
        <v>-0.56503865349165239</v>
      </c>
      <c r="G168" s="470">
        <v>5.2170210732679885E-3</v>
      </c>
      <c r="H168" s="470">
        <v>-6.1582129856829803E-3</v>
      </c>
      <c r="I168" s="471">
        <v>4.4914253522035219</v>
      </c>
      <c r="J168" s="471">
        <v>0.60076151192382587</v>
      </c>
      <c r="K168" s="466">
        <v>0.15441105594993726</v>
      </c>
      <c r="L168" s="467">
        <v>7937.4824788284304</v>
      </c>
      <c r="M168" s="467">
        <v>-7870.3249904584891</v>
      </c>
      <c r="N168" s="466">
        <v>-0.49787581267989184</v>
      </c>
      <c r="O168" s="465">
        <v>1113.2298927307129</v>
      </c>
      <c r="P168" s="465">
        <v>-1445.8607487678528</v>
      </c>
      <c r="Q168" s="466">
        <v>-0.5649900497159327</v>
      </c>
    </row>
    <row r="169" spans="1:17" x14ac:dyDescent="0.25">
      <c r="A169" s="486" t="s">
        <v>114</v>
      </c>
      <c r="B169" s="486" t="s">
        <v>477</v>
      </c>
      <c r="C169" s="435" t="s">
        <v>463</v>
      </c>
      <c r="D169" s="461">
        <v>13949674.107061787</v>
      </c>
      <c r="E169" s="461">
        <v>167661.13024501689</v>
      </c>
      <c r="F169" s="462">
        <v>1.2165213494360064E-2</v>
      </c>
      <c r="G169" s="468">
        <v>41.180162793268906</v>
      </c>
      <c r="H169" s="468">
        <v>2.59457975687166</v>
      </c>
      <c r="I169" s="469">
        <v>2.8190139320322518</v>
      </c>
      <c r="J169" s="469">
        <v>2.2336535193128615E-2</v>
      </c>
      <c r="K169" s="462">
        <v>7.9868114993792063E-3</v>
      </c>
      <c r="L169" s="463">
        <v>39324325.655116737</v>
      </c>
      <c r="M169" s="463">
        <v>780481.47990979999</v>
      </c>
      <c r="N169" s="462">
        <v>2.024918626076844E-2</v>
      </c>
      <c r="O169" s="461">
        <v>8534106.8527444284</v>
      </c>
      <c r="P169" s="461">
        <v>-168453.91514035687</v>
      </c>
      <c r="Q169" s="462">
        <v>-1.9356821472825025E-2</v>
      </c>
    </row>
    <row r="170" spans="1:17" x14ac:dyDescent="0.25">
      <c r="A170" s="486" t="s">
        <v>114</v>
      </c>
      <c r="B170" s="486" t="s">
        <v>477</v>
      </c>
      <c r="C170" s="436" t="s">
        <v>464</v>
      </c>
      <c r="D170" s="465">
        <v>271138.47878255544</v>
      </c>
      <c r="E170" s="465">
        <v>-43378.140354386065</v>
      </c>
      <c r="F170" s="466">
        <v>-0.13792002620853269</v>
      </c>
      <c r="G170" s="470">
        <v>0.80041487780223919</v>
      </c>
      <c r="H170" s="470">
        <v>-8.013915624557888E-2</v>
      </c>
      <c r="I170" s="471">
        <v>3.1898744244773374</v>
      </c>
      <c r="J170" s="471">
        <v>0.120876302004429</v>
      </c>
      <c r="K170" s="466">
        <v>3.938624175730366E-2</v>
      </c>
      <c r="L170" s="467">
        <v>864897.69896016479</v>
      </c>
      <c r="M170" s="467">
        <v>-100353.21465763543</v>
      </c>
      <c r="N170" s="466">
        <v>-0.10396593594665188</v>
      </c>
      <c r="O170" s="465">
        <v>139613.4093515873</v>
      </c>
      <c r="P170" s="465">
        <v>-26777.191926191386</v>
      </c>
      <c r="Q170" s="466">
        <v>-0.16092971430212299</v>
      </c>
    </row>
    <row r="171" spans="1:17" x14ac:dyDescent="0.25">
      <c r="A171" s="486" t="s">
        <v>114</v>
      </c>
      <c r="B171" s="486" t="s">
        <v>477</v>
      </c>
      <c r="C171" s="435" t="s">
        <v>465</v>
      </c>
      <c r="D171" s="461">
        <v>16380641.276775269</v>
      </c>
      <c r="E171" s="461">
        <v>-1812225.6531700213</v>
      </c>
      <c r="F171" s="462">
        <v>-9.9611878663670911E-2</v>
      </c>
      <c r="G171" s="468">
        <v>48.356504192041484</v>
      </c>
      <c r="H171" s="468">
        <v>-2.578172678192189</v>
      </c>
      <c r="I171" s="469">
        <v>2.1812135629280074</v>
      </c>
      <c r="J171" s="469">
        <v>6.8140910719592274E-2</v>
      </c>
      <c r="K171" s="462">
        <v>3.2247310876120053E-2</v>
      </c>
      <c r="L171" s="463">
        <v>35729676.922360569</v>
      </c>
      <c r="M171" s="463">
        <v>-2713172.6525736898</v>
      </c>
      <c r="N171" s="462">
        <v>-7.0576783005772525E-2</v>
      </c>
      <c r="O171" s="461">
        <v>9462171.7977950629</v>
      </c>
      <c r="P171" s="461">
        <v>-1041345.2254436687</v>
      </c>
      <c r="Q171" s="462">
        <v>-9.9142527511472789E-2</v>
      </c>
    </row>
    <row r="172" spans="1:17" x14ac:dyDescent="0.25">
      <c r="A172" s="486" t="s">
        <v>114</v>
      </c>
      <c r="B172" s="486" t="s">
        <v>477</v>
      </c>
      <c r="C172" s="436" t="s">
        <v>466</v>
      </c>
      <c r="D172" s="465">
        <v>1135435.4939517877</v>
      </c>
      <c r="E172" s="465">
        <v>-145443.41212085797</v>
      </c>
      <c r="F172" s="466">
        <v>-0.11354969734555773</v>
      </c>
      <c r="G172" s="470">
        <v>3.3518645757122134</v>
      </c>
      <c r="H172" s="470">
        <v>-0.23421965399884215</v>
      </c>
      <c r="I172" s="471">
        <v>3.3816928035925744</v>
      </c>
      <c r="J172" s="471">
        <v>0.12016705438600628</v>
      </c>
      <c r="K172" s="466">
        <v>3.6843815939591872E-2</v>
      </c>
      <c r="L172" s="467">
        <v>3839694.0388403405</v>
      </c>
      <c r="M172" s="467">
        <v>-337925.4949311344</v>
      </c>
      <c r="N172" s="466">
        <v>-8.0889485554961907E-2</v>
      </c>
      <c r="O172" s="465">
        <v>892837.05199576903</v>
      </c>
      <c r="P172" s="465">
        <v>-95285.287638631882</v>
      </c>
      <c r="Q172" s="466">
        <v>-9.6430658246110343E-2</v>
      </c>
    </row>
    <row r="173" spans="1:17" x14ac:dyDescent="0.25">
      <c r="A173" s="486" t="s">
        <v>114</v>
      </c>
      <c r="B173" s="486" t="s">
        <v>477</v>
      </c>
      <c r="C173" s="435" t="s">
        <v>467</v>
      </c>
      <c r="D173" s="461">
        <v>3574.5089344912294</v>
      </c>
      <c r="E173" s="461">
        <v>-1825.6861609711405</v>
      </c>
      <c r="F173" s="462">
        <v>-0.33807781546729904</v>
      </c>
      <c r="G173" s="468">
        <v>1.055213610716727E-2</v>
      </c>
      <c r="H173" s="468">
        <v>-4.5668219593513661E-3</v>
      </c>
      <c r="I173" s="469">
        <v>20.190755420872414</v>
      </c>
      <c r="J173" s="469">
        <v>1.1744278266986896</v>
      </c>
      <c r="K173" s="462">
        <v>6.1758918533698068E-2</v>
      </c>
      <c r="L173" s="463">
        <v>72172.035646035671</v>
      </c>
      <c r="M173" s="463">
        <v>-30519.843361727006</v>
      </c>
      <c r="N173" s="462">
        <v>-0.29719821719709649</v>
      </c>
      <c r="O173" s="461">
        <v>4287.2450108528137</v>
      </c>
      <c r="P173" s="461">
        <v>-2206.7885767221451</v>
      </c>
      <c r="Q173" s="462">
        <v>-0.33981785695478939</v>
      </c>
    </row>
    <row r="174" spans="1:17" x14ac:dyDescent="0.25">
      <c r="A174" s="486" t="s">
        <v>114</v>
      </c>
      <c r="B174" s="486" t="s">
        <v>477</v>
      </c>
      <c r="C174" s="436" t="s">
        <v>468</v>
      </c>
      <c r="D174" s="465">
        <v>239.88665188848972</v>
      </c>
      <c r="E174" s="465">
        <v>-1412.1171710508108</v>
      </c>
      <c r="F174" s="466">
        <v>-0.8547904983284631</v>
      </c>
      <c r="G174" s="470">
        <v>7.0815786095672123E-4</v>
      </c>
      <c r="H174" s="470">
        <v>-3.9169669879093637E-3</v>
      </c>
      <c r="I174" s="471">
        <v>8.5619645249569984</v>
      </c>
      <c r="J174" s="471">
        <v>3.8776098123477221</v>
      </c>
      <c r="K174" s="466">
        <v>0.82777886181634142</v>
      </c>
      <c r="L174" s="467">
        <v>2053.9010034799576</v>
      </c>
      <c r="M174" s="467">
        <v>-5684.6708897542958</v>
      </c>
      <c r="N174" s="466">
        <v>-0.73458914230988015</v>
      </c>
      <c r="O174" s="465">
        <v>240.04746794700623</v>
      </c>
      <c r="P174" s="465">
        <v>-1323.9057867527008</v>
      </c>
      <c r="Q174" s="466">
        <v>-0.84651237674421576</v>
      </c>
    </row>
    <row r="175" spans="1:17" x14ac:dyDescent="0.25">
      <c r="A175" s="486" t="s">
        <v>114</v>
      </c>
      <c r="B175" s="486" t="s">
        <v>477</v>
      </c>
      <c r="C175" s="435" t="s">
        <v>469</v>
      </c>
      <c r="D175" s="461">
        <v>614540.28915420955</v>
      </c>
      <c r="E175" s="461">
        <v>-80742.009118641843</v>
      </c>
      <c r="F175" s="462">
        <v>-0.11612838313187725</v>
      </c>
      <c r="G175" s="468">
        <v>1.8141548652797359</v>
      </c>
      <c r="H175" s="468">
        <v>-0.1324310869227745</v>
      </c>
      <c r="I175" s="469">
        <v>8.4823708760318972</v>
      </c>
      <c r="J175" s="469">
        <v>0.31389730991055487</v>
      </c>
      <c r="K175" s="462">
        <v>3.8427903006559343E-2</v>
      </c>
      <c r="L175" s="463">
        <v>5212758.6508698873</v>
      </c>
      <c r="M175" s="463">
        <v>-466636.42356399447</v>
      </c>
      <c r="N175" s="462">
        <v>-8.2163050368618429E-2</v>
      </c>
      <c r="O175" s="461">
        <v>1082338.9764104255</v>
      </c>
      <c r="P175" s="461">
        <v>-157229.35372479237</v>
      </c>
      <c r="Q175" s="462">
        <v>-0.12684202226079869</v>
      </c>
    </row>
    <row r="176" spans="1:17" x14ac:dyDescent="0.25">
      <c r="A176" s="486" t="s">
        <v>114</v>
      </c>
      <c r="B176" s="486" t="s">
        <v>477</v>
      </c>
      <c r="C176" s="436" t="s">
        <v>470</v>
      </c>
      <c r="D176" s="465">
        <v>1177322.3974571526</v>
      </c>
      <c r="E176" s="465">
        <v>73849.852410308085</v>
      </c>
      <c r="F176" s="466">
        <v>6.692495680277484E-2</v>
      </c>
      <c r="G176" s="470">
        <v>3.4755168913160359</v>
      </c>
      <c r="H176" s="470">
        <v>0.38611829715480139</v>
      </c>
      <c r="I176" s="471">
        <v>3.7503420785176966</v>
      </c>
      <c r="J176" s="471">
        <v>0.16893734699660135</v>
      </c>
      <c r="K176" s="466">
        <v>4.7170694088196567E-2</v>
      </c>
      <c r="L176" s="467">
        <v>4415361.7271648953</v>
      </c>
      <c r="M176" s="467">
        <v>463379.93323050113</v>
      </c>
      <c r="N176" s="466">
        <v>0.11725254755518076</v>
      </c>
      <c r="O176" s="465">
        <v>759432.48157382011</v>
      </c>
      <c r="P176" s="465">
        <v>7913.3693882673979</v>
      </c>
      <c r="Q176" s="466">
        <v>1.052983119119073E-2</v>
      </c>
    </row>
    <row r="177" spans="1:17" x14ac:dyDescent="0.25">
      <c r="A177" s="486" t="s">
        <v>114</v>
      </c>
      <c r="B177" s="486" t="s">
        <v>478</v>
      </c>
      <c r="C177" s="435" t="s">
        <v>20</v>
      </c>
      <c r="D177" s="461">
        <v>34023115.349280216</v>
      </c>
      <c r="E177" s="461">
        <v>-1666800.8241584823</v>
      </c>
      <c r="F177" s="462">
        <v>-4.6702290250795149E-2</v>
      </c>
      <c r="G177" s="468">
        <v>100</v>
      </c>
      <c r="H177" s="468">
        <v>-4.2632564145606011E-14</v>
      </c>
      <c r="I177" s="469">
        <v>2.6618706732112498</v>
      </c>
      <c r="J177" s="469">
        <v>6.5203596581038692E-2</v>
      </c>
      <c r="K177" s="462">
        <v>2.5110495360712842E-2</v>
      </c>
      <c r="L177" s="463">
        <v>90565132.959532529</v>
      </c>
      <c r="M177" s="463">
        <v>-2109697.3357278258</v>
      </c>
      <c r="N177" s="462">
        <v>-2.2764512532759625E-2</v>
      </c>
      <c r="O177" s="461">
        <v>21201881.089194506</v>
      </c>
      <c r="P177" s="461">
        <v>-1475451.8425900303</v>
      </c>
      <c r="Q177" s="462">
        <v>-6.5062846985945069E-2</v>
      </c>
    </row>
    <row r="178" spans="1:17" x14ac:dyDescent="0.25">
      <c r="A178" s="486" t="s">
        <v>114</v>
      </c>
      <c r="B178" s="486" t="s">
        <v>478</v>
      </c>
      <c r="C178" s="436" t="s">
        <v>460</v>
      </c>
      <c r="D178" s="465">
        <v>41804.858474888591</v>
      </c>
      <c r="E178" s="465">
        <v>-2873.3119508418749</v>
      </c>
      <c r="F178" s="466">
        <v>-6.4311316319862435E-2</v>
      </c>
      <c r="G178" s="470">
        <v>0.12287192999735988</v>
      </c>
      <c r="H178" s="470">
        <v>-2.3123663417306262E-3</v>
      </c>
      <c r="I178" s="471">
        <v>5.4500643704000149</v>
      </c>
      <c r="J178" s="471">
        <v>-0.44512835906691706</v>
      </c>
      <c r="K178" s="466">
        <v>-7.5507007063900927E-2</v>
      </c>
      <c r="L178" s="467">
        <v>227839.16968360543</v>
      </c>
      <c r="M178" s="467">
        <v>-35547.25577604532</v>
      </c>
      <c r="N178" s="466">
        <v>-0.13496236836811071</v>
      </c>
      <c r="O178" s="465">
        <v>68422.35504424572</v>
      </c>
      <c r="P178" s="465">
        <v>-8325.1082847118378</v>
      </c>
      <c r="Q178" s="466">
        <v>-0.10847405143579116</v>
      </c>
    </row>
    <row r="179" spans="1:17" x14ac:dyDescent="0.25">
      <c r="A179" s="486" t="s">
        <v>114</v>
      </c>
      <c r="B179" s="486" t="s">
        <v>478</v>
      </c>
      <c r="C179" s="435" t="s">
        <v>461</v>
      </c>
      <c r="D179" s="461">
        <v>300597.28543722734</v>
      </c>
      <c r="E179" s="461">
        <v>27858.025713430601</v>
      </c>
      <c r="F179" s="462">
        <v>0.10214160492201396</v>
      </c>
      <c r="G179" s="468">
        <v>0.88350899778372793</v>
      </c>
      <c r="H179" s="468">
        <v>0.11931762675782442</v>
      </c>
      <c r="I179" s="469">
        <v>2.1298566282754412</v>
      </c>
      <c r="J179" s="469">
        <v>9.3812090904825673E-3</v>
      </c>
      <c r="K179" s="462">
        <v>4.4241065025353594E-3</v>
      </c>
      <c r="L179" s="463">
        <v>640229.12083008338</v>
      </c>
      <c r="M179" s="463">
        <v>61892.224739070167</v>
      </c>
      <c r="N179" s="462">
        <v>0.10701759676306412</v>
      </c>
      <c r="O179" s="461">
        <v>150466.87001580925</v>
      </c>
      <c r="P179" s="461">
        <v>12938.55104060538</v>
      </c>
      <c r="Q179" s="462">
        <v>9.4079176834395678E-2</v>
      </c>
    </row>
    <row r="180" spans="1:17" x14ac:dyDescent="0.25">
      <c r="A180" s="486" t="s">
        <v>114</v>
      </c>
      <c r="B180" s="486" t="s">
        <v>478</v>
      </c>
      <c r="C180" s="436" t="s">
        <v>462</v>
      </c>
      <c r="D180" s="465">
        <v>1971.2516186237335</v>
      </c>
      <c r="E180" s="465">
        <v>-1833.1394140005118</v>
      </c>
      <c r="F180" s="466">
        <v>-0.48184831640085735</v>
      </c>
      <c r="G180" s="470">
        <v>5.7938598461279257E-3</v>
      </c>
      <c r="H180" s="470">
        <v>-4.865708571282836E-3</v>
      </c>
      <c r="I180" s="471">
        <v>4.4737926773213426</v>
      </c>
      <c r="J180" s="471">
        <v>0.61537308835129201</v>
      </c>
      <c r="K180" s="466">
        <v>0.15948837967504642</v>
      </c>
      <c r="L180" s="467">
        <v>8818.971056556702</v>
      </c>
      <c r="M180" s="467">
        <v>-5859.9658278226852</v>
      </c>
      <c r="N180" s="466">
        <v>-0.39920914395773283</v>
      </c>
      <c r="O180" s="465">
        <v>1241.7333030700684</v>
      </c>
      <c r="P180" s="465">
        <v>-1154.4475293159485</v>
      </c>
      <c r="Q180" s="466">
        <v>-0.48178648026593129</v>
      </c>
    </row>
    <row r="181" spans="1:17" x14ac:dyDescent="0.25">
      <c r="A181" s="486" t="s">
        <v>114</v>
      </c>
      <c r="B181" s="486" t="s">
        <v>478</v>
      </c>
      <c r="C181" s="435" t="s">
        <v>463</v>
      </c>
      <c r="D181" s="461">
        <v>13956584.939833639</v>
      </c>
      <c r="E181" s="461">
        <v>348077.13697602414</v>
      </c>
      <c r="F181" s="462">
        <v>2.5577906264119005E-2</v>
      </c>
      <c r="G181" s="468">
        <v>41.020890640247913</v>
      </c>
      <c r="H181" s="468">
        <v>2.8910510050811524</v>
      </c>
      <c r="I181" s="469">
        <v>2.8162017951161338</v>
      </c>
      <c r="J181" s="469">
        <v>6.8767997363052835E-3</v>
      </c>
      <c r="K181" s="462">
        <v>2.4478477027808318E-3</v>
      </c>
      <c r="L181" s="463">
        <v>39304559.561250292</v>
      </c>
      <c r="M181" s="463">
        <v>1073838.4408609644</v>
      </c>
      <c r="N181" s="462">
        <v>2.8088364785990434E-2</v>
      </c>
      <c r="O181" s="461">
        <v>8545604.0905965865</v>
      </c>
      <c r="P181" s="461">
        <v>-153373.40531345457</v>
      </c>
      <c r="Q181" s="462">
        <v>-1.7631199228365108E-2</v>
      </c>
    </row>
    <row r="182" spans="1:17" x14ac:dyDescent="0.25">
      <c r="A182" s="486" t="s">
        <v>114</v>
      </c>
      <c r="B182" s="486" t="s">
        <v>478</v>
      </c>
      <c r="C182" s="436" t="s">
        <v>464</v>
      </c>
      <c r="D182" s="465">
        <v>276390.31005139538</v>
      </c>
      <c r="E182" s="465">
        <v>-37145.289999967034</v>
      </c>
      <c r="F182" s="466">
        <v>-0.11847232018910137</v>
      </c>
      <c r="G182" s="470">
        <v>0.81236038268095467</v>
      </c>
      <c r="H182" s="470">
        <v>-6.613873882918031E-2</v>
      </c>
      <c r="I182" s="471">
        <v>3.1351694052901502</v>
      </c>
      <c r="J182" s="471">
        <v>3.9873281505340419E-2</v>
      </c>
      <c r="K182" s="466">
        <v>1.2881895596013248E-2</v>
      </c>
      <c r="L182" s="467">
        <v>866530.44399179344</v>
      </c>
      <c r="M182" s="467">
        <v>-103955.08351573301</v>
      </c>
      <c r="N182" s="466">
        <v>-0.10711657265278159</v>
      </c>
      <c r="O182" s="465">
        <v>142532.3421869278</v>
      </c>
      <c r="P182" s="465">
        <v>-24613.245863507327</v>
      </c>
      <c r="Q182" s="466">
        <v>-0.14725632994919635</v>
      </c>
    </row>
    <row r="183" spans="1:17" x14ac:dyDescent="0.25">
      <c r="A183" s="486" t="s">
        <v>114</v>
      </c>
      <c r="B183" s="486" t="s">
        <v>478</v>
      </c>
      <c r="C183" s="435" t="s">
        <v>465</v>
      </c>
      <c r="D183" s="461">
        <v>16497726.010727292</v>
      </c>
      <c r="E183" s="461">
        <v>-1827627.6334870774</v>
      </c>
      <c r="F183" s="462">
        <v>-9.973218901912384E-2</v>
      </c>
      <c r="G183" s="468">
        <v>48.489757158808544</v>
      </c>
      <c r="H183" s="468">
        <v>-2.8562688591862866</v>
      </c>
      <c r="I183" s="469">
        <v>2.1776816731225348</v>
      </c>
      <c r="J183" s="469">
        <v>7.0776886427170727E-2</v>
      </c>
      <c r="K183" s="462">
        <v>3.3592826251148629E-2</v>
      </c>
      <c r="L183" s="463">
        <v>35926795.581757769</v>
      </c>
      <c r="M183" s="463">
        <v>-2682979.7291228175</v>
      </c>
      <c r="N183" s="462">
        <v>-6.9489648865341341E-2</v>
      </c>
      <c r="O183" s="461">
        <v>9539102.7293120269</v>
      </c>
      <c r="P183" s="461">
        <v>-1025093.9280940089</v>
      </c>
      <c r="Q183" s="462">
        <v>-9.7034726003076277E-2</v>
      </c>
    </row>
    <row r="184" spans="1:17" x14ac:dyDescent="0.25">
      <c r="A184" s="486" t="s">
        <v>114</v>
      </c>
      <c r="B184" s="486" t="s">
        <v>478</v>
      </c>
      <c r="C184" s="436" t="s">
        <v>466</v>
      </c>
      <c r="D184" s="465">
        <v>1144002.4993434334</v>
      </c>
      <c r="E184" s="465">
        <v>-157355.54846440675</v>
      </c>
      <c r="F184" s="466">
        <v>-0.12091641399496077</v>
      </c>
      <c r="G184" s="470">
        <v>3.3624272427705115</v>
      </c>
      <c r="H184" s="470">
        <v>-0.2838633270469173</v>
      </c>
      <c r="I184" s="471">
        <v>3.3690346987251134</v>
      </c>
      <c r="J184" s="471">
        <v>0.12159124378865283</v>
      </c>
      <c r="K184" s="466">
        <v>3.7442143481765992E-2</v>
      </c>
      <c r="L184" s="467">
        <v>3854184.1157162809</v>
      </c>
      <c r="M184" s="467">
        <v>-371902.5591661795</v>
      </c>
      <c r="N184" s="466">
        <v>-8.800164023529479E-2</v>
      </c>
      <c r="O184" s="465">
        <v>896669.75006907189</v>
      </c>
      <c r="P184" s="465">
        <v>-98909.700702017522</v>
      </c>
      <c r="Q184" s="466">
        <v>-9.9348877304981195E-2</v>
      </c>
    </row>
    <row r="185" spans="1:17" x14ac:dyDescent="0.25">
      <c r="A185" s="486" t="s">
        <v>114</v>
      </c>
      <c r="B185" s="486" t="s">
        <v>478</v>
      </c>
      <c r="C185" s="435" t="s">
        <v>467</v>
      </c>
      <c r="D185" s="461">
        <v>3612.9260844128967</v>
      </c>
      <c r="E185" s="461">
        <v>-1590.9127736086375</v>
      </c>
      <c r="F185" s="462">
        <v>-0.30571906952043709</v>
      </c>
      <c r="G185" s="468">
        <v>1.0619033699068157E-2</v>
      </c>
      <c r="H185" s="468">
        <v>-3.9616642009576205E-3</v>
      </c>
      <c r="I185" s="469">
        <v>21.396223110579513</v>
      </c>
      <c r="J185" s="469">
        <v>2.9672861070415735</v>
      </c>
      <c r="K185" s="462">
        <v>0.16101233112207838</v>
      </c>
      <c r="L185" s="463">
        <v>77302.972584130766</v>
      </c>
      <c r="M185" s="463">
        <v>-18598.245906910888</v>
      </c>
      <c r="N185" s="462">
        <v>-0.19393127845031699</v>
      </c>
      <c r="O185" s="461">
        <v>4351.6697118282318</v>
      </c>
      <c r="P185" s="461">
        <v>-1893.6447062492371</v>
      </c>
      <c r="Q185" s="462">
        <v>-0.30321046779773958</v>
      </c>
    </row>
    <row r="186" spans="1:17" x14ac:dyDescent="0.25">
      <c r="A186" s="486" t="s">
        <v>114</v>
      </c>
      <c r="B186" s="486" t="s">
        <v>478</v>
      </c>
      <c r="C186" s="436" t="s">
        <v>468</v>
      </c>
      <c r="D186" s="465">
        <v>239.88665188848972</v>
      </c>
      <c r="E186" s="465">
        <v>-1412.1171710508108</v>
      </c>
      <c r="F186" s="466">
        <v>-0.8547904983284631</v>
      </c>
      <c r="G186" s="470">
        <v>7.0506962524101923E-4</v>
      </c>
      <c r="H186" s="470">
        <v>-3.9236995063849115E-3</v>
      </c>
      <c r="I186" s="471">
        <v>8.5619645249569984</v>
      </c>
      <c r="J186" s="471">
        <v>3.8776098123477221</v>
      </c>
      <c r="K186" s="466">
        <v>0.82777886181634142</v>
      </c>
      <c r="L186" s="467">
        <v>2053.9010034799576</v>
      </c>
      <c r="M186" s="467">
        <v>-5684.6708897542958</v>
      </c>
      <c r="N186" s="466">
        <v>-0.73458914230988015</v>
      </c>
      <c r="O186" s="465">
        <v>240.04746794700623</v>
      </c>
      <c r="P186" s="465">
        <v>-1323.9057867527008</v>
      </c>
      <c r="Q186" s="466">
        <v>-0.84651237674421576</v>
      </c>
    </row>
    <row r="187" spans="1:17" x14ac:dyDescent="0.25">
      <c r="A187" s="486" t="s">
        <v>114</v>
      </c>
      <c r="B187" s="486" t="s">
        <v>478</v>
      </c>
      <c r="C187" s="435" t="s">
        <v>469</v>
      </c>
      <c r="D187" s="461">
        <v>620780.05741702602</v>
      </c>
      <c r="E187" s="461">
        <v>-80600.33381582133</v>
      </c>
      <c r="F187" s="462">
        <v>-0.11491671969064683</v>
      </c>
      <c r="G187" s="468">
        <v>1.8245832312653258</v>
      </c>
      <c r="H187" s="468">
        <v>-0.14062281692044154</v>
      </c>
      <c r="I187" s="469">
        <v>8.4544196972614412</v>
      </c>
      <c r="J187" s="469">
        <v>0.34010384112875336</v>
      </c>
      <c r="K187" s="462">
        <v>4.1914050076286784E-2</v>
      </c>
      <c r="L187" s="463">
        <v>5248335.1450935937</v>
      </c>
      <c r="M187" s="463">
        <v>-442886.884667648</v>
      </c>
      <c r="N187" s="462">
        <v>-7.7819294758076418E-2</v>
      </c>
      <c r="O187" s="461">
        <v>1094972.8728079605</v>
      </c>
      <c r="P187" s="461">
        <v>-148306.12320332043</v>
      </c>
      <c r="Q187" s="462">
        <v>-0.11928627739961817</v>
      </c>
    </row>
    <row r="188" spans="1:17" x14ac:dyDescent="0.25">
      <c r="A188" s="486" t="s">
        <v>114</v>
      </c>
      <c r="B188" s="486" t="s">
        <v>478</v>
      </c>
      <c r="C188" s="436" t="s">
        <v>470</v>
      </c>
      <c r="D188" s="465">
        <v>1179405.3236403912</v>
      </c>
      <c r="E188" s="465">
        <v>67702.300228820648</v>
      </c>
      <c r="F188" s="466">
        <v>6.0899627691087199E-2</v>
      </c>
      <c r="G188" s="470">
        <v>3.466482453275233</v>
      </c>
      <c r="H188" s="470">
        <v>0.35158854876411105</v>
      </c>
      <c r="I188" s="471">
        <v>3.7378871268424856</v>
      </c>
      <c r="J188" s="471">
        <v>0.15194960659881351</v>
      </c>
      <c r="K188" s="466">
        <v>4.237374626328911E-2</v>
      </c>
      <c r="L188" s="467">
        <v>4408483.976564914</v>
      </c>
      <c r="M188" s="467">
        <v>421986.39354503341</v>
      </c>
      <c r="N188" s="466">
        <v>0.10585391932568719</v>
      </c>
      <c r="O188" s="465">
        <v>758276.62867903709</v>
      </c>
      <c r="P188" s="465">
        <v>-25396.884147288976</v>
      </c>
      <c r="Q188" s="466">
        <v>-3.2407480579118811E-2</v>
      </c>
    </row>
    <row r="189" spans="1:17" x14ac:dyDescent="0.25">
      <c r="A189" s="486" t="s">
        <v>115</v>
      </c>
      <c r="B189" s="486" t="s">
        <v>476</v>
      </c>
      <c r="C189" s="435" t="s">
        <v>20</v>
      </c>
      <c r="D189" s="461">
        <v>153186064.89637169</v>
      </c>
      <c r="E189" s="461">
        <v>8028008.265122503</v>
      </c>
      <c r="F189" s="462">
        <v>5.5305288948007708E-2</v>
      </c>
      <c r="G189" s="468">
        <v>99.999999999999957</v>
      </c>
      <c r="H189" s="468">
        <v>-2.1316282072803006E-13</v>
      </c>
      <c r="I189" s="469">
        <v>2.060535814916709</v>
      </c>
      <c r="J189" s="469">
        <v>0.10520854075656394</v>
      </c>
      <c r="K189" s="462">
        <v>5.3806103022704097E-2</v>
      </c>
      <c r="L189" s="463">
        <v>315645373.0651291</v>
      </c>
      <c r="M189" s="463">
        <v>31813865.869964659</v>
      </c>
      <c r="N189" s="462">
        <v>0.1120871540455487</v>
      </c>
      <c r="O189" s="461">
        <v>69228516.270220935</v>
      </c>
      <c r="P189" s="461">
        <v>4592514.4623985887</v>
      </c>
      <c r="Q189" s="462">
        <v>7.1051957638920596E-2</v>
      </c>
    </row>
    <row r="190" spans="1:17" x14ac:dyDescent="0.25">
      <c r="A190" s="486" t="s">
        <v>115</v>
      </c>
      <c r="B190" s="486" t="s">
        <v>476</v>
      </c>
      <c r="C190" s="436" t="s">
        <v>460</v>
      </c>
      <c r="D190" s="465">
        <v>354239.07226015982</v>
      </c>
      <c r="E190" s="465">
        <v>91965.254418363271</v>
      </c>
      <c r="F190" s="466">
        <v>0.35064595915493429</v>
      </c>
      <c r="G190" s="470">
        <v>0.23124758280056196</v>
      </c>
      <c r="H190" s="470">
        <v>5.0566038883188058E-2</v>
      </c>
      <c r="I190" s="471">
        <v>4.0911174971280184</v>
      </c>
      <c r="J190" s="471">
        <v>2.5329040841538308E-2</v>
      </c>
      <c r="K190" s="466">
        <v>6.229798011840682E-3</v>
      </c>
      <c r="L190" s="467">
        <v>1449233.6666899363</v>
      </c>
      <c r="M190" s="467">
        <v>382883.8057225768</v>
      </c>
      <c r="N190" s="466">
        <v>0.35906021066597832</v>
      </c>
      <c r="O190" s="465">
        <v>374444.88771480322</v>
      </c>
      <c r="P190" s="465">
        <v>99531.079930364969</v>
      </c>
      <c r="Q190" s="466">
        <v>0.36204467404710333</v>
      </c>
    </row>
    <row r="191" spans="1:17" x14ac:dyDescent="0.25">
      <c r="A191" s="486" t="s">
        <v>115</v>
      </c>
      <c r="B191" s="486" t="s">
        <v>476</v>
      </c>
      <c r="C191" s="435" t="s">
        <v>461</v>
      </c>
      <c r="D191" s="461">
        <v>5878703.0918072024</v>
      </c>
      <c r="E191" s="461">
        <v>387085.11310161557</v>
      </c>
      <c r="F191" s="462">
        <v>7.0486533222555714E-2</v>
      </c>
      <c r="G191" s="468">
        <v>3.8376226295675546</v>
      </c>
      <c r="H191" s="468">
        <v>5.4423745432468085E-2</v>
      </c>
      <c r="I191" s="469">
        <v>2.503210059168854</v>
      </c>
      <c r="J191" s="469">
        <v>-5.5833068369692374E-2</v>
      </c>
      <c r="K191" s="462">
        <v>-2.1817947407317139E-2</v>
      </c>
      <c r="L191" s="463">
        <v>14715628.714278832</v>
      </c>
      <c r="M191" s="463">
        <v>662341.46680517681</v>
      </c>
      <c r="N191" s="462">
        <v>4.7130714340464737E-2</v>
      </c>
      <c r="O191" s="461">
        <v>3186075.1497137547</v>
      </c>
      <c r="P191" s="461">
        <v>313454.90585923335</v>
      </c>
      <c r="Q191" s="462">
        <v>0.10911811490913788</v>
      </c>
    </row>
    <row r="192" spans="1:17" x14ac:dyDescent="0.25">
      <c r="A192" s="486" t="s">
        <v>115</v>
      </c>
      <c r="B192" s="486" t="s">
        <v>476</v>
      </c>
      <c r="C192" s="436" t="s">
        <v>462</v>
      </c>
      <c r="D192" s="465">
        <v>87455.294236169691</v>
      </c>
      <c r="E192" s="465">
        <v>-208.39117084897589</v>
      </c>
      <c r="F192" s="466">
        <v>-2.3771664387759284E-3</v>
      </c>
      <c r="G192" s="470">
        <v>5.7090894198066899E-2</v>
      </c>
      <c r="H192" s="470">
        <v>-3.3009899601196269E-3</v>
      </c>
      <c r="I192" s="471">
        <v>2.5415359444887295</v>
      </c>
      <c r="J192" s="471">
        <v>5.3413552539098852E-2</v>
      </c>
      <c r="K192" s="466">
        <v>2.1467413625599552E-2</v>
      </c>
      <c r="L192" s="467">
        <v>222270.77383706329</v>
      </c>
      <c r="M192" s="467">
        <v>4152.7952150320634</v>
      </c>
      <c r="N192" s="466">
        <v>1.903921557162554E-2</v>
      </c>
      <c r="O192" s="465">
        <v>44311.583779275417</v>
      </c>
      <c r="P192" s="465">
        <v>757.07232576605747</v>
      </c>
      <c r="Q192" s="466">
        <v>1.7382179262282992E-2</v>
      </c>
    </row>
    <row r="193" spans="1:17" x14ac:dyDescent="0.25">
      <c r="A193" s="486" t="s">
        <v>115</v>
      </c>
      <c r="B193" s="486" t="s">
        <v>476</v>
      </c>
      <c r="C193" s="435" t="s">
        <v>463</v>
      </c>
      <c r="D193" s="461">
        <v>78876869.347164959</v>
      </c>
      <c r="E193" s="461">
        <v>166603.22309210896</v>
      </c>
      <c r="F193" s="462">
        <v>2.1166644619075277E-3</v>
      </c>
      <c r="G193" s="468">
        <v>51.490890767723592</v>
      </c>
      <c r="H193" s="468">
        <v>-2.732944926097943</v>
      </c>
      <c r="I193" s="469">
        <v>1.8372074777147709</v>
      </c>
      <c r="J193" s="469">
        <v>3.5793358040038248E-2</v>
      </c>
      <c r="K193" s="462">
        <v>1.9869588924117668E-2</v>
      </c>
      <c r="L193" s="463">
        <v>144913174.18334246</v>
      </c>
      <c r="M193" s="463">
        <v>3123389.4240818322</v>
      </c>
      <c r="N193" s="462">
        <v>2.2028310638773547E-2</v>
      </c>
      <c r="O193" s="461">
        <v>31478992.169669867</v>
      </c>
      <c r="P193" s="461">
        <v>645197.88552516699</v>
      </c>
      <c r="Q193" s="462">
        <v>2.0925024003839176E-2</v>
      </c>
    </row>
    <row r="194" spans="1:17" x14ac:dyDescent="0.25">
      <c r="A194" s="486" t="s">
        <v>115</v>
      </c>
      <c r="B194" s="486" t="s">
        <v>476</v>
      </c>
      <c r="C194" s="436" t="s">
        <v>464</v>
      </c>
      <c r="D194" s="465">
        <v>11313478.811417477</v>
      </c>
      <c r="E194" s="465">
        <v>2100920.5757043902</v>
      </c>
      <c r="F194" s="466">
        <v>0.2280496385423143</v>
      </c>
      <c r="G194" s="470">
        <v>7.3854490740204657</v>
      </c>
      <c r="H194" s="470">
        <v>1.0388786875650089</v>
      </c>
      <c r="I194" s="471">
        <v>2.7151062672537356</v>
      </c>
      <c r="J194" s="471">
        <v>9.2020743467735588E-2</v>
      </c>
      <c r="K194" s="466">
        <v>3.5081106823737308E-2</v>
      </c>
      <c r="L194" s="467">
        <v>30717297.225321934</v>
      </c>
      <c r="M194" s="467">
        <v>6551969.0801874436</v>
      </c>
      <c r="N194" s="466">
        <v>0.27113097909686917</v>
      </c>
      <c r="O194" s="465">
        <v>5580639.3717122078</v>
      </c>
      <c r="P194" s="465">
        <v>1214502.1233254578</v>
      </c>
      <c r="Q194" s="466">
        <v>0.27816398208146248</v>
      </c>
    </row>
    <row r="195" spans="1:17" x14ac:dyDescent="0.25">
      <c r="A195" s="486" t="s">
        <v>115</v>
      </c>
      <c r="B195" s="486" t="s">
        <v>476</v>
      </c>
      <c r="C195" s="435" t="s">
        <v>465</v>
      </c>
      <c r="D195" s="461">
        <v>29076076.613717481</v>
      </c>
      <c r="E195" s="461">
        <v>1692905.7209543325</v>
      </c>
      <c r="F195" s="462">
        <v>6.182285198394373E-2</v>
      </c>
      <c r="G195" s="468">
        <v>18.980888786057037</v>
      </c>
      <c r="H195" s="468">
        <v>0.11650638231229848</v>
      </c>
      <c r="I195" s="469">
        <v>1.4979064908504651</v>
      </c>
      <c r="J195" s="469">
        <v>0.11500800933283117</v>
      </c>
      <c r="K195" s="462">
        <v>8.3164462807579317E-2</v>
      </c>
      <c r="L195" s="463">
        <v>43553243.88815283</v>
      </c>
      <c r="M195" s="463">
        <v>5685098.4414127991</v>
      </c>
      <c r="N195" s="462">
        <v>0.15012877906600028</v>
      </c>
      <c r="O195" s="461">
        <v>11955673.620979309</v>
      </c>
      <c r="P195" s="461">
        <v>614918.68695800751</v>
      </c>
      <c r="Q195" s="462">
        <v>5.4222024065902673E-2</v>
      </c>
    </row>
    <row r="196" spans="1:17" x14ac:dyDescent="0.25">
      <c r="A196" s="486" t="s">
        <v>115</v>
      </c>
      <c r="B196" s="486" t="s">
        <v>476</v>
      </c>
      <c r="C196" s="436" t="s">
        <v>466</v>
      </c>
      <c r="D196" s="465">
        <v>194637.72165822936</v>
      </c>
      <c r="E196" s="465">
        <v>-72988.779834031593</v>
      </c>
      <c r="F196" s="466">
        <v>-0.27272627870204491</v>
      </c>
      <c r="G196" s="470">
        <v>0.1270596785614273</v>
      </c>
      <c r="H196" s="470">
        <v>-5.7309351792928898E-2</v>
      </c>
      <c r="I196" s="471">
        <v>2.5460294149320113</v>
      </c>
      <c r="J196" s="471">
        <v>0.33474144443744214</v>
      </c>
      <c r="K196" s="466">
        <v>0.15137849475234788</v>
      </c>
      <c r="L196" s="467">
        <v>495553.36459720135</v>
      </c>
      <c r="M196" s="467">
        <v>-96245.89873818215</v>
      </c>
      <c r="N196" s="466">
        <v>-0.16263267749902188</v>
      </c>
      <c r="O196" s="465">
        <v>91324.110829114914</v>
      </c>
      <c r="P196" s="465">
        <v>-40472.89066314674</v>
      </c>
      <c r="Q196" s="466">
        <v>-0.30708506418883186</v>
      </c>
    </row>
    <row r="197" spans="1:17" x14ac:dyDescent="0.25">
      <c r="A197" s="486" t="s">
        <v>115</v>
      </c>
      <c r="B197" s="486" t="s">
        <v>476</v>
      </c>
      <c r="C197" s="435" t="s">
        <v>467</v>
      </c>
      <c r="D197" s="461">
        <v>32429.491001964696</v>
      </c>
      <c r="E197" s="461">
        <v>-970.24631866876371</v>
      </c>
      <c r="F197" s="462">
        <v>-2.9049519442458958E-2</v>
      </c>
      <c r="G197" s="468">
        <v>2.1170000694190293E-2</v>
      </c>
      <c r="H197" s="468">
        <v>-1.8392198036289928E-3</v>
      </c>
      <c r="I197" s="469">
        <v>6.9730017215128264</v>
      </c>
      <c r="J197" s="469">
        <v>-0.70061051049299028</v>
      </c>
      <c r="K197" s="462">
        <v>-9.1301265858967792E-2</v>
      </c>
      <c r="L197" s="463">
        <v>226130.89658448455</v>
      </c>
      <c r="M197" s="463">
        <v>-30165.736264909559</v>
      </c>
      <c r="N197" s="462">
        <v>-0.11769852740373554</v>
      </c>
      <c r="O197" s="461">
        <v>57569.436271905899</v>
      </c>
      <c r="P197" s="461">
        <v>-8063.3635164498992</v>
      </c>
      <c r="Q197" s="462">
        <v>-0.1228556993218573</v>
      </c>
    </row>
    <row r="198" spans="1:17" x14ac:dyDescent="0.25">
      <c r="A198" s="486" t="s">
        <v>115</v>
      </c>
      <c r="B198" s="486" t="s">
        <v>476</v>
      </c>
      <c r="C198" s="436" t="s">
        <v>468</v>
      </c>
      <c r="D198" s="465">
        <v>112907.92669738649</v>
      </c>
      <c r="E198" s="465">
        <v>51416.897617830837</v>
      </c>
      <c r="F198" s="466">
        <v>0.83616908657210565</v>
      </c>
      <c r="G198" s="470">
        <v>7.3706395404678049E-2</v>
      </c>
      <c r="H198" s="470">
        <v>3.1344965039318537E-2</v>
      </c>
      <c r="I198" s="471">
        <v>3.099267161832064</v>
      </c>
      <c r="J198" s="471">
        <v>0.1093880583683049</v>
      </c>
      <c r="K198" s="466">
        <v>3.6586114214979266E-2</v>
      </c>
      <c r="L198" s="467">
        <v>349931.82952375175</v>
      </c>
      <c r="M198" s="467">
        <v>166081.08662830596</v>
      </c>
      <c r="N198" s="466">
        <v>0.90334737849144686</v>
      </c>
      <c r="O198" s="465">
        <v>94898.700994491577</v>
      </c>
      <c r="P198" s="465">
        <v>47869.219499707222</v>
      </c>
      <c r="Q198" s="466">
        <v>1.0178555658755455</v>
      </c>
    </row>
    <row r="199" spans="1:17" x14ac:dyDescent="0.25">
      <c r="A199" s="486" t="s">
        <v>115</v>
      </c>
      <c r="B199" s="486" t="s">
        <v>476</v>
      </c>
      <c r="C199" s="435" t="s">
        <v>469</v>
      </c>
      <c r="D199" s="461">
        <v>3018171.3193550156</v>
      </c>
      <c r="E199" s="461">
        <v>94075.543152251281</v>
      </c>
      <c r="F199" s="462">
        <v>3.2172524551989178E-2</v>
      </c>
      <c r="G199" s="468">
        <v>1.9702649332997533</v>
      </c>
      <c r="H199" s="468">
        <v>-4.4157031325308349E-2</v>
      </c>
      <c r="I199" s="469">
        <v>5.2833086575407462</v>
      </c>
      <c r="J199" s="469">
        <v>0.32049170293511864</v>
      </c>
      <c r="K199" s="462">
        <v>6.4578586288114803E-2</v>
      </c>
      <c r="L199" s="463">
        <v>15945930.66148953</v>
      </c>
      <c r="M199" s="463">
        <v>1434178.566459747</v>
      </c>
      <c r="N199" s="462">
        <v>9.882876699299098E-2</v>
      </c>
      <c r="O199" s="461">
        <v>4144204.5988726616</v>
      </c>
      <c r="P199" s="461">
        <v>58447.218990940135</v>
      </c>
      <c r="Q199" s="462">
        <v>1.4305112505880641E-2</v>
      </c>
    </row>
    <row r="200" spans="1:17" x14ac:dyDescent="0.25">
      <c r="A200" s="486" t="s">
        <v>115</v>
      </c>
      <c r="B200" s="486" t="s">
        <v>476</v>
      </c>
      <c r="C200" s="436" t="s">
        <v>470</v>
      </c>
      <c r="D200" s="465">
        <v>24231352.731725514</v>
      </c>
      <c r="E200" s="465">
        <v>3507491.3790725507</v>
      </c>
      <c r="F200" s="466">
        <v>0.16924893094903568</v>
      </c>
      <c r="G200" s="470">
        <v>15.818248708273618</v>
      </c>
      <c r="H200" s="470">
        <v>1.5414928508301351</v>
      </c>
      <c r="I200" s="471">
        <v>2.6013447034670545</v>
      </c>
      <c r="J200" s="471">
        <v>0.23080904378086675</v>
      </c>
      <c r="K200" s="466">
        <v>9.7365775890256523E-2</v>
      </c>
      <c r="L200" s="467">
        <v>63034101.086516112</v>
      </c>
      <c r="M200" s="467">
        <v>13907448.743659832</v>
      </c>
      <c r="N200" s="466">
        <v>0.28309376031974165</v>
      </c>
      <c r="O200" s="465">
        <v>12214246.324512184</v>
      </c>
      <c r="P200" s="465">
        <v>1640248.2089921851</v>
      </c>
      <c r="Q200" s="466">
        <v>0.15512090990301092</v>
      </c>
    </row>
    <row r="201" spans="1:17" x14ac:dyDescent="0.25">
      <c r="A201" s="486" t="s">
        <v>115</v>
      </c>
      <c r="B201" s="486" t="s">
        <v>477</v>
      </c>
      <c r="C201" s="435" t="s">
        <v>20</v>
      </c>
      <c r="D201" s="461">
        <v>1873122116.6807287</v>
      </c>
      <c r="E201" s="461">
        <v>105622872.55887699</v>
      </c>
      <c r="F201" s="462">
        <v>5.9758369295005671E-2</v>
      </c>
      <c r="G201" s="468">
        <v>100.00000000000006</v>
      </c>
      <c r="H201" s="468">
        <v>-2.8421709430404007E-14</v>
      </c>
      <c r="I201" s="469">
        <v>2.0537365370645997</v>
      </c>
      <c r="J201" s="469">
        <v>8.8356012069247702E-2</v>
      </c>
      <c r="K201" s="462">
        <v>4.4956185810102425E-2</v>
      </c>
      <c r="L201" s="463">
        <v>3846899329.4109931</v>
      </c>
      <c r="M201" s="463">
        <v>373090737.06990051</v>
      </c>
      <c r="N201" s="462">
        <v>0.10740106345884322</v>
      </c>
      <c r="O201" s="461">
        <v>848106741.11630225</v>
      </c>
      <c r="P201" s="461">
        <v>47404762.101065755</v>
      </c>
      <c r="Q201" s="462">
        <v>5.9204002666969423E-2</v>
      </c>
    </row>
    <row r="202" spans="1:17" x14ac:dyDescent="0.25">
      <c r="A202" s="486" t="s">
        <v>115</v>
      </c>
      <c r="B202" s="486" t="s">
        <v>477</v>
      </c>
      <c r="C202" s="436" t="s">
        <v>460</v>
      </c>
      <c r="D202" s="465">
        <v>4789835.6427819496</v>
      </c>
      <c r="E202" s="465">
        <v>466483.18289437983</v>
      </c>
      <c r="F202" s="466">
        <v>0.10789848554390379</v>
      </c>
      <c r="G202" s="470">
        <v>0.25571400818595819</v>
      </c>
      <c r="H202" s="470">
        <v>1.1111218438483728E-2</v>
      </c>
      <c r="I202" s="471">
        <v>4.0583437008720651</v>
      </c>
      <c r="J202" s="471">
        <v>8.8039141909604712E-2</v>
      </c>
      <c r="K202" s="466">
        <v>2.2174405162663776E-2</v>
      </c>
      <c r="L202" s="467">
        <v>19438799.309096623</v>
      </c>
      <c r="M202" s="467">
        <v>2273773.327603437</v>
      </c>
      <c r="N202" s="466">
        <v>0.13246547544145584</v>
      </c>
      <c r="O202" s="465">
        <v>4978547.2920463737</v>
      </c>
      <c r="P202" s="465">
        <v>534773.18114077486</v>
      </c>
      <c r="Q202" s="466">
        <v>0.12034211636193928</v>
      </c>
    </row>
    <row r="203" spans="1:17" x14ac:dyDescent="0.25">
      <c r="A203" s="486" t="s">
        <v>115</v>
      </c>
      <c r="B203" s="486" t="s">
        <v>477</v>
      </c>
      <c r="C203" s="435" t="s">
        <v>461</v>
      </c>
      <c r="D203" s="461">
        <v>70388207.275607482</v>
      </c>
      <c r="E203" s="461">
        <v>1109634.090396896</v>
      </c>
      <c r="F203" s="462">
        <v>1.6016988216982764E-2</v>
      </c>
      <c r="G203" s="468">
        <v>3.7578013013021883</v>
      </c>
      <c r="H203" s="468">
        <v>-0.16178018738073252</v>
      </c>
      <c r="I203" s="469">
        <v>2.5240301443554474</v>
      </c>
      <c r="J203" s="469">
        <v>-8.405775613936628E-2</v>
      </c>
      <c r="K203" s="462">
        <v>-3.2229648442224132E-2</v>
      </c>
      <c r="L203" s="463">
        <v>177661956.97077271</v>
      </c>
      <c r="M203" s="463">
        <v>-3022651.5171194673</v>
      </c>
      <c r="N203" s="462">
        <v>-1.6728882124577963E-2</v>
      </c>
      <c r="O203" s="461">
        <v>37282951.613763459</v>
      </c>
      <c r="P203" s="461">
        <v>693779.01587386429</v>
      </c>
      <c r="Q203" s="462">
        <v>1.8961320156058416E-2</v>
      </c>
    </row>
    <row r="204" spans="1:17" x14ac:dyDescent="0.25">
      <c r="A204" s="486" t="s">
        <v>115</v>
      </c>
      <c r="B204" s="486" t="s">
        <v>477</v>
      </c>
      <c r="C204" s="436" t="s">
        <v>462</v>
      </c>
      <c r="D204" s="465">
        <v>1035545.382255838</v>
      </c>
      <c r="E204" s="465">
        <v>-50970.664704937954</v>
      </c>
      <c r="F204" s="466">
        <v>-4.6912022006038563E-2</v>
      </c>
      <c r="G204" s="470">
        <v>5.528445652496377E-2</v>
      </c>
      <c r="H204" s="470">
        <v>-6.1874818973121429E-3</v>
      </c>
      <c r="I204" s="471">
        <v>2.4965635524807896</v>
      </c>
      <c r="J204" s="471">
        <v>8.0544741879911008E-3</v>
      </c>
      <c r="K204" s="466">
        <v>3.2366665881390887E-3</v>
      </c>
      <c r="L204" s="467">
        <v>2585304.858279712</v>
      </c>
      <c r="M204" s="467">
        <v>-118500.18829298345</v>
      </c>
      <c r="N204" s="466">
        <v>-4.3827193992108486E-2</v>
      </c>
      <c r="O204" s="465">
        <v>520792.2935567589</v>
      </c>
      <c r="P204" s="465">
        <v>-19424.085869638249</v>
      </c>
      <c r="Q204" s="466">
        <v>-3.5956121675286452E-2</v>
      </c>
    </row>
    <row r="205" spans="1:17" x14ac:dyDescent="0.25">
      <c r="A205" s="486" t="s">
        <v>115</v>
      </c>
      <c r="B205" s="486" t="s">
        <v>477</v>
      </c>
      <c r="C205" s="435" t="s">
        <v>463</v>
      </c>
      <c r="D205" s="461">
        <v>960654587.70317662</v>
      </c>
      <c r="E205" s="461">
        <v>28888006.213877678</v>
      </c>
      <c r="F205" s="462">
        <v>3.1003479613643397E-2</v>
      </c>
      <c r="G205" s="468">
        <v>51.286276487168266</v>
      </c>
      <c r="H205" s="468">
        <v>-1.4303843311072342</v>
      </c>
      <c r="I205" s="469">
        <v>1.8173065877682841</v>
      </c>
      <c r="J205" s="469">
        <v>4.5117634360611891E-2</v>
      </c>
      <c r="K205" s="462">
        <v>2.5458704205246836E-2</v>
      </c>
      <c r="L205" s="463">
        <v>1745803910.8028078</v>
      </c>
      <c r="M205" s="463">
        <v>94537467.933042526</v>
      </c>
      <c r="N205" s="462">
        <v>5.7251492235707392E-2</v>
      </c>
      <c r="O205" s="461">
        <v>380193107.05574554</v>
      </c>
      <c r="P205" s="461">
        <v>16210706.543618441</v>
      </c>
      <c r="Q205" s="462">
        <v>4.4537061464537307E-2</v>
      </c>
    </row>
    <row r="206" spans="1:17" x14ac:dyDescent="0.25">
      <c r="A206" s="486" t="s">
        <v>115</v>
      </c>
      <c r="B206" s="486" t="s">
        <v>477</v>
      </c>
      <c r="C206" s="436" t="s">
        <v>464</v>
      </c>
      <c r="D206" s="465">
        <v>127932963.45331155</v>
      </c>
      <c r="E206" s="465">
        <v>24475282.284473076</v>
      </c>
      <c r="F206" s="466">
        <v>0.23657288669103721</v>
      </c>
      <c r="G206" s="470">
        <v>6.8299318188616329</v>
      </c>
      <c r="H206" s="470">
        <v>0.97659516183581729</v>
      </c>
      <c r="I206" s="471">
        <v>2.6633729154825501</v>
      </c>
      <c r="J206" s="471">
        <v>5.8747462252206617E-5</v>
      </c>
      <c r="K206" s="466">
        <v>2.2058029412232257E-5</v>
      </c>
      <c r="L206" s="467">
        <v>340733189.85896891</v>
      </c>
      <c r="M206" s="467">
        <v>65192881.811474621</v>
      </c>
      <c r="N206" s="466">
        <v>0.23660016305214213</v>
      </c>
      <c r="O206" s="465">
        <v>61170222.610756166</v>
      </c>
      <c r="P206" s="465">
        <v>11264249.869386896</v>
      </c>
      <c r="Q206" s="466">
        <v>0.22570945421227029</v>
      </c>
    </row>
    <row r="207" spans="1:17" x14ac:dyDescent="0.25">
      <c r="A207" s="486" t="s">
        <v>115</v>
      </c>
      <c r="B207" s="486" t="s">
        <v>477</v>
      </c>
      <c r="C207" s="435" t="s">
        <v>465</v>
      </c>
      <c r="D207" s="461">
        <v>353879362.85801041</v>
      </c>
      <c r="E207" s="461">
        <v>15209945.461100399</v>
      </c>
      <c r="F207" s="462">
        <v>4.4910891505963224E-2</v>
      </c>
      <c r="G207" s="468">
        <v>18.892487558958702</v>
      </c>
      <c r="H207" s="468">
        <v>-0.26844948377094013</v>
      </c>
      <c r="I207" s="469">
        <v>1.485636442573897</v>
      </c>
      <c r="J207" s="469">
        <v>0.11060648103683413</v>
      </c>
      <c r="K207" s="462">
        <v>8.0439324328026876E-2</v>
      </c>
      <c r="L207" s="463">
        <v>525736077.73669183</v>
      </c>
      <c r="M207" s="463">
        <v>60055481.759639144</v>
      </c>
      <c r="N207" s="462">
        <v>0.12896281760169903</v>
      </c>
      <c r="O207" s="461">
        <v>146346871.86470625</v>
      </c>
      <c r="P207" s="461">
        <v>4233082.4991756976</v>
      </c>
      <c r="Q207" s="462">
        <v>2.9786571155933333E-2</v>
      </c>
    </row>
    <row r="208" spans="1:17" x14ac:dyDescent="0.25">
      <c r="A208" s="486" t="s">
        <v>115</v>
      </c>
      <c r="B208" s="486" t="s">
        <v>477</v>
      </c>
      <c r="C208" s="436" t="s">
        <v>466</v>
      </c>
      <c r="D208" s="465">
        <v>3766123.1993117356</v>
      </c>
      <c r="E208" s="465">
        <v>253141.35508022597</v>
      </c>
      <c r="F208" s="466">
        <v>7.2058828170688274E-2</v>
      </c>
      <c r="G208" s="470">
        <v>0.20106127442376831</v>
      </c>
      <c r="H208" s="470">
        <v>2.3069125243452282E-3</v>
      </c>
      <c r="I208" s="471">
        <v>2.261718658590425</v>
      </c>
      <c r="J208" s="471">
        <v>2.9920194204935857E-2</v>
      </c>
      <c r="K208" s="466">
        <v>1.3406315436808128E-2</v>
      </c>
      <c r="L208" s="467">
        <v>8517911.1104336176</v>
      </c>
      <c r="M208" s="467">
        <v>677643.62506363075</v>
      </c>
      <c r="N208" s="466">
        <v>8.6431186987959291E-2</v>
      </c>
      <c r="O208" s="465">
        <v>1805298.9463213687</v>
      </c>
      <c r="P208" s="465">
        <v>42697.956723616924</v>
      </c>
      <c r="Q208" s="466">
        <v>2.4224403013277069E-2</v>
      </c>
    </row>
    <row r="209" spans="1:17" x14ac:dyDescent="0.25">
      <c r="A209" s="486" t="s">
        <v>115</v>
      </c>
      <c r="B209" s="486" t="s">
        <v>477</v>
      </c>
      <c r="C209" s="435" t="s">
        <v>467</v>
      </c>
      <c r="D209" s="461">
        <v>504425.85036480374</v>
      </c>
      <c r="E209" s="461">
        <v>-26185.958368387364</v>
      </c>
      <c r="F209" s="462">
        <v>-4.9350500568212038E-2</v>
      </c>
      <c r="G209" s="468">
        <v>2.6929683114236741E-2</v>
      </c>
      <c r="H209" s="468">
        <v>-3.0907998080524808E-3</v>
      </c>
      <c r="I209" s="469">
        <v>7.3458624256057536</v>
      </c>
      <c r="J209" s="469">
        <v>-0.45928348231648464</v>
      </c>
      <c r="K209" s="462">
        <v>-5.8843676689030372E-2</v>
      </c>
      <c r="L209" s="463">
        <v>3705442.9006990422</v>
      </c>
      <c r="M209" s="463">
        <v>-436059.68693004176</v>
      </c>
      <c r="N209" s="462">
        <v>-0.10529021235736473</v>
      </c>
      <c r="O209" s="461">
        <v>957222.62724795705</v>
      </c>
      <c r="P209" s="461">
        <v>-84370.526643697638</v>
      </c>
      <c r="Q209" s="462">
        <v>-8.1001422031690654E-2</v>
      </c>
    </row>
    <row r="210" spans="1:17" x14ac:dyDescent="0.25">
      <c r="A210" s="486" t="s">
        <v>115</v>
      </c>
      <c r="B210" s="486" t="s">
        <v>477</v>
      </c>
      <c r="C210" s="436" t="s">
        <v>468</v>
      </c>
      <c r="D210" s="465">
        <v>1134319.6847584345</v>
      </c>
      <c r="E210" s="465">
        <v>453043.17616204021</v>
      </c>
      <c r="F210" s="466">
        <v>0.66499163033732989</v>
      </c>
      <c r="G210" s="470">
        <v>6.0557700678293712E-2</v>
      </c>
      <c r="H210" s="470">
        <v>2.20130443870898E-2</v>
      </c>
      <c r="I210" s="471">
        <v>3.0054047271820905</v>
      </c>
      <c r="J210" s="471">
        <v>0.12453837853479266</v>
      </c>
      <c r="K210" s="466">
        <v>4.3229488446511685E-2</v>
      </c>
      <c r="L210" s="467">
        <v>3409089.7427086979</v>
      </c>
      <c r="M210" s="467">
        <v>1446423.174969424</v>
      </c>
      <c r="N210" s="466">
        <v>0.73696836678453626</v>
      </c>
      <c r="O210" s="465">
        <v>911402.45645058015</v>
      </c>
      <c r="P210" s="465">
        <v>416777.47034510085</v>
      </c>
      <c r="Q210" s="466">
        <v>0.84261305444084988</v>
      </c>
    </row>
    <row r="211" spans="1:17" x14ac:dyDescent="0.25">
      <c r="A211" s="486" t="s">
        <v>115</v>
      </c>
      <c r="B211" s="486" t="s">
        <v>477</v>
      </c>
      <c r="C211" s="435" t="s">
        <v>469</v>
      </c>
      <c r="D211" s="461">
        <v>46882683.878324352</v>
      </c>
      <c r="E211" s="461">
        <v>401988.47775444388</v>
      </c>
      <c r="F211" s="462">
        <v>8.6485039496529362E-3</v>
      </c>
      <c r="G211" s="468">
        <v>2.5029165723270075</v>
      </c>
      <c r="H211" s="468">
        <v>-0.12682686632792617</v>
      </c>
      <c r="I211" s="469">
        <v>5.0583376427012707</v>
      </c>
      <c r="J211" s="469">
        <v>5.9892586116944813E-2</v>
      </c>
      <c r="K211" s="462">
        <v>1.1982243565536409E-2</v>
      </c>
      <c r="L211" s="463">
        <v>237148444.65259209</v>
      </c>
      <c r="M211" s="463">
        <v>4817242.50101161</v>
      </c>
      <c r="N211" s="462">
        <v>2.0734375995991632E-2</v>
      </c>
      <c r="O211" s="461">
        <v>63921274.377640903</v>
      </c>
      <c r="P211" s="461">
        <v>2134164.4865475222</v>
      </c>
      <c r="Q211" s="462">
        <v>3.4540610336188625E-2</v>
      </c>
    </row>
    <row r="212" spans="1:17" x14ac:dyDescent="0.25">
      <c r="A212" s="486" t="s">
        <v>115</v>
      </c>
      <c r="B212" s="486" t="s">
        <v>477</v>
      </c>
      <c r="C212" s="436" t="s">
        <v>470</v>
      </c>
      <c r="D212" s="465">
        <v>302072457.31306696</v>
      </c>
      <c r="E212" s="465">
        <v>34361664.239390582</v>
      </c>
      <c r="F212" s="466">
        <v>0.12835367541544709</v>
      </c>
      <c r="G212" s="470">
        <v>16.126682538368371</v>
      </c>
      <c r="H212" s="470">
        <v>0.98037942316202731</v>
      </c>
      <c r="I212" s="471">
        <v>2.5884836126808799</v>
      </c>
      <c r="J212" s="471">
        <v>0.21843009136507563</v>
      </c>
      <c r="K212" s="466">
        <v>9.2162514221960604E-2</v>
      </c>
      <c r="L212" s="467">
        <v>781909605.5971185</v>
      </c>
      <c r="M212" s="467">
        <v>147420697.77860522</v>
      </c>
      <c r="N212" s="466">
        <v>0.23234558707332495</v>
      </c>
      <c r="O212" s="465">
        <v>149967668.48117152</v>
      </c>
      <c r="P212" s="465">
        <v>11927235.142002851</v>
      </c>
      <c r="Q212" s="466">
        <v>8.6403924223400166E-2</v>
      </c>
    </row>
    <row r="213" spans="1:17" x14ac:dyDescent="0.25">
      <c r="A213" s="486" t="s">
        <v>115</v>
      </c>
      <c r="B213" s="486" t="s">
        <v>478</v>
      </c>
      <c r="C213" s="435" t="s">
        <v>20</v>
      </c>
      <c r="D213" s="461">
        <v>1865094108.4155936</v>
      </c>
      <c r="E213" s="461">
        <v>106694636.56255507</v>
      </c>
      <c r="F213" s="462">
        <v>6.0677131829502892E-2</v>
      </c>
      <c r="G213" s="468">
        <v>99.999999999999915</v>
      </c>
      <c r="H213" s="468">
        <v>-8.5265128291212022E-14</v>
      </c>
      <c r="I213" s="469">
        <v>2.0455190150066755</v>
      </c>
      <c r="J213" s="469">
        <v>8.2379433385368905E-2</v>
      </c>
      <c r="K213" s="462">
        <v>4.1963105505383291E-2</v>
      </c>
      <c r="L213" s="463">
        <v>3815085463.5410185</v>
      </c>
      <c r="M213" s="463">
        <v>363101860.04431772</v>
      </c>
      <c r="N213" s="462">
        <v>0.10518643821961153</v>
      </c>
      <c r="O213" s="461">
        <v>843514226.65390325</v>
      </c>
      <c r="P213" s="461">
        <v>46773503.543203831</v>
      </c>
      <c r="Q213" s="462">
        <v>5.8706053533434242E-2</v>
      </c>
    </row>
    <row r="214" spans="1:17" x14ac:dyDescent="0.25">
      <c r="A214" s="486" t="s">
        <v>115</v>
      </c>
      <c r="B214" s="486" t="s">
        <v>478</v>
      </c>
      <c r="C214" s="436" t="s">
        <v>460</v>
      </c>
      <c r="D214" s="465">
        <v>4697870.3883635905</v>
      </c>
      <c r="E214" s="465">
        <v>298575.03870094381</v>
      </c>
      <c r="F214" s="466">
        <v>6.7868832385586386E-2</v>
      </c>
      <c r="G214" s="470">
        <v>0.25188382544162613</v>
      </c>
      <c r="H214" s="470">
        <v>1.6963441506668842E-3</v>
      </c>
      <c r="I214" s="471">
        <v>4.056288047148918</v>
      </c>
      <c r="J214" s="471">
        <v>0.11043907728546953</v>
      </c>
      <c r="K214" s="466">
        <v>2.79886731927531E-2</v>
      </c>
      <c r="L214" s="467">
        <v>19055915.503374077</v>
      </c>
      <c r="M214" s="467">
        <v>1696960.4797826633</v>
      </c>
      <c r="N214" s="466">
        <v>9.7757064147953376E-2</v>
      </c>
      <c r="O214" s="465">
        <v>4879016.2121160086</v>
      </c>
      <c r="P214" s="465">
        <v>365319.71600309666</v>
      </c>
      <c r="Q214" s="466">
        <v>8.0935817531750595E-2</v>
      </c>
    </row>
    <row r="215" spans="1:17" x14ac:dyDescent="0.25">
      <c r="A215" s="486" t="s">
        <v>115</v>
      </c>
      <c r="B215" s="486" t="s">
        <v>478</v>
      </c>
      <c r="C215" s="435" t="s">
        <v>461</v>
      </c>
      <c r="D215" s="461">
        <v>70001122.162506163</v>
      </c>
      <c r="E215" s="461">
        <v>617840.58100576699</v>
      </c>
      <c r="F215" s="462">
        <v>8.9047471800541254E-3</v>
      </c>
      <c r="G215" s="468">
        <v>3.7532219873865986</v>
      </c>
      <c r="H215" s="468">
        <v>-0.19259821400272648</v>
      </c>
      <c r="I215" s="469">
        <v>2.5285254012509455</v>
      </c>
      <c r="J215" s="469">
        <v>-8.1818385681640571E-2</v>
      </c>
      <c r="K215" s="462">
        <v>-3.1343911898204534E-2</v>
      </c>
      <c r="L215" s="463">
        <v>176999615.50396734</v>
      </c>
      <c r="M215" s="463">
        <v>-4114602.4892963469</v>
      </c>
      <c r="N215" s="462">
        <v>-2.2718274329237832E-2</v>
      </c>
      <c r="O215" s="461">
        <v>36969496.707904242</v>
      </c>
      <c r="P215" s="461">
        <v>282443.74964972585</v>
      </c>
      <c r="Q215" s="462">
        <v>7.6987309384352323E-3</v>
      </c>
    </row>
    <row r="216" spans="1:17" x14ac:dyDescent="0.25">
      <c r="A216" s="486" t="s">
        <v>115</v>
      </c>
      <c r="B216" s="486" t="s">
        <v>478</v>
      </c>
      <c r="C216" s="436" t="s">
        <v>462</v>
      </c>
      <c r="D216" s="465">
        <v>1035753.7734266883</v>
      </c>
      <c r="E216" s="465">
        <v>-60793.764717625687</v>
      </c>
      <c r="F216" s="466">
        <v>-5.5441066258291823E-2</v>
      </c>
      <c r="G216" s="470">
        <v>5.553359311753793E-2</v>
      </c>
      <c r="H216" s="470">
        <v>-6.8269543972283853E-3</v>
      </c>
      <c r="I216" s="471">
        <v>2.4920518073761837</v>
      </c>
      <c r="J216" s="471">
        <v>4.0247830629400738E-3</v>
      </c>
      <c r="K216" s="466">
        <v>1.6176605091542415E-3</v>
      </c>
      <c r="L216" s="467">
        <v>2581152.0630646809</v>
      </c>
      <c r="M216" s="467">
        <v>-147087.84528252948</v>
      </c>
      <c r="N216" s="466">
        <v>-5.3913090572608943E-2</v>
      </c>
      <c r="O216" s="465">
        <v>520035.22123099305</v>
      </c>
      <c r="P216" s="465">
        <v>-25157.684438146418</v>
      </c>
      <c r="Q216" s="466">
        <v>-4.6144555764659617E-2</v>
      </c>
    </row>
    <row r="217" spans="1:17" x14ac:dyDescent="0.25">
      <c r="A217" s="486" t="s">
        <v>115</v>
      </c>
      <c r="B217" s="486" t="s">
        <v>478</v>
      </c>
      <c r="C217" s="435" t="s">
        <v>463</v>
      </c>
      <c r="D217" s="461">
        <v>960487984.4800874</v>
      </c>
      <c r="E217" s="461">
        <v>31169858.05787158</v>
      </c>
      <c r="F217" s="462">
        <v>3.3540568263606879E-2</v>
      </c>
      <c r="G217" s="468">
        <v>51.49809761052893</v>
      </c>
      <c r="H217" s="468">
        <v>-1.3521301845738947</v>
      </c>
      <c r="I217" s="469">
        <v>1.8143699343850035</v>
      </c>
      <c r="J217" s="469">
        <v>4.8427229362602464E-2</v>
      </c>
      <c r="K217" s="462">
        <v>2.7422876871867802E-2</v>
      </c>
      <c r="L217" s="463">
        <v>1742680521.3787205</v>
      </c>
      <c r="M217" s="463">
        <v>101557955.37832308</v>
      </c>
      <c r="N217" s="462">
        <v>6.1883224009180116E-2</v>
      </c>
      <c r="O217" s="461">
        <v>379547909.17022014</v>
      </c>
      <c r="P217" s="461">
        <v>16641568.258721888</v>
      </c>
      <c r="Q217" s="462">
        <v>4.5856372244485688E-2</v>
      </c>
    </row>
    <row r="218" spans="1:17" x14ac:dyDescent="0.25">
      <c r="A218" s="486" t="s">
        <v>115</v>
      </c>
      <c r="B218" s="486" t="s">
        <v>478</v>
      </c>
      <c r="C218" s="436" t="s">
        <v>464</v>
      </c>
      <c r="D218" s="465">
        <v>125832042.87760706</v>
      </c>
      <c r="E218" s="465">
        <v>23787077.552933872</v>
      </c>
      <c r="F218" s="466">
        <v>0.23310388197253329</v>
      </c>
      <c r="G218" s="470">
        <v>6.7466859881135912</v>
      </c>
      <c r="H218" s="470">
        <v>0.9433991378772193</v>
      </c>
      <c r="I218" s="471">
        <v>2.6557720365696444</v>
      </c>
      <c r="J218" s="471">
        <v>-8.3641836611301201E-3</v>
      </c>
      <c r="K218" s="466">
        <v>-3.1395480447338358E-3</v>
      </c>
      <c r="L218" s="467">
        <v>334181220.77878135</v>
      </c>
      <c r="M218" s="467">
        <v>62319532.565126061</v>
      </c>
      <c r="N218" s="466">
        <v>0.2292324930909328</v>
      </c>
      <c r="O218" s="465">
        <v>59955720.487430744</v>
      </c>
      <c r="P218" s="465">
        <v>10638422.505291536</v>
      </c>
      <c r="Q218" s="466">
        <v>0.21571381524479213</v>
      </c>
    </row>
    <row r="219" spans="1:17" x14ac:dyDescent="0.25">
      <c r="A219" s="486" t="s">
        <v>115</v>
      </c>
      <c r="B219" s="486" t="s">
        <v>478</v>
      </c>
      <c r="C219" s="435" t="s">
        <v>465</v>
      </c>
      <c r="D219" s="461">
        <v>352186457.13705617</v>
      </c>
      <c r="E219" s="461">
        <v>15640776.896502316</v>
      </c>
      <c r="F219" s="462">
        <v>4.6474454479174143E-2</v>
      </c>
      <c r="G219" s="468">
        <v>18.88303949639517</v>
      </c>
      <c r="H219" s="468">
        <v>-0.25627927773383519</v>
      </c>
      <c r="I219" s="469">
        <v>1.4766353695789496</v>
      </c>
      <c r="J219" s="469">
        <v>9.8132802075185266E-2</v>
      </c>
      <c r="K219" s="462">
        <v>7.1187971925860988E-2</v>
      </c>
      <c r="L219" s="463">
        <v>520050979.29527783</v>
      </c>
      <c r="M219" s="463">
        <v>56121895.00137347</v>
      </c>
      <c r="N219" s="462">
        <v>0.12097084856576831</v>
      </c>
      <c r="O219" s="461">
        <v>145731953.17774814</v>
      </c>
      <c r="P219" s="461">
        <v>4250127.2671504915</v>
      </c>
      <c r="Q219" s="462">
        <v>3.0040093416918059E-2</v>
      </c>
    </row>
    <row r="220" spans="1:17" x14ac:dyDescent="0.25">
      <c r="A220" s="486" t="s">
        <v>115</v>
      </c>
      <c r="B220" s="486" t="s">
        <v>478</v>
      </c>
      <c r="C220" s="436" t="s">
        <v>466</v>
      </c>
      <c r="D220" s="465">
        <v>3839111.9791457718</v>
      </c>
      <c r="E220" s="465">
        <v>312733.84417937323</v>
      </c>
      <c r="F220" s="466">
        <v>8.868414906456229E-2</v>
      </c>
      <c r="G220" s="470">
        <v>0.2058401215157509</v>
      </c>
      <c r="H220" s="470">
        <v>5.2953538782682386E-3</v>
      </c>
      <c r="I220" s="471">
        <v>2.2437889428503768</v>
      </c>
      <c r="J220" s="471">
        <v>8.1191225064256578E-3</v>
      </c>
      <c r="K220" s="466">
        <v>3.6316286208920401E-3</v>
      </c>
      <c r="L220" s="467">
        <v>8614157.0091717094</v>
      </c>
      <c r="M220" s="467">
        <v>730339.83770654351</v>
      </c>
      <c r="N220" s="466">
        <v>9.2637845579416664E-2</v>
      </c>
      <c r="O220" s="465">
        <v>1845771.8369845175</v>
      </c>
      <c r="P220" s="465">
        <v>72064.014803933445</v>
      </c>
      <c r="Q220" s="466">
        <v>4.0629022380551071E-2</v>
      </c>
    </row>
    <row r="221" spans="1:17" x14ac:dyDescent="0.25">
      <c r="A221" s="486" t="s">
        <v>115</v>
      </c>
      <c r="B221" s="486" t="s">
        <v>478</v>
      </c>
      <c r="C221" s="435" t="s">
        <v>467</v>
      </c>
      <c r="D221" s="461">
        <v>505396.09668347175</v>
      </c>
      <c r="E221" s="461">
        <v>-37736.043716097658</v>
      </c>
      <c r="F221" s="462">
        <v>-6.9478568674533142E-2</v>
      </c>
      <c r="G221" s="468">
        <v>2.7097619063994993E-2</v>
      </c>
      <c r="H221" s="468">
        <v>-3.7902507911526141E-3</v>
      </c>
      <c r="I221" s="469">
        <v>7.3914473449199614</v>
      </c>
      <c r="J221" s="469">
        <v>-0.47782494907156448</v>
      </c>
      <c r="K221" s="462">
        <v>-6.072034760271304E-2</v>
      </c>
      <c r="L221" s="463">
        <v>3735608.6369639593</v>
      </c>
      <c r="M221" s="463">
        <v>-538446.06745868782</v>
      </c>
      <c r="N221" s="462">
        <v>-0.12598015343638957</v>
      </c>
      <c r="O221" s="461">
        <v>965285.99076440837</v>
      </c>
      <c r="P221" s="461">
        <v>-106651.67242630757</v>
      </c>
      <c r="Q221" s="462">
        <v>-9.9494285991267042E-2</v>
      </c>
    </row>
    <row r="222" spans="1:17" x14ac:dyDescent="0.25">
      <c r="A222" s="486" t="s">
        <v>115</v>
      </c>
      <c r="B222" s="486" t="s">
        <v>478</v>
      </c>
      <c r="C222" s="436" t="s">
        <v>468</v>
      </c>
      <c r="D222" s="465">
        <v>1082902.7871406064</v>
      </c>
      <c r="E222" s="465">
        <v>429366.13064720237</v>
      </c>
      <c r="F222" s="466">
        <v>0.6569885964025276</v>
      </c>
      <c r="G222" s="470">
        <v>5.8061562805564633E-2</v>
      </c>
      <c r="H222" s="470">
        <v>2.0894999293992751E-2</v>
      </c>
      <c r="I222" s="471">
        <v>2.9947366417289607</v>
      </c>
      <c r="J222" s="471">
        <v>0.13371178573581366</v>
      </c>
      <c r="K222" s="466">
        <v>4.6735625332202262E-2</v>
      </c>
      <c r="L222" s="467">
        <v>3243008.6560803913</v>
      </c>
      <c r="M222" s="467">
        <v>1373224.0375501071</v>
      </c>
      <c r="N222" s="466">
        <v>0.7344289946237279</v>
      </c>
      <c r="O222" s="465">
        <v>863533.23695087386</v>
      </c>
      <c r="P222" s="465">
        <v>392741.63861661544</v>
      </c>
      <c r="Q222" s="466">
        <v>0.83421547879402025</v>
      </c>
    </row>
    <row r="223" spans="1:17" x14ac:dyDescent="0.25">
      <c r="A223" s="486" t="s">
        <v>115</v>
      </c>
      <c r="B223" s="486" t="s">
        <v>478</v>
      </c>
      <c r="C223" s="435" t="s">
        <v>469</v>
      </c>
      <c r="D223" s="461">
        <v>46788608.335172318</v>
      </c>
      <c r="E223" s="461">
        <v>390930.31820839643</v>
      </c>
      <c r="F223" s="462">
        <v>8.4256440174757131E-3</v>
      </c>
      <c r="G223" s="468">
        <v>2.5086459779190138</v>
      </c>
      <c r="H223" s="468">
        <v>-0.12998527508455249</v>
      </c>
      <c r="I223" s="469">
        <v>5.0378558899974673</v>
      </c>
      <c r="J223" s="469">
        <v>3.1447808993987358E-2</v>
      </c>
      <c r="K223" s="462">
        <v>6.2815113121349846E-3</v>
      </c>
      <c r="L223" s="463">
        <v>235714266.08613244</v>
      </c>
      <c r="M223" s="463">
        <v>3428555.9222067297</v>
      </c>
      <c r="N223" s="462">
        <v>1.4760081107818354E-2</v>
      </c>
      <c r="O223" s="461">
        <v>63862827.158649877</v>
      </c>
      <c r="P223" s="461">
        <v>2526082.7128819525</v>
      </c>
      <c r="Q223" s="462">
        <v>4.1183840709306599E-2</v>
      </c>
    </row>
    <row r="224" spans="1:17" x14ac:dyDescent="0.25">
      <c r="A224" s="486" t="s">
        <v>115</v>
      </c>
      <c r="B224" s="486" t="s">
        <v>478</v>
      </c>
      <c r="C224" s="436" t="s">
        <v>470</v>
      </c>
      <c r="D224" s="465">
        <v>298564965.93399441</v>
      </c>
      <c r="E224" s="465">
        <v>34074863.475470126</v>
      </c>
      <c r="F224" s="466">
        <v>0.12883228203525512</v>
      </c>
      <c r="G224" s="470">
        <v>16.008037588388852</v>
      </c>
      <c r="H224" s="470">
        <v>0.96651223011522802</v>
      </c>
      <c r="I224" s="471">
        <v>2.572311705932858</v>
      </c>
      <c r="J224" s="471">
        <v>0.19962442201602304</v>
      </c>
      <c r="K224" s="466">
        <v>8.4134316127190106E-2</v>
      </c>
      <c r="L224" s="467">
        <v>768002156.85345876</v>
      </c>
      <c r="M224" s="467">
        <v>140449854.02825737</v>
      </c>
      <c r="N224" s="466">
        <v>0.22380581410658662</v>
      </c>
      <c r="O224" s="465">
        <v>148327420.27217942</v>
      </c>
      <c r="P224" s="465">
        <v>11691570.803356081</v>
      </c>
      <c r="Q224" s="466">
        <v>8.5567373780801106E-2</v>
      </c>
    </row>
  </sheetData>
  <mergeCells count="24">
    <mergeCell ref="A189:A224"/>
    <mergeCell ref="B189:B200"/>
    <mergeCell ref="B201:B212"/>
    <mergeCell ref="B213:B224"/>
    <mergeCell ref="A117:A152"/>
    <mergeCell ref="B117:B128"/>
    <mergeCell ref="B129:B140"/>
    <mergeCell ref="B141:B152"/>
    <mergeCell ref="A153:A188"/>
    <mergeCell ref="B153:B164"/>
    <mergeCell ref="B165:B176"/>
    <mergeCell ref="B177:B188"/>
    <mergeCell ref="B105:B116"/>
    <mergeCell ref="A81:A116"/>
    <mergeCell ref="B81:B92"/>
    <mergeCell ref="B93:B104"/>
    <mergeCell ref="A9:A44"/>
    <mergeCell ref="B9:B20"/>
    <mergeCell ref="B21:B32"/>
    <mergeCell ref="B33:B44"/>
    <mergeCell ref="A45:A80"/>
    <mergeCell ref="B45:B56"/>
    <mergeCell ref="B57:B68"/>
    <mergeCell ref="B69:B80"/>
  </mergeCells>
  <pageMargins left="0.7" right="0.7" top="0.75" bottom="0.75" header="0.3" footer="0.3"/>
  <colBreaks count="1" manualBreakCount="1">
    <brk id="19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8:Q44"/>
  <sheetViews>
    <sheetView topLeftCell="A25" workbookViewId="0">
      <selection activeCell="B21" sqref="B21:B92"/>
    </sheetView>
  </sheetViews>
  <sheetFormatPr defaultRowHeight="12.5" x14ac:dyDescent="0.25"/>
  <cols>
    <col min="1" max="1" width="31.1796875" customWidth="1"/>
    <col min="2" max="2" width="41.81640625" customWidth="1"/>
    <col min="3" max="3" width="18.453125" customWidth="1"/>
    <col min="4" max="4" width="13.7265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3.1796875" customWidth="1"/>
    <col min="14" max="14" width="12" customWidth="1"/>
    <col min="15" max="15" width="13.54296875" customWidth="1"/>
    <col min="16" max="16" width="11.6328125" customWidth="1"/>
    <col min="17" max="17" width="10.6328125" customWidth="1"/>
    <col min="18" max="100" width="9.1796875" customWidth="1"/>
  </cols>
  <sheetData>
    <row r="8" spans="1:17" ht="50" x14ac:dyDescent="0.25">
      <c r="A8" s="13" t="s">
        <v>2</v>
      </c>
      <c r="B8" s="13" t="s">
        <v>10</v>
      </c>
      <c r="C8" s="13" t="s">
        <v>3</v>
      </c>
      <c r="D8" s="12" t="s">
        <v>43</v>
      </c>
      <c r="E8" s="12" t="s">
        <v>47</v>
      </c>
      <c r="F8" s="12" t="s">
        <v>48</v>
      </c>
      <c r="G8" s="12" t="s">
        <v>101</v>
      </c>
      <c r="H8" s="12" t="s">
        <v>102</v>
      </c>
      <c r="I8" s="12" t="s">
        <v>103</v>
      </c>
      <c r="J8" s="12" t="s">
        <v>104</v>
      </c>
      <c r="K8" s="12" t="s">
        <v>105</v>
      </c>
      <c r="L8" s="16" t="s">
        <v>49</v>
      </c>
      <c r="M8" s="16" t="s">
        <v>50</v>
      </c>
      <c r="N8" s="16" t="s">
        <v>51</v>
      </c>
      <c r="O8" s="12" t="s">
        <v>106</v>
      </c>
      <c r="P8" s="12" t="s">
        <v>107</v>
      </c>
      <c r="Q8" s="12" t="s">
        <v>108</v>
      </c>
    </row>
    <row r="9" spans="1:17" x14ac:dyDescent="0.25">
      <c r="A9" s="487" t="s">
        <v>109</v>
      </c>
      <c r="B9" s="487" t="s">
        <v>21</v>
      </c>
      <c r="C9" s="14" t="s">
        <v>30</v>
      </c>
      <c r="D9" s="461">
        <v>228452731.91397506</v>
      </c>
      <c r="E9" s="461">
        <v>7512237.1444111168</v>
      </c>
      <c r="F9" s="462">
        <v>3.4001178245962625E-2</v>
      </c>
      <c r="G9" s="468">
        <v>65.554658130931259</v>
      </c>
      <c r="H9" s="468">
        <v>-0.46770635532487859</v>
      </c>
      <c r="I9" s="469">
        <v>2.3553363490298249</v>
      </c>
      <c r="J9" s="469">
        <v>4.9308400984785727E-2</v>
      </c>
      <c r="K9" s="462">
        <v>2.138239522490934E-2</v>
      </c>
      <c r="L9" s="463">
        <v>538083023.51215136</v>
      </c>
      <c r="M9" s="463">
        <v>28588067.718638122</v>
      </c>
      <c r="N9" s="462">
        <v>5.6110600102239713E-2</v>
      </c>
      <c r="O9" s="461">
        <v>111214622.87352812</v>
      </c>
      <c r="P9" s="461">
        <v>5235527.1732023507</v>
      </c>
      <c r="Q9" s="462">
        <v>4.9401508274864975E-2</v>
      </c>
    </row>
    <row r="10" spans="1:17" x14ac:dyDescent="0.25">
      <c r="A10" s="487" t="s">
        <v>109</v>
      </c>
      <c r="B10" s="487" t="s">
        <v>21</v>
      </c>
      <c r="C10" s="15" t="s">
        <v>144</v>
      </c>
      <c r="D10" s="465">
        <v>119828454.45366174</v>
      </c>
      <c r="E10" s="465">
        <v>6312991.1489615589</v>
      </c>
      <c r="F10" s="466">
        <v>5.5613490578073209E-2</v>
      </c>
      <c r="G10" s="470">
        <v>34.384851957146296</v>
      </c>
      <c r="H10" s="470">
        <v>0.46368553201536145</v>
      </c>
      <c r="I10" s="471">
        <v>2.063327967388513</v>
      </c>
      <c r="J10" s="471">
        <v>0.12201607920336732</v>
      </c>
      <c r="K10" s="466">
        <v>6.2852383455723457E-2</v>
      </c>
      <c r="L10" s="467">
        <v>247245401.36318088</v>
      </c>
      <c r="M10" s="467">
        <v>26876482.956921756</v>
      </c>
      <c r="N10" s="466">
        <v>0.12196131446892097</v>
      </c>
      <c r="O10" s="465">
        <v>64907000.870346546</v>
      </c>
      <c r="P10" s="465">
        <v>2961786.1748413071</v>
      </c>
      <c r="Q10" s="466">
        <v>4.7812993939888873E-2</v>
      </c>
    </row>
    <row r="11" spans="1:17" x14ac:dyDescent="0.25">
      <c r="A11" s="487" t="s">
        <v>109</v>
      </c>
      <c r="B11" s="487" t="s">
        <v>99</v>
      </c>
      <c r="C11" s="14" t="s">
        <v>30</v>
      </c>
      <c r="D11" s="461">
        <v>2751968226.9813409</v>
      </c>
      <c r="E11" s="461">
        <v>86605429.906233788</v>
      </c>
      <c r="F11" s="462">
        <v>3.2492923665503291E-2</v>
      </c>
      <c r="G11" s="468">
        <v>64.892713507579472</v>
      </c>
      <c r="H11" s="468">
        <v>-0.2655897640214846</v>
      </c>
      <c r="I11" s="469">
        <v>2.3798592991605081</v>
      </c>
      <c r="J11" s="469">
        <v>4.8434848660951602E-2</v>
      </c>
      <c r="K11" s="462">
        <v>2.0774787984475938E-2</v>
      </c>
      <c r="L11" s="463">
        <v>6549297175.9757996</v>
      </c>
      <c r="M11" s="463">
        <v>335205181.42300701</v>
      </c>
      <c r="N11" s="462">
        <v>5.3942745250125733E-2</v>
      </c>
      <c r="O11" s="461">
        <v>1350751783.9664764</v>
      </c>
      <c r="P11" s="461">
        <v>48536636.32963419</v>
      </c>
      <c r="Q11" s="462">
        <v>3.727236349363211E-2</v>
      </c>
    </row>
    <row r="12" spans="1:17" x14ac:dyDescent="0.25">
      <c r="A12" s="487" t="s">
        <v>109</v>
      </c>
      <c r="B12" s="487" t="s">
        <v>99</v>
      </c>
      <c r="C12" s="15" t="s">
        <v>144</v>
      </c>
      <c r="D12" s="465">
        <v>1486391022.2499619</v>
      </c>
      <c r="E12" s="465">
        <v>63604812.46232152</v>
      </c>
      <c r="F12" s="466">
        <v>4.4704406062394245E-2</v>
      </c>
      <c r="G12" s="470">
        <v>35.049803926300548</v>
      </c>
      <c r="H12" s="470">
        <v>0.26792153125548879</v>
      </c>
      <c r="I12" s="471">
        <v>2.0918204703556431</v>
      </c>
      <c r="J12" s="471">
        <v>0.11510158865246201</v>
      </c>
      <c r="K12" s="466">
        <v>5.8228607880392247E-2</v>
      </c>
      <c r="L12" s="467">
        <v>3109263167.2953205</v>
      </c>
      <c r="M12" s="467">
        <v>296814801.78118849</v>
      </c>
      <c r="N12" s="466">
        <v>0.10553608927391953</v>
      </c>
      <c r="O12" s="465">
        <v>819665914.08677125</v>
      </c>
      <c r="P12" s="465">
        <v>32051648.586386442</v>
      </c>
      <c r="Q12" s="466">
        <v>4.0694601393517778E-2</v>
      </c>
    </row>
    <row r="13" spans="1:17" x14ac:dyDescent="0.25">
      <c r="A13" s="487" t="s">
        <v>109</v>
      </c>
      <c r="B13" s="487" t="s">
        <v>100</v>
      </c>
      <c r="C13" s="14" t="s">
        <v>30</v>
      </c>
      <c r="D13" s="461">
        <v>2744455989.8369346</v>
      </c>
      <c r="E13" s="461">
        <v>87034237.541718483</v>
      </c>
      <c r="F13" s="462">
        <v>3.2751382977333945E-2</v>
      </c>
      <c r="G13" s="468">
        <v>64.927573057954945</v>
      </c>
      <c r="H13" s="468">
        <v>-0.29721905009775185</v>
      </c>
      <c r="I13" s="469">
        <v>2.3759568863207003</v>
      </c>
      <c r="J13" s="469">
        <v>4.6589685073556097E-2</v>
      </c>
      <c r="K13" s="462">
        <v>2.00010050148435E-2</v>
      </c>
      <c r="L13" s="463">
        <v>6520709108.2571583</v>
      </c>
      <c r="M13" s="463">
        <v>330598038.57996845</v>
      </c>
      <c r="N13" s="462">
        <v>5.340744856735001E-2</v>
      </c>
      <c r="O13" s="461">
        <v>1345516256.7932742</v>
      </c>
      <c r="P13" s="461">
        <v>46671557.436104774</v>
      </c>
      <c r="Q13" s="462">
        <v>3.5933131543134982E-2</v>
      </c>
    </row>
    <row r="14" spans="1:17" x14ac:dyDescent="0.25">
      <c r="A14" s="487" t="s">
        <v>109</v>
      </c>
      <c r="B14" s="487" t="s">
        <v>100</v>
      </c>
      <c r="C14" s="15" t="s">
        <v>144</v>
      </c>
      <c r="D14" s="465">
        <v>1480078031.1009953</v>
      </c>
      <c r="E14" s="465">
        <v>65736166.264608145</v>
      </c>
      <c r="F14" s="466">
        <v>4.6478272261432765E-2</v>
      </c>
      <c r="G14" s="470">
        <v>35.015272553703348</v>
      </c>
      <c r="H14" s="470">
        <v>0.30111623884951655</v>
      </c>
      <c r="I14" s="471">
        <v>2.0825839040698981</v>
      </c>
      <c r="J14" s="471">
        <v>0.10527735745929223</v>
      </c>
      <c r="K14" s="466">
        <v>5.3242810347112389E-2</v>
      </c>
      <c r="L14" s="467">
        <v>3082386684.3383989</v>
      </c>
      <c r="M14" s="467">
        <v>285799255.8519578</v>
      </c>
      <c r="N14" s="466">
        <v>0.10219571644382204</v>
      </c>
      <c r="O14" s="465">
        <v>816704127.91192961</v>
      </c>
      <c r="P14" s="465">
        <v>34505575.218286157</v>
      </c>
      <c r="Q14" s="466">
        <v>4.411357589381866E-2</v>
      </c>
    </row>
    <row r="15" spans="1:17" x14ac:dyDescent="0.25">
      <c r="A15" s="487" t="s">
        <v>111</v>
      </c>
      <c r="B15" s="487" t="s">
        <v>21</v>
      </c>
      <c r="C15" s="14" t="s">
        <v>30</v>
      </c>
      <c r="D15" s="461">
        <v>226463142.03530559</v>
      </c>
      <c r="E15" s="461">
        <v>7720772.9477577806</v>
      </c>
      <c r="F15" s="462">
        <v>3.5296193325343735E-2</v>
      </c>
      <c r="G15" s="468">
        <v>65.478778647365573</v>
      </c>
      <c r="H15" s="468">
        <v>-0.43489944200842956</v>
      </c>
      <c r="I15" s="469">
        <v>2.3503321702819453</v>
      </c>
      <c r="J15" s="469">
        <v>4.9480573648143622E-2</v>
      </c>
      <c r="K15" s="462">
        <v>2.1505330339659814E-2</v>
      </c>
      <c r="L15" s="463">
        <v>532263608.10870826</v>
      </c>
      <c r="M15" s="463">
        <v>28969878.942163587</v>
      </c>
      <c r="N15" s="462">
        <v>5.7560579962197739E-2</v>
      </c>
      <c r="O15" s="461">
        <v>109931566.81421137</v>
      </c>
      <c r="P15" s="461">
        <v>5369776.7751793414</v>
      </c>
      <c r="Q15" s="462">
        <v>5.1355057838765476E-2</v>
      </c>
    </row>
    <row r="16" spans="1:17" x14ac:dyDescent="0.25">
      <c r="A16" s="487" t="s">
        <v>111</v>
      </c>
      <c r="B16" s="487" t="s">
        <v>21</v>
      </c>
      <c r="C16" s="15" t="s">
        <v>144</v>
      </c>
      <c r="D16" s="465">
        <v>119183364.83327995</v>
      </c>
      <c r="E16" s="465">
        <v>6252825.6241618544</v>
      </c>
      <c r="F16" s="466">
        <v>5.5368775071402442E-2</v>
      </c>
      <c r="G16" s="470">
        <v>34.460270639316271</v>
      </c>
      <c r="H16" s="470">
        <v>0.43089060224608033</v>
      </c>
      <c r="I16" s="471">
        <v>2.0640903138378208</v>
      </c>
      <c r="J16" s="471">
        <v>0.12227329606382309</v>
      </c>
      <c r="K16" s="466">
        <v>6.2968495457924822E-2</v>
      </c>
      <c r="L16" s="467">
        <v>246005228.92297232</v>
      </c>
      <c r="M16" s="467">
        <v>26714786.060313106</v>
      </c>
      <c r="N16" s="466">
        <v>0.12182375899092181</v>
      </c>
      <c r="O16" s="465">
        <v>64567570.378877521</v>
      </c>
      <c r="P16" s="465">
        <v>2931689.487599276</v>
      </c>
      <c r="Q16" s="466">
        <v>4.7564656255511116E-2</v>
      </c>
    </row>
    <row r="17" spans="1:17" x14ac:dyDescent="0.25">
      <c r="A17" s="487" t="s">
        <v>111</v>
      </c>
      <c r="B17" s="487" t="s">
        <v>99</v>
      </c>
      <c r="C17" s="14" t="s">
        <v>30</v>
      </c>
      <c r="D17" s="461">
        <v>2725853724.5284367</v>
      </c>
      <c r="E17" s="461">
        <v>88592309.921832085</v>
      </c>
      <c r="F17" s="462">
        <v>3.3592540136961446E-2</v>
      </c>
      <c r="G17" s="468">
        <v>64.794495546409266</v>
      </c>
      <c r="H17" s="468">
        <v>-0.24473840520059298</v>
      </c>
      <c r="I17" s="469">
        <v>2.3749096396381835</v>
      </c>
      <c r="J17" s="469">
        <v>4.8493569507371603E-2</v>
      </c>
      <c r="K17" s="462">
        <v>2.0844753494436128E-2</v>
      </c>
      <c r="L17" s="463">
        <v>6473656286.6262302</v>
      </c>
      <c r="M17" s="463">
        <v>338288950.54950809</v>
      </c>
      <c r="N17" s="462">
        <v>5.5137521849804666E-2</v>
      </c>
      <c r="O17" s="461">
        <v>1333732006.9351242</v>
      </c>
      <c r="P17" s="461">
        <v>49947725.231350899</v>
      </c>
      <c r="Q17" s="462">
        <v>3.8906634037505751E-2</v>
      </c>
    </row>
    <row r="18" spans="1:17" x14ac:dyDescent="0.25">
      <c r="A18" s="487" t="s">
        <v>111</v>
      </c>
      <c r="B18" s="487" t="s">
        <v>99</v>
      </c>
      <c r="C18" s="15" t="s">
        <v>144</v>
      </c>
      <c r="D18" s="465">
        <v>1478631829.0037386</v>
      </c>
      <c r="E18" s="465">
        <v>63462154.547580004</v>
      </c>
      <c r="F18" s="466">
        <v>4.4844201860083061E-2</v>
      </c>
      <c r="G18" s="470">
        <v>35.147595264208853</v>
      </c>
      <c r="H18" s="470">
        <v>0.24716748393613841</v>
      </c>
      <c r="I18" s="471">
        <v>2.0928561588949486</v>
      </c>
      <c r="J18" s="471">
        <v>0.11542537537234954</v>
      </c>
      <c r="K18" s="466">
        <v>5.8371385908502216E-2</v>
      </c>
      <c r="L18" s="467">
        <v>3094563730.0685768</v>
      </c>
      <c r="M18" s="467">
        <v>296163651.89131355</v>
      </c>
      <c r="N18" s="466">
        <v>0.10583320598111891</v>
      </c>
      <c r="O18" s="465">
        <v>815588818.79607916</v>
      </c>
      <c r="P18" s="465">
        <v>32130908.385647655</v>
      </c>
      <c r="Q18" s="466">
        <v>4.1011658646493435E-2</v>
      </c>
    </row>
    <row r="19" spans="1:17" x14ac:dyDescent="0.25">
      <c r="A19" s="487" t="s">
        <v>111</v>
      </c>
      <c r="B19" s="487" t="s">
        <v>100</v>
      </c>
      <c r="C19" s="14" t="s">
        <v>30</v>
      </c>
      <c r="D19" s="461">
        <v>2718132951.5806823</v>
      </c>
      <c r="E19" s="461">
        <v>88773567.402204514</v>
      </c>
      <c r="F19" s="462">
        <v>3.3762431996317274E-2</v>
      </c>
      <c r="G19" s="468">
        <v>64.826632936092309</v>
      </c>
      <c r="H19" s="468">
        <v>-0.27970870467747488</v>
      </c>
      <c r="I19" s="469">
        <v>2.3709974907357894</v>
      </c>
      <c r="J19" s="469">
        <v>4.665157962001043E-2</v>
      </c>
      <c r="K19" s="462">
        <v>2.0070842036422974E-2</v>
      </c>
      <c r="L19" s="463">
        <v>6444686407.684063</v>
      </c>
      <c r="M19" s="463">
        <v>333145674.21491623</v>
      </c>
      <c r="N19" s="462">
        <v>5.4510914472103975E-2</v>
      </c>
      <c r="O19" s="461">
        <v>1328362230.1599445</v>
      </c>
      <c r="P19" s="461">
        <v>47963021.205932617</v>
      </c>
      <c r="Q19" s="462">
        <v>3.7459427396174923E-2</v>
      </c>
    </row>
    <row r="20" spans="1:17" x14ac:dyDescent="0.25">
      <c r="A20" s="487" t="s">
        <v>111</v>
      </c>
      <c r="B20" s="487" t="s">
        <v>100</v>
      </c>
      <c r="C20" s="15" t="s">
        <v>144</v>
      </c>
      <c r="D20" s="465">
        <v>1472379003.3795712</v>
      </c>
      <c r="E20" s="465">
        <v>65664566.870354414</v>
      </c>
      <c r="F20" s="466">
        <v>4.6679386495316014E-2</v>
      </c>
      <c r="G20" s="470">
        <v>35.115785318517986</v>
      </c>
      <c r="H20" s="470">
        <v>0.28371510192134508</v>
      </c>
      <c r="I20" s="471">
        <v>2.0836000357018074</v>
      </c>
      <c r="J20" s="471">
        <v>0.10559830147894123</v>
      </c>
      <c r="K20" s="466">
        <v>5.3386354345351252E-2</v>
      </c>
      <c r="L20" s="467">
        <v>3067848944.008266</v>
      </c>
      <c r="M20" s="467">
        <v>285365349.0366931</v>
      </c>
      <c r="N20" s="466">
        <v>0.10255778310872971</v>
      </c>
      <c r="O20" s="465">
        <v>812657129.30847955</v>
      </c>
      <c r="P20" s="465">
        <v>34690350.840826988</v>
      </c>
      <c r="Q20" s="466">
        <v>4.4591043989251004E-2</v>
      </c>
    </row>
    <row r="21" spans="1:17" x14ac:dyDescent="0.25">
      <c r="A21" s="487" t="s">
        <v>112</v>
      </c>
      <c r="B21" s="487" t="s">
        <v>21</v>
      </c>
      <c r="C21" s="14" t="s">
        <v>30</v>
      </c>
      <c r="D21" s="461">
        <v>124688829.95288435</v>
      </c>
      <c r="E21" s="461">
        <v>4016025.6514926106</v>
      </c>
      <c r="F21" s="462">
        <v>3.3280287756155949E-2</v>
      </c>
      <c r="G21" s="468">
        <v>65.050869883861481</v>
      </c>
      <c r="H21" s="468">
        <v>4.4402916285676497E-2</v>
      </c>
      <c r="I21" s="469">
        <v>2.5633071036118755</v>
      </c>
      <c r="J21" s="469">
        <v>5.3471696236353505E-2</v>
      </c>
      <c r="K21" s="462">
        <v>2.1304861696993766E-2</v>
      </c>
      <c r="L21" s="463">
        <v>319615763.55928165</v>
      </c>
      <c r="M21" s="463">
        <v>16746886.616351485</v>
      </c>
      <c r="N21" s="462">
        <v>5.5294181381030823E-2</v>
      </c>
      <c r="O21" s="461">
        <v>66752971.544877887</v>
      </c>
      <c r="P21" s="461">
        <v>3140542.1173128784</v>
      </c>
      <c r="Q21" s="462">
        <v>4.9369944609472742E-2</v>
      </c>
    </row>
    <row r="22" spans="1:17" x14ac:dyDescent="0.25">
      <c r="A22" s="487" t="s">
        <v>112</v>
      </c>
      <c r="B22" s="487" t="s">
        <v>21</v>
      </c>
      <c r="C22" s="15" t="s">
        <v>144</v>
      </c>
      <c r="D22" s="465">
        <v>66789868.612334177</v>
      </c>
      <c r="E22" s="465">
        <v>2015612.0786423683</v>
      </c>
      <c r="F22" s="466">
        <v>3.1117486892249607E-2</v>
      </c>
      <c r="G22" s="470">
        <v>34.844653320613261</v>
      </c>
      <c r="H22" s="470">
        <v>-4.9253322924940335E-2</v>
      </c>
      <c r="I22" s="471">
        <v>2.1371604773630013</v>
      </c>
      <c r="J22" s="471">
        <v>8.6448350813080221E-2</v>
      </c>
      <c r="K22" s="466">
        <v>4.2155283373936682E-2</v>
      </c>
      <c r="L22" s="467">
        <v>142740667.48654824</v>
      </c>
      <c r="M22" s="467">
        <v>9907314.1246509999</v>
      </c>
      <c r="N22" s="466">
        <v>7.4584536744013843E-2</v>
      </c>
      <c r="O22" s="465">
        <v>38551287.16929841</v>
      </c>
      <c r="P22" s="465">
        <v>1218690.7369459942</v>
      </c>
      <c r="Q22" s="466">
        <v>3.2644146226322397E-2</v>
      </c>
    </row>
    <row r="23" spans="1:17" x14ac:dyDescent="0.25">
      <c r="A23" s="487" t="s">
        <v>112</v>
      </c>
      <c r="B23" s="487" t="s">
        <v>99</v>
      </c>
      <c r="C23" s="14" t="s">
        <v>30</v>
      </c>
      <c r="D23" s="461">
        <v>1488118768.5730987</v>
      </c>
      <c r="E23" s="461">
        <v>22707490.757888556</v>
      </c>
      <c r="F23" s="462">
        <v>1.5495643510907929E-2</v>
      </c>
      <c r="G23" s="468">
        <v>64.103956898664606</v>
      </c>
      <c r="H23" s="468">
        <v>-0.34040372940140173</v>
      </c>
      <c r="I23" s="469">
        <v>2.6142579814867499</v>
      </c>
      <c r="J23" s="469">
        <v>6.549746597876327E-2</v>
      </c>
      <c r="K23" s="462">
        <v>2.5697771752286089E-2</v>
      </c>
      <c r="L23" s="463">
        <v>3890326368.1424565</v>
      </c>
      <c r="M23" s="463">
        <v>155343964.26694393</v>
      </c>
      <c r="N23" s="462">
        <v>4.1591618773291969E-2</v>
      </c>
      <c r="O23" s="461">
        <v>809335522.9101932</v>
      </c>
      <c r="P23" s="461">
        <v>19607479.372842073</v>
      </c>
      <c r="Q23" s="462">
        <v>2.4828141197843528E-2</v>
      </c>
    </row>
    <row r="24" spans="1:17" x14ac:dyDescent="0.25">
      <c r="A24" s="487" t="s">
        <v>112</v>
      </c>
      <c r="B24" s="487" t="s">
        <v>99</v>
      </c>
      <c r="C24" s="15" t="s">
        <v>144</v>
      </c>
      <c r="D24" s="465">
        <v>830959087.00276053</v>
      </c>
      <c r="E24" s="465">
        <v>24798714.807647467</v>
      </c>
      <c r="F24" s="466">
        <v>3.0761515528383594E-2</v>
      </c>
      <c r="G24" s="470">
        <v>35.795372400856898</v>
      </c>
      <c r="H24" s="470">
        <v>0.342874841772975</v>
      </c>
      <c r="I24" s="471">
        <v>2.1631335899919639</v>
      </c>
      <c r="J24" s="471">
        <v>7.1390799623175738E-2</v>
      </c>
      <c r="K24" s="466">
        <v>3.4129817466988406E-2</v>
      </c>
      <c r="L24" s="467">
        <v>1797475513.0047262</v>
      </c>
      <c r="M24" s="467">
        <v>111195366.58457971</v>
      </c>
      <c r="N24" s="466">
        <v>6.5941217905363836E-2</v>
      </c>
      <c r="O24" s="465">
        <v>485301880.17700696</v>
      </c>
      <c r="P24" s="465">
        <v>16391473.940228581</v>
      </c>
      <c r="Q24" s="466">
        <v>3.4956515620494961E-2</v>
      </c>
    </row>
    <row r="25" spans="1:17" x14ac:dyDescent="0.25">
      <c r="A25" s="487" t="s">
        <v>112</v>
      </c>
      <c r="B25" s="487" t="s">
        <v>100</v>
      </c>
      <c r="C25" s="14" t="s">
        <v>30</v>
      </c>
      <c r="D25" s="461">
        <v>1484102742.9216051</v>
      </c>
      <c r="E25" s="461">
        <v>21257121.31999898</v>
      </c>
      <c r="F25" s="462">
        <v>1.4531349724194054E-2</v>
      </c>
      <c r="G25" s="468">
        <v>64.097923928039023</v>
      </c>
      <c r="H25" s="468">
        <v>-0.44101805650713288</v>
      </c>
      <c r="I25" s="469">
        <v>2.6100480576571004</v>
      </c>
      <c r="J25" s="469">
        <v>6.3098566016014601E-2</v>
      </c>
      <c r="K25" s="462">
        <v>2.4774172484809686E-2</v>
      </c>
      <c r="L25" s="463">
        <v>3873579481.5261102</v>
      </c>
      <c r="M25" s="463">
        <v>147785569.23851109</v>
      </c>
      <c r="N25" s="462">
        <v>3.9665524373507892E-2</v>
      </c>
      <c r="O25" s="461">
        <v>806194980.79288065</v>
      </c>
      <c r="P25" s="461">
        <v>18024954.501223922</v>
      </c>
      <c r="Q25" s="462">
        <v>2.286937323160005E-2</v>
      </c>
    </row>
    <row r="26" spans="1:17" x14ac:dyDescent="0.25">
      <c r="A26" s="487" t="s">
        <v>112</v>
      </c>
      <c r="B26" s="487" t="s">
        <v>100</v>
      </c>
      <c r="C26" s="15" t="s">
        <v>144</v>
      </c>
      <c r="D26" s="465">
        <v>828943474.92411828</v>
      </c>
      <c r="E26" s="465">
        <v>27544160.154421329</v>
      </c>
      <c r="F26" s="466">
        <v>3.4370081988823339E-2</v>
      </c>
      <c r="G26" s="470">
        <v>35.801804187580515</v>
      </c>
      <c r="H26" s="470">
        <v>0.44505627200147302</v>
      </c>
      <c r="I26" s="471">
        <v>2.1564416066411662</v>
      </c>
      <c r="J26" s="471">
        <v>6.3405235610955568E-2</v>
      </c>
      <c r="K26" s="466">
        <v>3.0293422746278872E-2</v>
      </c>
      <c r="L26" s="467">
        <v>1787568198.8800769</v>
      </c>
      <c r="M26" s="467">
        <v>110210285.34841299</v>
      </c>
      <c r="N26" s="466">
        <v>6.5704692158613964E-2</v>
      </c>
      <c r="O26" s="465">
        <v>484083189.44006091</v>
      </c>
      <c r="P26" s="465">
        <v>18578773.96778506</v>
      </c>
      <c r="Q26" s="466">
        <v>3.9911058521187238E-2</v>
      </c>
    </row>
    <row r="27" spans="1:17" x14ac:dyDescent="0.25">
      <c r="A27" s="487" t="s">
        <v>113</v>
      </c>
      <c r="B27" s="487" t="s">
        <v>21</v>
      </c>
      <c r="C27" s="14" t="s">
        <v>30</v>
      </c>
      <c r="D27" s="461">
        <v>989664.72836606216</v>
      </c>
      <c r="E27" s="461">
        <v>-79584.673668490606</v>
      </c>
      <c r="F27" s="462">
        <v>-7.4430412134959351E-2</v>
      </c>
      <c r="G27" s="468">
        <v>99.735848086894137</v>
      </c>
      <c r="H27" s="468">
        <v>-2.424789980723574E-2</v>
      </c>
      <c r="I27" s="469">
        <v>2.9307572684842613</v>
      </c>
      <c r="J27" s="469">
        <v>7.1309608097439359E-2</v>
      </c>
      <c r="K27" s="462">
        <v>2.4938245621810996E-2</v>
      </c>
      <c r="L27" s="463">
        <v>2900467.0960213388</v>
      </c>
      <c r="M27" s="463">
        <v>-156995.60499637155</v>
      </c>
      <c r="N27" s="462">
        <v>-5.1348330412702606E-2</v>
      </c>
      <c r="O27" s="461">
        <v>574893.2928519249</v>
      </c>
      <c r="P27" s="461">
        <v>-43946.690195441246</v>
      </c>
      <c r="Q27" s="462">
        <v>-7.101462639668768E-2</v>
      </c>
    </row>
    <row r="28" spans="1:17" x14ac:dyDescent="0.25">
      <c r="A28" s="487" t="s">
        <v>113</v>
      </c>
      <c r="B28" s="487" t="s">
        <v>21</v>
      </c>
      <c r="C28" s="15" t="s">
        <v>144</v>
      </c>
      <c r="D28" s="465">
        <v>2621.1421103424791</v>
      </c>
      <c r="E28" s="465">
        <v>49.801132488966687</v>
      </c>
      <c r="F28" s="466">
        <v>1.9367766825907063E-2</v>
      </c>
      <c r="G28" s="470">
        <v>0.2641519131058519</v>
      </c>
      <c r="H28" s="470">
        <v>2.4247899807263551E-2</v>
      </c>
      <c r="I28" s="471">
        <v>2.3690020506861402</v>
      </c>
      <c r="J28" s="471">
        <v>0.10572232646650015</v>
      </c>
      <c r="K28" s="466">
        <v>4.6712001762377088E-2</v>
      </c>
      <c r="L28" s="467">
        <v>6209.4910345411299</v>
      </c>
      <c r="M28" s="467">
        <v>389.82713531017271</v>
      </c>
      <c r="N28" s="466">
        <v>6.6984475746389174E-2</v>
      </c>
      <c r="O28" s="465">
        <v>1569.278731584549</v>
      </c>
      <c r="P28" s="465">
        <v>103.27448749542236</v>
      </c>
      <c r="Q28" s="466">
        <v>7.0446240460640672E-2</v>
      </c>
    </row>
    <row r="29" spans="1:17" x14ac:dyDescent="0.25">
      <c r="A29" s="487" t="s">
        <v>113</v>
      </c>
      <c r="B29" s="487" t="s">
        <v>99</v>
      </c>
      <c r="C29" s="14" t="s">
        <v>30</v>
      </c>
      <c r="D29" s="461">
        <v>12355620.01117886</v>
      </c>
      <c r="E29" s="461">
        <v>-1073641.9354977291</v>
      </c>
      <c r="F29" s="462">
        <v>-7.9947947978141046E-2</v>
      </c>
      <c r="G29" s="468">
        <v>99.760612343658536</v>
      </c>
      <c r="H29" s="468">
        <v>-6.2123106062017541E-5</v>
      </c>
      <c r="I29" s="469">
        <v>2.9467152236546696</v>
      </c>
      <c r="J29" s="469">
        <v>4.6678532969886E-2</v>
      </c>
      <c r="K29" s="462">
        <v>1.6095842207728698E-2</v>
      </c>
      <c r="L29" s="463">
        <v>36408493.58463303</v>
      </c>
      <c r="M29" s="463">
        <v>-2536858.7895460427</v>
      </c>
      <c r="N29" s="462">
        <v>-6.5138935325900149E-2</v>
      </c>
      <c r="O29" s="461">
        <v>7255510.7648127489</v>
      </c>
      <c r="P29" s="461">
        <v>-704332.37152657844</v>
      </c>
      <c r="Q29" s="462">
        <v>-8.8485710014945804E-2</v>
      </c>
    </row>
    <row r="30" spans="1:17" x14ac:dyDescent="0.25">
      <c r="A30" s="487" t="s">
        <v>113</v>
      </c>
      <c r="B30" s="487" t="s">
        <v>99</v>
      </c>
      <c r="C30" s="15" t="s">
        <v>144</v>
      </c>
      <c r="D30" s="465">
        <v>29648.804750036248</v>
      </c>
      <c r="E30" s="465">
        <v>-2444.2545476042142</v>
      </c>
      <c r="F30" s="466">
        <v>-7.6161469211628571E-2</v>
      </c>
      <c r="G30" s="470">
        <v>0.23938765634141443</v>
      </c>
      <c r="H30" s="470">
        <v>9.8101464009545114E-4</v>
      </c>
      <c r="I30" s="471">
        <v>2.387966611121819</v>
      </c>
      <c r="J30" s="471">
        <v>0.20426092033434795</v>
      </c>
      <c r="K30" s="466">
        <v>9.353866741112396E-2</v>
      </c>
      <c r="L30" s="467">
        <v>70800.355802756545</v>
      </c>
      <c r="M30" s="467">
        <v>718.55957971930911</v>
      </c>
      <c r="N30" s="466">
        <v>1.0253155861366247E-2</v>
      </c>
      <c r="O30" s="465">
        <v>17768.355904698372</v>
      </c>
      <c r="P30" s="465">
        <v>-1004.0094876289368</v>
      </c>
      <c r="Q30" s="466">
        <v>-5.34833765828625E-2</v>
      </c>
    </row>
    <row r="31" spans="1:17" x14ac:dyDescent="0.25">
      <c r="A31" s="487" t="s">
        <v>113</v>
      </c>
      <c r="B31" s="487" t="s">
        <v>100</v>
      </c>
      <c r="C31" s="14" t="s">
        <v>30</v>
      </c>
      <c r="D31" s="461">
        <v>12435204.684847357</v>
      </c>
      <c r="E31" s="461">
        <v>-1075078.1008389164</v>
      </c>
      <c r="F31" s="462">
        <v>-7.9574803717500892E-2</v>
      </c>
      <c r="G31" s="468">
        <v>99.762539351943914</v>
      </c>
      <c r="H31" s="468">
        <v>7.320116675639099E-2</v>
      </c>
      <c r="I31" s="469">
        <v>2.9404814891535707</v>
      </c>
      <c r="J31" s="469">
        <v>3.9789949944363467E-2</v>
      </c>
      <c r="K31" s="462">
        <v>1.3717401318449424E-2</v>
      </c>
      <c r="L31" s="463">
        <v>36565489.189629413</v>
      </c>
      <c r="M31" s="463">
        <v>-2623673.7791345567</v>
      </c>
      <c r="N31" s="462">
        <v>-6.6948961916481253E-2</v>
      </c>
      <c r="O31" s="461">
        <v>7299457.4550081892</v>
      </c>
      <c r="P31" s="461">
        <v>-717167.25145318359</v>
      </c>
      <c r="Q31" s="462">
        <v>-8.9460000650292276E-2</v>
      </c>
    </row>
    <row r="32" spans="1:17" x14ac:dyDescent="0.25">
      <c r="A32" s="487" t="s">
        <v>113</v>
      </c>
      <c r="B32" s="487" t="s">
        <v>100</v>
      </c>
      <c r="C32" s="15" t="s">
        <v>144</v>
      </c>
      <c r="D32" s="465">
        <v>29599.003617547289</v>
      </c>
      <c r="E32" s="465">
        <v>-12325.285608491318</v>
      </c>
      <c r="F32" s="466">
        <v>-0.29398913699021639</v>
      </c>
      <c r="G32" s="470">
        <v>0.23746064805608294</v>
      </c>
      <c r="H32" s="470">
        <v>-7.1889253283963478E-2</v>
      </c>
      <c r="I32" s="471">
        <v>2.3788141512204359</v>
      </c>
      <c r="J32" s="471">
        <v>0.26941688309614475</v>
      </c>
      <c r="K32" s="466">
        <v>0.12772221106350176</v>
      </c>
      <c r="L32" s="467">
        <v>70410.528667446371</v>
      </c>
      <c r="M32" s="467">
        <v>-18024.452494012119</v>
      </c>
      <c r="N32" s="466">
        <v>-0.20381586853175573</v>
      </c>
      <c r="O32" s="465">
        <v>17665.08141720295</v>
      </c>
      <c r="P32" s="465">
        <v>-6707.7457184791565</v>
      </c>
      <c r="Q32" s="466">
        <v>-0.27521410138994246</v>
      </c>
    </row>
    <row r="33" spans="1:17" x14ac:dyDescent="0.25">
      <c r="A33" s="487" t="s">
        <v>114</v>
      </c>
      <c r="B33" s="487" t="s">
        <v>21</v>
      </c>
      <c r="C33" s="14" t="s">
        <v>30</v>
      </c>
      <c r="D33" s="461">
        <v>1989589.8786692962</v>
      </c>
      <c r="E33" s="461">
        <v>-208535.80334690982</v>
      </c>
      <c r="F33" s="462">
        <v>-9.4869827077236416E-2</v>
      </c>
      <c r="G33" s="468">
        <v>75.515442367313042</v>
      </c>
      <c r="H33" s="468">
        <v>-3.4671065192030568</v>
      </c>
      <c r="I33" s="469">
        <v>2.9249321510094486</v>
      </c>
      <c r="J33" s="469">
        <v>0.10378926654949883</v>
      </c>
      <c r="K33" s="462">
        <v>3.6789794349380206E-2</v>
      </c>
      <c r="L33" s="463">
        <v>5819415.4034428122</v>
      </c>
      <c r="M33" s="463">
        <v>-381811.22352588177</v>
      </c>
      <c r="N33" s="462">
        <v>-6.1570274155989056E-2</v>
      </c>
      <c r="O33" s="461">
        <v>1283056.0593167543</v>
      </c>
      <c r="P33" s="461">
        <v>-134249.60197699256</v>
      </c>
      <c r="Q33" s="462">
        <v>-9.4721700225515681E-2</v>
      </c>
    </row>
    <row r="34" spans="1:17" x14ac:dyDescent="0.25">
      <c r="A34" s="487" t="s">
        <v>114</v>
      </c>
      <c r="B34" s="487" t="s">
        <v>21</v>
      </c>
      <c r="C34" s="15" t="s">
        <v>144</v>
      </c>
      <c r="D34" s="465">
        <v>645089.62038173992</v>
      </c>
      <c r="E34" s="465">
        <v>60165.524799645878</v>
      </c>
      <c r="F34" s="466">
        <v>0.10286039719353919</v>
      </c>
      <c r="G34" s="470">
        <v>24.484557632687004</v>
      </c>
      <c r="H34" s="470">
        <v>3.4671989110334565</v>
      </c>
      <c r="I34" s="471">
        <v>1.9224808476605193</v>
      </c>
      <c r="J34" s="471">
        <v>7.8693676391997647E-2</v>
      </c>
      <c r="K34" s="466">
        <v>4.2680455541870686E-2</v>
      </c>
      <c r="L34" s="467">
        <v>1240172.44020849</v>
      </c>
      <c r="M34" s="467">
        <v>161696.89660838246</v>
      </c>
      <c r="N34" s="466">
        <v>0.14993098134484795</v>
      </c>
      <c r="O34" s="465">
        <v>339430.49146902561</v>
      </c>
      <c r="P34" s="465">
        <v>30096.687242031097</v>
      </c>
      <c r="Q34" s="466">
        <v>9.7295177024835047E-2</v>
      </c>
    </row>
    <row r="35" spans="1:17" x14ac:dyDescent="0.25">
      <c r="A35" s="487" t="s">
        <v>114</v>
      </c>
      <c r="B35" s="487" t="s">
        <v>99</v>
      </c>
      <c r="C35" s="14" t="s">
        <v>30</v>
      </c>
      <c r="D35" s="461">
        <v>26114326.012167145</v>
      </c>
      <c r="E35" s="461">
        <v>-1987056.4563360922</v>
      </c>
      <c r="F35" s="462">
        <v>-7.0710274078623597E-2</v>
      </c>
      <c r="G35" s="468">
        <v>77.090847296077015</v>
      </c>
      <c r="H35" s="468">
        <v>-1.5847589814634944</v>
      </c>
      <c r="I35" s="469">
        <v>2.8965125919411463</v>
      </c>
      <c r="J35" s="469">
        <v>9.5061148606892854E-2</v>
      </c>
      <c r="K35" s="462">
        <v>3.3932820371768514E-2</v>
      </c>
      <c r="L35" s="463">
        <v>75640474.124298349</v>
      </c>
      <c r="M35" s="463">
        <v>-3084184.3517779261</v>
      </c>
      <c r="N35" s="462">
        <v>-3.9176852735603576E-2</v>
      </c>
      <c r="O35" s="461">
        <v>17019685.352319721</v>
      </c>
      <c r="P35" s="461">
        <v>-1411180.5807493553</v>
      </c>
      <c r="Q35" s="462">
        <v>-7.6566157329449352E-2</v>
      </c>
    </row>
    <row r="36" spans="1:17" x14ac:dyDescent="0.25">
      <c r="A36" s="487" t="s">
        <v>114</v>
      </c>
      <c r="B36" s="487" t="s">
        <v>99</v>
      </c>
      <c r="C36" s="15" t="s">
        <v>144</v>
      </c>
      <c r="D36" s="465">
        <v>7758891.8481138302</v>
      </c>
      <c r="E36" s="465">
        <v>142356.5166315306</v>
      </c>
      <c r="F36" s="466">
        <v>1.8690455756584241E-2</v>
      </c>
      <c r="G36" s="470">
        <v>22.904651889963997</v>
      </c>
      <c r="H36" s="470">
        <v>1.5805929896477338</v>
      </c>
      <c r="I36" s="471">
        <v>1.8944575446084631</v>
      </c>
      <c r="J36" s="471">
        <v>5.0011648217247906E-2</v>
      </c>
      <c r="K36" s="466">
        <v>2.7114727688732493E-2</v>
      </c>
      <c r="L36" s="467">
        <v>14698891.199460346</v>
      </c>
      <c r="M36" s="467">
        <v>650603.86258911528</v>
      </c>
      <c r="N36" s="466">
        <v>4.6311970063534789E-2</v>
      </c>
      <c r="O36" s="465">
        <v>4076944.5916372216</v>
      </c>
      <c r="P36" s="465">
        <v>-79410.498316128738</v>
      </c>
      <c r="Q36" s="466">
        <v>-1.9105802222740314E-2</v>
      </c>
    </row>
    <row r="37" spans="1:17" x14ac:dyDescent="0.25">
      <c r="A37" s="487" t="s">
        <v>114</v>
      </c>
      <c r="B37" s="487" t="s">
        <v>100</v>
      </c>
      <c r="C37" s="14" t="s">
        <v>30</v>
      </c>
      <c r="D37" s="461">
        <v>26322861.815514058</v>
      </c>
      <c r="E37" s="461">
        <v>-1739506.3012244254</v>
      </c>
      <c r="F37" s="462">
        <v>-6.1987152830015602E-2</v>
      </c>
      <c r="G37" s="468">
        <v>77.367582437070794</v>
      </c>
      <c r="H37" s="468">
        <v>-1.2607000737835818</v>
      </c>
      <c r="I37" s="469">
        <v>2.8880706771411351</v>
      </c>
      <c r="J37" s="469">
        <v>8.8223711938562044E-2</v>
      </c>
      <c r="K37" s="462">
        <v>3.1510190747935728E-2</v>
      </c>
      <c r="L37" s="463">
        <v>76022285.347824216</v>
      </c>
      <c r="M37" s="463">
        <v>-2548050.8602234721</v>
      </c>
      <c r="N37" s="462">
        <v>-3.2430189091675082E-2</v>
      </c>
      <c r="O37" s="461">
        <v>17153934.954296723</v>
      </c>
      <c r="P37" s="461">
        <v>-1291555.4488609917</v>
      </c>
      <c r="Q37" s="462">
        <v>-7.0020119857582538E-2</v>
      </c>
    </row>
    <row r="38" spans="1:17" x14ac:dyDescent="0.25">
      <c r="A38" s="487" t="s">
        <v>114</v>
      </c>
      <c r="B38" s="487" t="s">
        <v>100</v>
      </c>
      <c r="C38" s="15" t="s">
        <v>144</v>
      </c>
      <c r="D38" s="465">
        <v>7698726.3233141871</v>
      </c>
      <c r="E38" s="465">
        <v>71297.996143964119</v>
      </c>
      <c r="F38" s="466">
        <v>9.3475799556173196E-3</v>
      </c>
      <c r="G38" s="470">
        <v>22.627928819213963</v>
      </c>
      <c r="H38" s="470">
        <v>1.2565468016603845</v>
      </c>
      <c r="I38" s="471">
        <v>1.8882596539155729</v>
      </c>
      <c r="J38" s="471">
        <v>3.9165449434153343E-2</v>
      </c>
      <c r="K38" s="466">
        <v>2.1180883775003413E-2</v>
      </c>
      <c r="L38" s="467">
        <v>14537194.302851958</v>
      </c>
      <c r="M38" s="467">
        <v>433360.78798408993</v>
      </c>
      <c r="N38" s="466">
        <v>3.0726453735238229E-2</v>
      </c>
      <c r="O38" s="465">
        <v>4046847.9043951901</v>
      </c>
      <c r="P38" s="465">
        <v>-184926.32159560453</v>
      </c>
      <c r="Q38" s="466">
        <v>-4.3699477268853426E-2</v>
      </c>
    </row>
    <row r="39" spans="1:17" x14ac:dyDescent="0.25">
      <c r="A39" s="487" t="s">
        <v>115</v>
      </c>
      <c r="B39" s="487" t="s">
        <v>21</v>
      </c>
      <c r="C39" s="14" t="s">
        <v>30</v>
      </c>
      <c r="D39" s="461">
        <v>100784647.35405527</v>
      </c>
      <c r="E39" s="461">
        <v>3784331.9699338526</v>
      </c>
      <c r="F39" s="462">
        <v>3.9013604800643087E-2</v>
      </c>
      <c r="G39" s="468">
        <v>65.792307820058355</v>
      </c>
      <c r="H39" s="468">
        <v>-1.0316202727070021</v>
      </c>
      <c r="I39" s="469">
        <v>2.0811441321669286</v>
      </c>
      <c r="J39" s="469">
        <v>4.6435391880655263E-2</v>
      </c>
      <c r="K39" s="462">
        <v>2.2821640739657922E-2</v>
      </c>
      <c r="L39" s="463">
        <v>209747377.45340529</v>
      </c>
      <c r="M39" s="463">
        <v>12379987.930808365</v>
      </c>
      <c r="N39" s="462">
        <v>6.2725600013020189E-2</v>
      </c>
      <c r="O39" s="461">
        <v>42603701.976481557</v>
      </c>
      <c r="P39" s="461">
        <v>2273181.3480619341</v>
      </c>
      <c r="Q39" s="462">
        <v>5.6363798746998969E-2</v>
      </c>
    </row>
    <row r="40" spans="1:17" x14ac:dyDescent="0.25">
      <c r="A40" s="487" t="s">
        <v>115</v>
      </c>
      <c r="B40" s="487" t="s">
        <v>21</v>
      </c>
      <c r="C40" s="15" t="s">
        <v>144</v>
      </c>
      <c r="D40" s="465">
        <v>52390875.078835435</v>
      </c>
      <c r="E40" s="465">
        <v>4237163.7443870306</v>
      </c>
      <c r="F40" s="466">
        <v>8.7992464692037781E-2</v>
      </c>
      <c r="G40" s="470">
        <v>34.200810050363998</v>
      </c>
      <c r="H40" s="470">
        <v>1.0275143670418672</v>
      </c>
      <c r="I40" s="471">
        <v>1.970922451476731</v>
      </c>
      <c r="J40" s="471">
        <v>0.17560351465749213</v>
      </c>
      <c r="K40" s="466">
        <v>9.781187679589029E-2</v>
      </c>
      <c r="L40" s="467">
        <v>103258351.94538951</v>
      </c>
      <c r="M40" s="467">
        <v>16807082.108527064</v>
      </c>
      <c r="N40" s="466">
        <v>0.19441104960335237</v>
      </c>
      <c r="O40" s="465">
        <v>26014713.930847526</v>
      </c>
      <c r="P40" s="465">
        <v>1712895.476165764</v>
      </c>
      <c r="Q40" s="466">
        <v>7.0484251183095051E-2</v>
      </c>
    </row>
    <row r="41" spans="1:17" x14ac:dyDescent="0.25">
      <c r="A41" s="487" t="s">
        <v>115</v>
      </c>
      <c r="B41" s="487" t="s">
        <v>99</v>
      </c>
      <c r="C41" s="14" t="s">
        <v>30</v>
      </c>
      <c r="D41" s="461">
        <v>1225379512.384896</v>
      </c>
      <c r="E41" s="461">
        <v>66958637.540179253</v>
      </c>
      <c r="F41" s="462">
        <v>5.7801649637188104E-2</v>
      </c>
      <c r="G41" s="468">
        <v>65.419093687086118</v>
      </c>
      <c r="H41" s="468">
        <v>-0.12101212609954359</v>
      </c>
      <c r="I41" s="469">
        <v>2.0784759451114558</v>
      </c>
      <c r="J41" s="469">
        <v>3.9977130815167072E-2</v>
      </c>
      <c r="K41" s="462">
        <v>1.9611064051056414E-2</v>
      </c>
      <c r="L41" s="463">
        <v>2546921840.1244116</v>
      </c>
      <c r="M41" s="463">
        <v>185482260.29738665</v>
      </c>
      <c r="N41" s="462">
        <v>7.8546265541535973E-2</v>
      </c>
      <c r="O41" s="461">
        <v>517141064.93915147</v>
      </c>
      <c r="P41" s="461">
        <v>31044669.909069061</v>
      </c>
      <c r="Q41" s="462">
        <v>6.3865254353815654E-2</v>
      </c>
    </row>
    <row r="42" spans="1:17" x14ac:dyDescent="0.25">
      <c r="A42" s="487" t="s">
        <v>115</v>
      </c>
      <c r="B42" s="487" t="s">
        <v>99</v>
      </c>
      <c r="C42" s="15" t="s">
        <v>144</v>
      </c>
      <c r="D42" s="465">
        <v>647643394.59433734</v>
      </c>
      <c r="E42" s="465">
        <v>38666185.392590165</v>
      </c>
      <c r="F42" s="466">
        <v>6.3493649365423954E-2</v>
      </c>
      <c r="G42" s="470">
        <v>34.575609824200669</v>
      </c>
      <c r="H42" s="470">
        <v>0.12143898214711157</v>
      </c>
      <c r="I42" s="471">
        <v>2.0026730351318394</v>
      </c>
      <c r="J42" s="471">
        <v>0.17657867042059361</v>
      </c>
      <c r="K42" s="466">
        <v>9.6697451036992496E-2</v>
      </c>
      <c r="L42" s="467">
        <v>1297017962.7353292</v>
      </c>
      <c r="M42" s="467">
        <v>184968112.77443719</v>
      </c>
      <c r="N42" s="466">
        <v>0.16633077445308955</v>
      </c>
      <c r="O42" s="465">
        <v>330269320.96222246</v>
      </c>
      <c r="P42" s="465">
        <v>15740589.153962493</v>
      </c>
      <c r="Q42" s="466">
        <v>5.0044996091352704E-2</v>
      </c>
    </row>
    <row r="43" spans="1:17" x14ac:dyDescent="0.25">
      <c r="A43" s="487" t="s">
        <v>115</v>
      </c>
      <c r="B43" s="487" t="s">
        <v>100</v>
      </c>
      <c r="C43" s="14" t="s">
        <v>30</v>
      </c>
      <c r="D43" s="461">
        <v>1221595180.4149654</v>
      </c>
      <c r="E43" s="461">
        <v>68591700.623779535</v>
      </c>
      <c r="F43" s="462">
        <v>5.9489586827788064E-2</v>
      </c>
      <c r="G43" s="468">
        <v>65.497777023847732</v>
      </c>
      <c r="H43" s="468">
        <v>-7.3414178577223765E-2</v>
      </c>
      <c r="I43" s="469">
        <v>2.0747804942490284</v>
      </c>
      <c r="J43" s="469">
        <v>3.9610870443774093E-2</v>
      </c>
      <c r="K43" s="462">
        <v>1.9463178882216093E-2</v>
      </c>
      <c r="L43" s="463">
        <v>2534541852.193593</v>
      </c>
      <c r="M43" s="463">
        <v>187984193.98081636</v>
      </c>
      <c r="N43" s="462">
        <v>8.0110622180062666E-2</v>
      </c>
      <c r="O43" s="461">
        <v>514867883.59108883</v>
      </c>
      <c r="P43" s="461">
        <v>30655325.635195613</v>
      </c>
      <c r="Q43" s="462">
        <v>6.330964600465401E-2</v>
      </c>
    </row>
    <row r="44" spans="1:17" x14ac:dyDescent="0.25">
      <c r="A44" s="487" t="s">
        <v>115</v>
      </c>
      <c r="B44" s="487" t="s">
        <v>100</v>
      </c>
      <c r="C44" s="15" t="s">
        <v>144</v>
      </c>
      <c r="D44" s="465">
        <v>643406230.84994555</v>
      </c>
      <c r="E44" s="465">
        <v>38133033.399650693</v>
      </c>
      <c r="F44" s="466">
        <v>6.3001357998810417E-2</v>
      </c>
      <c r="G44" s="470">
        <v>34.49725287034029</v>
      </c>
      <c r="H44" s="470">
        <v>7.5427389896674413E-2</v>
      </c>
      <c r="I44" s="471">
        <v>1.9897396376401784</v>
      </c>
      <c r="J44" s="471">
        <v>0.16405620887825267</v>
      </c>
      <c r="K44" s="466">
        <v>8.9860162114472508E-2</v>
      </c>
      <c r="L44" s="467">
        <v>1280210880.6268036</v>
      </c>
      <c r="M44" s="467">
        <v>175173634.1680553</v>
      </c>
      <c r="N44" s="466">
        <v>0.15852283235648801</v>
      </c>
      <c r="O44" s="465">
        <v>328556425.48605639</v>
      </c>
      <c r="P44" s="465">
        <v>16118435.317815244</v>
      </c>
      <c r="Q44" s="466">
        <v>5.1589229943310715E-2</v>
      </c>
    </row>
  </sheetData>
  <mergeCells count="24">
    <mergeCell ref="A9:A14"/>
    <mergeCell ref="B9:B10"/>
    <mergeCell ref="B11:B12"/>
    <mergeCell ref="B13:B14"/>
    <mergeCell ref="A15:A20"/>
    <mergeCell ref="B15:B16"/>
    <mergeCell ref="B17:B18"/>
    <mergeCell ref="B19:B20"/>
    <mergeCell ref="A21:A26"/>
    <mergeCell ref="B21:B22"/>
    <mergeCell ref="B23:B24"/>
    <mergeCell ref="B25:B26"/>
    <mergeCell ref="A27:A32"/>
    <mergeCell ref="B27:B28"/>
    <mergeCell ref="B29:B30"/>
    <mergeCell ref="B31:B32"/>
    <mergeCell ref="A33:A38"/>
    <mergeCell ref="B33:B34"/>
    <mergeCell ref="B35:B36"/>
    <mergeCell ref="B37:B38"/>
    <mergeCell ref="A39:A44"/>
    <mergeCell ref="B39:B40"/>
    <mergeCell ref="B41:B42"/>
    <mergeCell ref="B43:B44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8:Q350"/>
  <sheetViews>
    <sheetView workbookViewId="0">
      <selection activeCell="B21" sqref="B21:B92"/>
    </sheetView>
  </sheetViews>
  <sheetFormatPr defaultRowHeight="12.5" x14ac:dyDescent="0.25"/>
  <cols>
    <col min="1" max="1" width="29.54296875" customWidth="1"/>
    <col min="2" max="2" width="39" customWidth="1"/>
    <col min="3" max="3" width="24.453125" customWidth="1"/>
    <col min="4" max="4" width="13" customWidth="1"/>
    <col min="5" max="5" width="11" customWidth="1"/>
    <col min="6" max="6" width="10" customWidth="1"/>
    <col min="7" max="7" width="12.90625" customWidth="1"/>
    <col min="8" max="8" width="18.36328125" customWidth="1"/>
    <col min="9" max="9" width="7.26953125" customWidth="1"/>
    <col min="10" max="11" width="10" customWidth="1"/>
    <col min="12" max="12" width="14.08984375" customWidth="1"/>
    <col min="13" max="13" width="12.08984375" customWidth="1"/>
    <col min="14" max="14" width="11" customWidth="1"/>
    <col min="15" max="15" width="13" customWidth="1"/>
    <col min="16" max="16" width="11" customWidth="1"/>
    <col min="17" max="17" width="9.6328125" customWidth="1"/>
    <col min="18" max="100" width="9.1796875" customWidth="1"/>
  </cols>
  <sheetData>
    <row r="8" spans="1:17" ht="50" x14ac:dyDescent="0.25">
      <c r="A8" s="245" t="s">
        <v>2</v>
      </c>
      <c r="B8" s="245" t="s">
        <v>10</v>
      </c>
      <c r="C8" s="245" t="s">
        <v>8</v>
      </c>
      <c r="D8" s="245" t="s">
        <v>43</v>
      </c>
      <c r="E8" s="245" t="s">
        <v>47</v>
      </c>
      <c r="F8" s="245" t="s">
        <v>48</v>
      </c>
      <c r="G8" s="245" t="s">
        <v>101</v>
      </c>
      <c r="H8" s="245" t="s">
        <v>102</v>
      </c>
      <c r="I8" s="245" t="s">
        <v>103</v>
      </c>
      <c r="J8" s="245" t="s">
        <v>104</v>
      </c>
      <c r="K8" s="245" t="s">
        <v>105</v>
      </c>
      <c r="L8" s="275" t="s">
        <v>49</v>
      </c>
      <c r="M8" s="275" t="s">
        <v>50</v>
      </c>
      <c r="N8" s="275" t="s">
        <v>51</v>
      </c>
      <c r="O8" s="245" t="s">
        <v>106</v>
      </c>
      <c r="P8" s="245" t="s">
        <v>107</v>
      </c>
      <c r="Q8" s="245" t="s">
        <v>108</v>
      </c>
    </row>
    <row r="9" spans="1:17" x14ac:dyDescent="0.25">
      <c r="A9" s="485" t="s">
        <v>109</v>
      </c>
      <c r="B9" s="485" t="s">
        <v>444</v>
      </c>
      <c r="C9" s="246" t="s">
        <v>284</v>
      </c>
      <c r="D9" s="461">
        <v>199099567.33227748</v>
      </c>
      <c r="E9" s="461">
        <v>5952913.0847937167</v>
      </c>
      <c r="F9" s="462">
        <v>3.0820689636001132E-2</v>
      </c>
      <c r="G9" s="468">
        <v>57.131748704141259</v>
      </c>
      <c r="H9" s="468">
        <v>-0.58514388871878253</v>
      </c>
      <c r="I9" s="469">
        <v>2.1025944125916021</v>
      </c>
      <c r="J9" s="469">
        <v>5.5657898599707156E-2</v>
      </c>
      <c r="K9" s="462">
        <v>2.7190827961324618E-2</v>
      </c>
      <c r="L9" s="463">
        <v>418625637.82225209</v>
      </c>
      <c r="M9" s="463">
        <v>23266698.687709868</v>
      </c>
      <c r="N9" s="462">
        <v>5.8849557666867669E-2</v>
      </c>
      <c r="O9" s="461">
        <v>90343133.315753937</v>
      </c>
      <c r="P9" s="461">
        <v>4932512.7150874436</v>
      </c>
      <c r="Q9" s="462">
        <v>5.7750578094370543E-2</v>
      </c>
    </row>
    <row r="10" spans="1:17" x14ac:dyDescent="0.25">
      <c r="A10" s="485" t="s">
        <v>109</v>
      </c>
      <c r="B10" s="485" t="s">
        <v>444</v>
      </c>
      <c r="C10" s="247" t="s">
        <v>33</v>
      </c>
      <c r="D10" s="465">
        <v>13064966.008506091</v>
      </c>
      <c r="E10" s="465">
        <v>241929.33591276594</v>
      </c>
      <c r="F10" s="466">
        <v>1.8866774079328765E-2</v>
      </c>
      <c r="G10" s="470">
        <v>3.7490003862258976</v>
      </c>
      <c r="H10" s="470">
        <v>-8.2833166521321555E-2</v>
      </c>
      <c r="I10" s="471">
        <v>2.7065368255662365</v>
      </c>
      <c r="J10" s="471">
        <v>0.33719560770948398</v>
      </c>
      <c r="K10" s="466">
        <v>0.14231618695027085</v>
      </c>
      <c r="L10" s="467">
        <v>35360811.626792863</v>
      </c>
      <c r="M10" s="467">
        <v>4978662.3003287911</v>
      </c>
      <c r="N10" s="466">
        <v>0.16386800837662188</v>
      </c>
      <c r="O10" s="465">
        <v>7975580.1867387295</v>
      </c>
      <c r="P10" s="465">
        <v>871937.2937408993</v>
      </c>
      <c r="Q10" s="466">
        <v>0.12274509105748845</v>
      </c>
    </row>
    <row r="11" spans="1:17" x14ac:dyDescent="0.25">
      <c r="A11" s="485" t="s">
        <v>109</v>
      </c>
      <c r="B11" s="485" t="s">
        <v>444</v>
      </c>
      <c r="C11" s="246" t="s">
        <v>145</v>
      </c>
      <c r="D11" s="461">
        <v>1825273.1901050366</v>
      </c>
      <c r="E11" s="461">
        <v>270515.02171865129</v>
      </c>
      <c r="F11" s="462">
        <v>0.1739917031594739</v>
      </c>
      <c r="G11" s="468">
        <v>0.52376331405809862</v>
      </c>
      <c r="H11" s="468">
        <v>5.9163963050713198E-2</v>
      </c>
      <c r="I11" s="469">
        <v>1.9813550130209343</v>
      </c>
      <c r="J11" s="469">
        <v>-0.12457477629759017</v>
      </c>
      <c r="K11" s="462">
        <v>-5.9154287540565335E-2</v>
      </c>
      <c r="L11" s="463">
        <v>3616514.185347327</v>
      </c>
      <c r="M11" s="463">
        <v>342302.64335613186</v>
      </c>
      <c r="N11" s="462">
        <v>0.10454506038054041</v>
      </c>
      <c r="O11" s="461">
        <v>923280.14804780483</v>
      </c>
      <c r="P11" s="461">
        <v>115858.73717712017</v>
      </c>
      <c r="Q11" s="462">
        <v>0.14349227753594451</v>
      </c>
    </row>
    <row r="12" spans="1:17" x14ac:dyDescent="0.25">
      <c r="A12" s="485" t="s">
        <v>109</v>
      </c>
      <c r="B12" s="485" t="s">
        <v>444</v>
      </c>
      <c r="C12" s="247" t="s">
        <v>146</v>
      </c>
      <c r="D12" s="465">
        <v>24849308.283303026</v>
      </c>
      <c r="E12" s="465">
        <v>1542441.1555167064</v>
      </c>
      <c r="F12" s="466">
        <v>6.6179686315618824E-2</v>
      </c>
      <c r="G12" s="470">
        <v>7.1305249696705344</v>
      </c>
      <c r="H12" s="470">
        <v>0.16586926837702709</v>
      </c>
      <c r="I12" s="471">
        <v>2.2974898712562295</v>
      </c>
      <c r="J12" s="471">
        <v>9.0124820123889116E-2</v>
      </c>
      <c r="K12" s="466">
        <v>4.0829141549403723E-2</v>
      </c>
      <c r="L12" s="467">
        <v>57091034.088612229</v>
      </c>
      <c r="M12" s="467">
        <v>5644270.139351517</v>
      </c>
      <c r="N12" s="466">
        <v>0.10971088764529814</v>
      </c>
      <c r="O12" s="465">
        <v>11861123.168211997</v>
      </c>
      <c r="P12" s="465">
        <v>1131307.8746755216</v>
      </c>
      <c r="Q12" s="466">
        <v>0.10543591326842404</v>
      </c>
    </row>
    <row r="13" spans="1:17" x14ac:dyDescent="0.25">
      <c r="A13" s="485" t="s">
        <v>109</v>
      </c>
      <c r="B13" s="485" t="s">
        <v>444</v>
      </c>
      <c r="C13" s="246" t="s">
        <v>147</v>
      </c>
      <c r="D13" s="461">
        <v>5429670.41964579</v>
      </c>
      <c r="E13" s="461">
        <v>-50075.951286938973</v>
      </c>
      <c r="F13" s="462">
        <v>-9.1383702633695708E-3</v>
      </c>
      <c r="G13" s="468">
        <v>1.5580474137535838</v>
      </c>
      <c r="H13" s="468">
        <v>-7.9433359389859071E-2</v>
      </c>
      <c r="I13" s="469">
        <v>2.0814998900209871</v>
      </c>
      <c r="J13" s="469">
        <v>-0.14902145933882682</v>
      </c>
      <c r="K13" s="462">
        <v>-6.6810147045486809E-2</v>
      </c>
      <c r="L13" s="463">
        <v>11301858.38134292</v>
      </c>
      <c r="M13" s="463">
        <v>-920832.88809949346</v>
      </c>
      <c r="N13" s="462">
        <v>-7.5337981447804417E-2</v>
      </c>
      <c r="O13" s="461">
        <v>2801445.0022663474</v>
      </c>
      <c r="P13" s="461">
        <v>-125470.12875684351</v>
      </c>
      <c r="Q13" s="462">
        <v>-4.2867703073092407E-2</v>
      </c>
    </row>
    <row r="14" spans="1:17" x14ac:dyDescent="0.25">
      <c r="A14" s="485" t="s">
        <v>109</v>
      </c>
      <c r="B14" s="485" t="s">
        <v>444</v>
      </c>
      <c r="C14" s="247" t="s">
        <v>148</v>
      </c>
      <c r="D14" s="465">
        <v>1440829.2164872757</v>
      </c>
      <c r="E14" s="465">
        <v>-501149.95202625357</v>
      </c>
      <c r="F14" s="466">
        <v>-0.25806144584437246</v>
      </c>
      <c r="G14" s="470">
        <v>0.41344686894550953</v>
      </c>
      <c r="H14" s="470">
        <v>-0.16686348394856465</v>
      </c>
      <c r="I14" s="471">
        <v>2.3609413862306337</v>
      </c>
      <c r="J14" s="471">
        <v>2.0429312734660421E-2</v>
      </c>
      <c r="K14" s="466">
        <v>8.7285654135274716E-3</v>
      </c>
      <c r="L14" s="467">
        <v>3401713.3276950661</v>
      </c>
      <c r="M14" s="467">
        <v>-1143512.36268852</v>
      </c>
      <c r="N14" s="466">
        <v>-0.25158538664160707</v>
      </c>
      <c r="O14" s="465">
        <v>803296.9190196991</v>
      </c>
      <c r="P14" s="465">
        <v>-237010.33699452877</v>
      </c>
      <c r="Q14" s="466">
        <v>-0.22782724586829881</v>
      </c>
    </row>
    <row r="15" spans="1:17" x14ac:dyDescent="0.25">
      <c r="A15" s="485" t="s">
        <v>109</v>
      </c>
      <c r="B15" s="485" t="s">
        <v>444</v>
      </c>
      <c r="C15" s="246" t="s">
        <v>149</v>
      </c>
      <c r="D15" s="461">
        <v>3443853.8574211821</v>
      </c>
      <c r="E15" s="461">
        <v>229947.13172784587</v>
      </c>
      <c r="F15" s="462">
        <v>7.1547543645106682E-2</v>
      </c>
      <c r="G15" s="468">
        <v>0.98821607596772199</v>
      </c>
      <c r="H15" s="468">
        <v>2.7823000493418903E-2</v>
      </c>
      <c r="I15" s="469">
        <v>2.0753593117289029</v>
      </c>
      <c r="J15" s="469">
        <v>-9.017240419569994E-2</v>
      </c>
      <c r="K15" s="462">
        <v>-4.1639844631506412E-2</v>
      </c>
      <c r="L15" s="463">
        <v>7147234.1712325513</v>
      </c>
      <c r="M15" s="463">
        <v>187417.22472023871</v>
      </c>
      <c r="N15" s="462">
        <v>2.6928470412451982E-2</v>
      </c>
      <c r="O15" s="461">
        <v>1748436.2076052427</v>
      </c>
      <c r="P15" s="461">
        <v>91244.378254033159</v>
      </c>
      <c r="Q15" s="462">
        <v>5.505963560643147E-2</v>
      </c>
    </row>
    <row r="16" spans="1:17" x14ac:dyDescent="0.25">
      <c r="A16" s="485" t="s">
        <v>109</v>
      </c>
      <c r="B16" s="485" t="s">
        <v>444</v>
      </c>
      <c r="C16" s="247" t="s">
        <v>150</v>
      </c>
      <c r="D16" s="465">
        <v>26396705.072646558</v>
      </c>
      <c r="E16" s="465">
        <v>-924757.93138222024</v>
      </c>
      <c r="F16" s="466">
        <v>-3.3847306465464785E-2</v>
      </c>
      <c r="G16" s="470">
        <v>7.5745514720829163</v>
      </c>
      <c r="H16" s="470">
        <v>-0.58976259189664049</v>
      </c>
      <c r="I16" s="471">
        <v>1.9316307718558823</v>
      </c>
      <c r="J16" s="471">
        <v>-6.6449201111904443E-3</v>
      </c>
      <c r="K16" s="466">
        <v>-3.4282636565734362E-3</v>
      </c>
      <c r="L16" s="467">
        <v>50988687.793928355</v>
      </c>
      <c r="M16" s="467">
        <v>-1967839.8157583028</v>
      </c>
      <c r="N16" s="466">
        <v>-3.7159532631409753E-2</v>
      </c>
      <c r="O16" s="465">
        <v>11215801.288548291</v>
      </c>
      <c r="P16" s="465">
        <v>-277461.78340783715</v>
      </c>
      <c r="Q16" s="466">
        <v>-2.4141254026008627E-2</v>
      </c>
    </row>
    <row r="17" spans="1:17" x14ac:dyDescent="0.25">
      <c r="A17" s="485" t="s">
        <v>109</v>
      </c>
      <c r="B17" s="485" t="s">
        <v>444</v>
      </c>
      <c r="C17" s="246" t="s">
        <v>151</v>
      </c>
      <c r="D17" s="461">
        <v>853702.63656497723</v>
      </c>
      <c r="E17" s="461">
        <v>306657.07420157618</v>
      </c>
      <c r="F17" s="462">
        <v>0.56056953076582061</v>
      </c>
      <c r="G17" s="468">
        <v>0.24497051979472623</v>
      </c>
      <c r="H17" s="468">
        <v>8.1500072484399749E-2</v>
      </c>
      <c r="I17" s="469">
        <v>1.9795925533851713</v>
      </c>
      <c r="J17" s="469">
        <v>0.11618577150352283</v>
      </c>
      <c r="K17" s="462">
        <v>6.2351265774722393E-2</v>
      </c>
      <c r="L17" s="463">
        <v>1689983.3821493161</v>
      </c>
      <c r="M17" s="463">
        <v>670614.9712430943</v>
      </c>
      <c r="N17" s="462">
        <v>0.65787301633853401</v>
      </c>
      <c r="O17" s="461">
        <v>424636.84689986706</v>
      </c>
      <c r="P17" s="461">
        <v>153596.10977220535</v>
      </c>
      <c r="Q17" s="462">
        <v>0.56669012710019573</v>
      </c>
    </row>
    <row r="18" spans="1:17" x14ac:dyDescent="0.25">
      <c r="A18" s="485" t="s">
        <v>109</v>
      </c>
      <c r="B18" s="485" t="s">
        <v>444</v>
      </c>
      <c r="C18" s="247" t="s">
        <v>152</v>
      </c>
      <c r="D18" s="465">
        <v>246134.1985912323</v>
      </c>
      <c r="E18" s="465">
        <v>-383618.17795777321</v>
      </c>
      <c r="F18" s="466">
        <v>-0.60915717390376711</v>
      </c>
      <c r="G18" s="470">
        <v>7.0628366348688576E-2</v>
      </c>
      <c r="H18" s="470">
        <v>-0.11755687775501986</v>
      </c>
      <c r="I18" s="471">
        <v>1.9993763804311357</v>
      </c>
      <c r="J18" s="471">
        <v>-0.11302878222874391</v>
      </c>
      <c r="K18" s="466">
        <v>-5.3507151102784339E-2</v>
      </c>
      <c r="L18" s="467">
        <v>492114.90307965636</v>
      </c>
      <c r="M18" s="467">
        <v>-838177.26833979134</v>
      </c>
      <c r="N18" s="466">
        <v>-0.6300700600571375</v>
      </c>
      <c r="O18" s="465">
        <v>123067.09929561615</v>
      </c>
      <c r="P18" s="465">
        <v>-191809.0889788866</v>
      </c>
      <c r="Q18" s="466">
        <v>-0.60915717390376711</v>
      </c>
    </row>
    <row r="19" spans="1:17" x14ac:dyDescent="0.25">
      <c r="A19" s="485" t="s">
        <v>109</v>
      </c>
      <c r="B19" s="485" t="s">
        <v>444</v>
      </c>
      <c r="C19" s="246" t="s">
        <v>153</v>
      </c>
      <c r="D19" s="461">
        <v>77.703511856496334</v>
      </c>
      <c r="E19" s="461">
        <v>-13590.575533676143</v>
      </c>
      <c r="F19" s="462">
        <v>-0.99431504788586433</v>
      </c>
      <c r="G19" s="468">
        <v>2.2297072627012765E-5</v>
      </c>
      <c r="H19" s="468">
        <v>-4.0621153479444621E-3</v>
      </c>
      <c r="I19" s="469">
        <v>1.7809385264788924</v>
      </c>
      <c r="J19" s="469">
        <v>-1.2272745113554437</v>
      </c>
      <c r="K19" s="462">
        <v>-0.40797460017624937</v>
      </c>
      <c r="L19" s="463">
        <v>138.38517790794373</v>
      </c>
      <c r="M19" s="463">
        <v>-40978.710051621201</v>
      </c>
      <c r="N19" s="462">
        <v>-0.99663436395165006</v>
      </c>
      <c r="O19" s="461">
        <v>48.947094082832336</v>
      </c>
      <c r="P19" s="461">
        <v>-8560.9924621582031</v>
      </c>
      <c r="Q19" s="462">
        <v>-0.99431504788586433</v>
      </c>
    </row>
    <row r="20" spans="1:17" x14ac:dyDescent="0.25">
      <c r="A20" s="485" t="s">
        <v>109</v>
      </c>
      <c r="B20" s="485" t="s">
        <v>444</v>
      </c>
      <c r="C20" s="246" t="s">
        <v>154</v>
      </c>
      <c r="D20" s="465">
        <v>4525033.4974191748</v>
      </c>
      <c r="E20" s="465">
        <v>675331.0915758484</v>
      </c>
      <c r="F20" s="466">
        <v>0.17542423293571663</v>
      </c>
      <c r="G20" s="470">
        <v>1.2984612679791729</v>
      </c>
      <c r="H20" s="470">
        <v>0.1480770630949777</v>
      </c>
      <c r="I20" s="471">
        <v>2.0907814291194931</v>
      </c>
      <c r="J20" s="471">
        <v>1.9933588791202883E-2</v>
      </c>
      <c r="K20" s="466">
        <v>9.6258104545444648E-3</v>
      </c>
      <c r="L20" s="467">
        <v>9460856.0025476404</v>
      </c>
      <c r="M20" s="467">
        <v>1488708.0895003658</v>
      </c>
      <c r="N20" s="466">
        <v>0.18673864380563429</v>
      </c>
      <c r="O20" s="465">
        <v>2416764.8097699881</v>
      </c>
      <c r="P20" s="465">
        <v>514255.29361798195</v>
      </c>
      <c r="Q20" s="466">
        <v>0.27030366431917185</v>
      </c>
    </row>
    <row r="21" spans="1:17" x14ac:dyDescent="0.25">
      <c r="A21" s="485" t="s">
        <v>109</v>
      </c>
      <c r="B21" s="485" t="s">
        <v>444</v>
      </c>
      <c r="C21" s="247" t="s">
        <v>155</v>
      </c>
      <c r="D21" s="461">
        <v>143962751.11283845</v>
      </c>
      <c r="E21" s="461">
        <v>7944222.7154842913</v>
      </c>
      <c r="F21" s="462">
        <v>5.8405445266079083E-2</v>
      </c>
      <c r="G21" s="468">
        <v>41.310203882106222</v>
      </c>
      <c r="H21" s="468">
        <v>0.66457724810901908</v>
      </c>
      <c r="I21" s="469">
        <v>2.5012192610078818</v>
      </c>
      <c r="J21" s="469">
        <v>0.12753270630456059</v>
      </c>
      <c r="K21" s="462">
        <v>5.3727694607302715E-2</v>
      </c>
      <c r="L21" s="463">
        <v>360082405.95111543</v>
      </c>
      <c r="M21" s="463">
        <v>37217053.903783977</v>
      </c>
      <c r="N21" s="462">
        <v>0.11527112980004131</v>
      </c>
      <c r="O21" s="461">
        <v>84011851.550319076</v>
      </c>
      <c r="P21" s="461">
        <v>4300431.244326517</v>
      </c>
      <c r="Q21" s="462">
        <v>5.3950001490604707E-2</v>
      </c>
    </row>
    <row r="22" spans="1:17" x14ac:dyDescent="0.25">
      <c r="A22" s="485" t="s">
        <v>109</v>
      </c>
      <c r="B22" s="485" t="s">
        <v>444</v>
      </c>
      <c r="C22" s="246" t="s">
        <v>156</v>
      </c>
      <c r="D22" s="465">
        <v>1608972.0039743653</v>
      </c>
      <c r="E22" s="465">
        <v>199967.32823808095</v>
      </c>
      <c r="F22" s="466">
        <v>0.14192098272036377</v>
      </c>
      <c r="G22" s="470">
        <v>0.4616955497931895</v>
      </c>
      <c r="H22" s="470">
        <v>4.0650868231649262E-2</v>
      </c>
      <c r="I22" s="471">
        <v>1.8711775379514952</v>
      </c>
      <c r="J22" s="471">
        <v>1.9706597900528644E-2</v>
      </c>
      <c r="K22" s="466">
        <v>1.0643752204928568E-2</v>
      </c>
      <c r="L22" s="467">
        <v>3010672.2730296361</v>
      </c>
      <c r="M22" s="467">
        <v>401941.06150797056</v>
      </c>
      <c r="N22" s="466">
        <v>0.15407530669804784</v>
      </c>
      <c r="O22" s="465">
        <v>888279.6967741847</v>
      </c>
      <c r="P22" s="465">
        <v>163929.80111705477</v>
      </c>
      <c r="Q22" s="466">
        <v>0.22631300439180393</v>
      </c>
    </row>
    <row r="23" spans="1:17" x14ac:dyDescent="0.25">
      <c r="A23" s="485" t="s">
        <v>109</v>
      </c>
      <c r="B23" s="485" t="s">
        <v>444</v>
      </c>
      <c r="C23" s="247" t="s">
        <v>157</v>
      </c>
      <c r="D23" s="461">
        <v>39864.273071050644</v>
      </c>
      <c r="E23" s="461">
        <v>-229861.67851567268</v>
      </c>
      <c r="F23" s="462">
        <v>-0.85220453265049168</v>
      </c>
      <c r="G23" s="468">
        <v>1.1439078757853766E-2</v>
      </c>
      <c r="H23" s="468">
        <v>-6.9161560367328956E-2</v>
      </c>
      <c r="I23" s="469">
        <v>2.1852982793858593</v>
      </c>
      <c r="J23" s="469">
        <v>8.9759106835448854E-2</v>
      </c>
      <c r="K23" s="462">
        <v>4.2833418726411138E-2</v>
      </c>
      <c r="L23" s="463">
        <v>87115.327351135013</v>
      </c>
      <c r="M23" s="463">
        <v>-478105.97005227924</v>
      </c>
      <c r="N23" s="462">
        <v>-0.84587394751164446</v>
      </c>
      <c r="O23" s="461">
        <v>19932.136535525322</v>
      </c>
      <c r="P23" s="461">
        <v>-114930.83925783634</v>
      </c>
      <c r="Q23" s="462">
        <v>-0.85220453265049168</v>
      </c>
    </row>
    <row r="24" spans="1:17" x14ac:dyDescent="0.25">
      <c r="A24" s="485" t="s">
        <v>109</v>
      </c>
      <c r="B24" s="485" t="s">
        <v>444</v>
      </c>
      <c r="C24" s="247" t="s">
        <v>158</v>
      </c>
      <c r="D24" s="465">
        <v>35888498.997699685</v>
      </c>
      <c r="E24" s="465">
        <v>3564812.6949202716</v>
      </c>
      <c r="F24" s="466">
        <v>0.11028484379932076</v>
      </c>
      <c r="G24" s="470">
        <v>10.298227834335444</v>
      </c>
      <c r="H24" s="470">
        <v>0.63912844267655267</v>
      </c>
      <c r="I24" s="471">
        <v>2.1869223088582568</v>
      </c>
      <c r="J24" s="471">
        <v>6.0775483985179068E-2</v>
      </c>
      <c r="K24" s="466">
        <v>2.8584801046751377E-2</v>
      </c>
      <c r="L24" s="467">
        <v>78485359.089506626</v>
      </c>
      <c r="M24" s="467">
        <v>9760456.0886587799</v>
      </c>
      <c r="N24" s="466">
        <v>0.14202211516454766</v>
      </c>
      <c r="O24" s="465">
        <v>16569397.721413434</v>
      </c>
      <c r="P24" s="465">
        <v>1906559.5106896944</v>
      </c>
      <c r="Q24" s="466">
        <v>0.13002663490451138</v>
      </c>
    </row>
    <row r="25" spans="1:17" x14ac:dyDescent="0.25">
      <c r="A25" s="485" t="s">
        <v>109</v>
      </c>
      <c r="B25" s="485" t="s">
        <v>444</v>
      </c>
      <c r="C25" s="246" t="s">
        <v>159</v>
      </c>
      <c r="D25" s="461">
        <v>350101.8195643425</v>
      </c>
      <c r="E25" s="461">
        <v>217663.63014984131</v>
      </c>
      <c r="F25" s="462">
        <v>1.6435110681602874</v>
      </c>
      <c r="G25" s="468">
        <v>0.10046194195304996</v>
      </c>
      <c r="H25" s="468">
        <v>6.0886207217126093E-2</v>
      </c>
      <c r="I25" s="469">
        <v>1.9866814460066073</v>
      </c>
      <c r="J25" s="469">
        <v>-0.18372705395788258</v>
      </c>
      <c r="K25" s="462">
        <v>-8.4650909707038355E-2</v>
      </c>
      <c r="L25" s="463">
        <v>695540.78914163227</v>
      </c>
      <c r="M25" s="463">
        <v>408095.81711649173</v>
      </c>
      <c r="N25" s="462">
        <v>1.4197354514198941</v>
      </c>
      <c r="O25" s="461">
        <v>175050.90978217125</v>
      </c>
      <c r="P25" s="461">
        <v>108831.81507492065</v>
      </c>
      <c r="Q25" s="462">
        <v>1.6435110681602874</v>
      </c>
    </row>
    <row r="26" spans="1:17" x14ac:dyDescent="0.25">
      <c r="A26" s="485" t="s">
        <v>109</v>
      </c>
      <c r="B26" s="485" t="s">
        <v>444</v>
      </c>
      <c r="C26" s="247" t="s">
        <v>160</v>
      </c>
      <c r="D26" s="465">
        <v>82022006.659165159</v>
      </c>
      <c r="E26" s="465">
        <v>460294.78769752383</v>
      </c>
      <c r="F26" s="466">
        <v>5.6435155311955467E-3</v>
      </c>
      <c r="G26" s="470">
        <v>23.536267483897909</v>
      </c>
      <c r="H26" s="470">
        <v>-0.83634503748426425</v>
      </c>
      <c r="I26" s="471">
        <v>1.9562688651617786</v>
      </c>
      <c r="J26" s="471">
        <v>1.187492607096674E-2</v>
      </c>
      <c r="K26" s="466">
        <v>6.1072634676692071E-3</v>
      </c>
      <c r="L26" s="467">
        <v>160457097.88541687</v>
      </c>
      <c r="M26" s="467">
        <v>1868999.6606640816</v>
      </c>
      <c r="N26" s="466">
        <v>1.1785245435097626E-2</v>
      </c>
      <c r="O26" s="465">
        <v>33672090.225652695</v>
      </c>
      <c r="P26" s="465">
        <v>256442.55206852406</v>
      </c>
      <c r="Q26" s="466">
        <v>7.6743253512110655E-3</v>
      </c>
    </row>
    <row r="27" spans="1:17" x14ac:dyDescent="0.25">
      <c r="A27" s="485" t="s">
        <v>109</v>
      </c>
      <c r="B27" s="485" t="s">
        <v>444</v>
      </c>
      <c r="C27" s="246" t="s">
        <v>161</v>
      </c>
      <c r="D27" s="461">
        <v>2544239.9142459854</v>
      </c>
      <c r="E27" s="461">
        <v>296332.14855031762</v>
      </c>
      <c r="F27" s="462">
        <v>0.13182575952292716</v>
      </c>
      <c r="G27" s="468">
        <v>0.73007127725778176</v>
      </c>
      <c r="H27" s="468">
        <v>5.8342058976471045E-2</v>
      </c>
      <c r="I27" s="469">
        <v>2.6101172904566199</v>
      </c>
      <c r="J27" s="469">
        <v>0.53844876198870573</v>
      </c>
      <c r="K27" s="462">
        <v>0.25991067325182143</v>
      </c>
      <c r="L27" s="463">
        <v>6640764.5912433146</v>
      </c>
      <c r="M27" s="463">
        <v>1983844.8181529734</v>
      </c>
      <c r="N27" s="462">
        <v>0.42599935468428524</v>
      </c>
      <c r="O27" s="461">
        <v>1526347.0043646097</v>
      </c>
      <c r="P27" s="461">
        <v>448322.390000724</v>
      </c>
      <c r="Q27" s="462">
        <v>0.41587398286380256</v>
      </c>
    </row>
    <row r="28" spans="1:17" x14ac:dyDescent="0.25">
      <c r="A28" s="485" t="s">
        <v>109</v>
      </c>
      <c r="B28" s="485" t="s">
        <v>451</v>
      </c>
      <c r="C28" s="247" t="s">
        <v>284</v>
      </c>
      <c r="D28" s="465">
        <v>2396842993.3929787</v>
      </c>
      <c r="E28" s="465">
        <v>97119709.893908978</v>
      </c>
      <c r="F28" s="466">
        <v>4.2231041704347848E-2</v>
      </c>
      <c r="G28" s="470">
        <v>56.518692391848724</v>
      </c>
      <c r="H28" s="470">
        <v>0.2989284965054253</v>
      </c>
      <c r="I28" s="471">
        <v>2.094706013832317</v>
      </c>
      <c r="J28" s="471">
        <v>4.8891039284547411E-2</v>
      </c>
      <c r="K28" s="466">
        <v>2.3898074797968887E-2</v>
      </c>
      <c r="L28" s="467">
        <v>5020681432.4721251</v>
      </c>
      <c r="M28" s="467">
        <v>315873101.77356243</v>
      </c>
      <c r="N28" s="466">
        <v>6.7138357095763365E-2</v>
      </c>
      <c r="O28" s="465">
        <v>1078386220.1128633</v>
      </c>
      <c r="P28" s="465">
        <v>59397148.920328498</v>
      </c>
      <c r="Q28" s="466">
        <v>5.8290270817934607E-2</v>
      </c>
    </row>
    <row r="29" spans="1:17" x14ac:dyDescent="0.25">
      <c r="A29" s="485" t="s">
        <v>109</v>
      </c>
      <c r="B29" s="485" t="s">
        <v>451</v>
      </c>
      <c r="C29" s="246" t="s">
        <v>33</v>
      </c>
      <c r="D29" s="461">
        <v>163508613.21319097</v>
      </c>
      <c r="E29" s="461">
        <v>37089482.162623346</v>
      </c>
      <c r="F29" s="462">
        <v>0.29338504270993254</v>
      </c>
      <c r="G29" s="468">
        <v>3.8556105005994192</v>
      </c>
      <c r="H29" s="468">
        <v>0.76512837585284466</v>
      </c>
      <c r="I29" s="469">
        <v>2.500072635226771</v>
      </c>
      <c r="J29" s="469">
        <v>5.8317515564939804E-2</v>
      </c>
      <c r="K29" s="462">
        <v>2.3883441502936805E-2</v>
      </c>
      <c r="L29" s="463">
        <v>408783409.51817721</v>
      </c>
      <c r="M29" s="463">
        <v>100098849.05225372</v>
      </c>
      <c r="N29" s="462">
        <v>0.3242755287182687</v>
      </c>
      <c r="O29" s="461">
        <v>92754790.141794741</v>
      </c>
      <c r="P29" s="461">
        <v>20886056.651686028</v>
      </c>
      <c r="Q29" s="462">
        <v>0.29061395181759497</v>
      </c>
    </row>
    <row r="30" spans="1:17" x14ac:dyDescent="0.25">
      <c r="A30" s="485" t="s">
        <v>109</v>
      </c>
      <c r="B30" s="485" t="s">
        <v>451</v>
      </c>
      <c r="C30" s="247" t="s">
        <v>145</v>
      </c>
      <c r="D30" s="465">
        <v>23893367.537679359</v>
      </c>
      <c r="E30" s="465">
        <v>3474489.1730513461</v>
      </c>
      <c r="F30" s="466">
        <v>0.17016062836586879</v>
      </c>
      <c r="G30" s="470">
        <v>0.56341691708217478</v>
      </c>
      <c r="H30" s="470">
        <v>6.4250548283011133E-2</v>
      </c>
      <c r="I30" s="471">
        <v>2.0895740520630484</v>
      </c>
      <c r="J30" s="471">
        <v>-2.9848472108716884E-2</v>
      </c>
      <c r="K30" s="466">
        <v>-1.4083304187012528E-2</v>
      </c>
      <c r="L30" s="467">
        <v>49926960.82314036</v>
      </c>
      <c r="M30" s="467">
        <v>6650730.0988242105</v>
      </c>
      <c r="N30" s="466">
        <v>0.15368090028892656</v>
      </c>
      <c r="O30" s="465">
        <v>12197124.005898837</v>
      </c>
      <c r="P30" s="465">
        <v>1649590.4579921402</v>
      </c>
      <c r="Q30" s="466">
        <v>0.15639584842273616</v>
      </c>
    </row>
    <row r="31" spans="1:17" x14ac:dyDescent="0.25">
      <c r="A31" s="485" t="s">
        <v>109</v>
      </c>
      <c r="B31" s="485" t="s">
        <v>451</v>
      </c>
      <c r="C31" s="246" t="s">
        <v>146</v>
      </c>
      <c r="D31" s="461">
        <v>285167797.29851389</v>
      </c>
      <c r="E31" s="461">
        <v>21267449.0791789</v>
      </c>
      <c r="F31" s="462">
        <v>8.0588939054763678E-2</v>
      </c>
      <c r="G31" s="468">
        <v>6.7243916518536988</v>
      </c>
      <c r="H31" s="468">
        <v>0.27300014086459257</v>
      </c>
      <c r="I31" s="469">
        <v>2.2954407356425075</v>
      </c>
      <c r="J31" s="469">
        <v>6.362209922414408E-2</v>
      </c>
      <c r="K31" s="462">
        <v>2.8506841096302173E-2</v>
      </c>
      <c r="L31" s="463">
        <v>654585778.41245413</v>
      </c>
      <c r="M31" s="463">
        <v>65608063.099246621</v>
      </c>
      <c r="N31" s="462">
        <v>0.11139311623081946</v>
      </c>
      <c r="O31" s="461">
        <v>134880456.78232071</v>
      </c>
      <c r="P31" s="461">
        <v>13187514.895684049</v>
      </c>
      <c r="Q31" s="462">
        <v>0.10836713034654802</v>
      </c>
    </row>
    <row r="32" spans="1:17" x14ac:dyDescent="0.25">
      <c r="A32" s="485" t="s">
        <v>109</v>
      </c>
      <c r="B32" s="485" t="s">
        <v>451</v>
      </c>
      <c r="C32" s="247" t="s">
        <v>147</v>
      </c>
      <c r="D32" s="465">
        <v>62198336.044865839</v>
      </c>
      <c r="E32" s="465">
        <v>-48107.727380074561</v>
      </c>
      <c r="F32" s="466">
        <v>-7.7285904968477179E-4</v>
      </c>
      <c r="G32" s="470">
        <v>1.4666662071295049</v>
      </c>
      <c r="H32" s="470">
        <v>-5.5030075771064668E-2</v>
      </c>
      <c r="I32" s="471">
        <v>2.1728625500614922</v>
      </c>
      <c r="J32" s="471">
        <v>-8.4159149956552159E-2</v>
      </c>
      <c r="K32" s="466">
        <v>-3.7287700847483798E-2</v>
      </c>
      <c r="L32" s="467">
        <v>135148435.06802881</v>
      </c>
      <c r="M32" s="467">
        <v>-5343139.2748832703</v>
      </c>
      <c r="N32" s="466">
        <v>-3.8031741760126671E-2</v>
      </c>
      <c r="O32" s="465">
        <v>32738419.08188682</v>
      </c>
      <c r="P32" s="465">
        <v>-377601.94223546237</v>
      </c>
      <c r="Q32" s="466">
        <v>-1.1402394688673817E-2</v>
      </c>
    </row>
    <row r="33" spans="1:17" x14ac:dyDescent="0.25">
      <c r="A33" s="485" t="s">
        <v>109</v>
      </c>
      <c r="B33" s="485" t="s">
        <v>451</v>
      </c>
      <c r="C33" s="246" t="s">
        <v>148</v>
      </c>
      <c r="D33" s="461">
        <v>18591299.870119307</v>
      </c>
      <c r="E33" s="461">
        <v>-13288607.002643306</v>
      </c>
      <c r="F33" s="462">
        <v>-0.41683330681234693</v>
      </c>
      <c r="G33" s="468">
        <v>0.43839165161020277</v>
      </c>
      <c r="H33" s="468">
        <v>-0.34095465072633713</v>
      </c>
      <c r="I33" s="469">
        <v>2.3292938431730548</v>
      </c>
      <c r="J33" s="469">
        <v>5.3900625684703218E-2</v>
      </c>
      <c r="K33" s="462">
        <v>2.3688488332667342E-2</v>
      </c>
      <c r="L33" s="463">
        <v>43304600.324052915</v>
      </c>
      <c r="M33" s="463">
        <v>-29234723.548391417</v>
      </c>
      <c r="N33" s="462">
        <v>-0.403018969404771</v>
      </c>
      <c r="O33" s="461">
        <v>10125890.43169477</v>
      </c>
      <c r="P33" s="461">
        <v>-6684587.5995061416</v>
      </c>
      <c r="Q33" s="462">
        <v>-0.39764411143450429</v>
      </c>
    </row>
    <row r="34" spans="1:17" x14ac:dyDescent="0.25">
      <c r="A34" s="485" t="s">
        <v>109</v>
      </c>
      <c r="B34" s="485" t="s">
        <v>451</v>
      </c>
      <c r="C34" s="247" t="s">
        <v>149</v>
      </c>
      <c r="D34" s="465">
        <v>39612841.633374125</v>
      </c>
      <c r="E34" s="465">
        <v>1308058.9258284792</v>
      </c>
      <c r="F34" s="466">
        <v>3.4148710248937272E-2</v>
      </c>
      <c r="G34" s="470">
        <v>0.93408955747841649</v>
      </c>
      <c r="H34" s="470">
        <v>-2.321294789025985E-3</v>
      </c>
      <c r="I34" s="471">
        <v>2.1027794137742934</v>
      </c>
      <c r="J34" s="471">
        <v>-6.7727527928007181E-2</v>
      </c>
      <c r="K34" s="466">
        <v>-3.1203552786101367E-2</v>
      </c>
      <c r="L34" s="467">
        <v>83297067.907760367</v>
      </c>
      <c r="M34" s="467">
        <v>156271.14063429832</v>
      </c>
      <c r="N34" s="466">
        <v>1.8795963800059233E-3</v>
      </c>
      <c r="O34" s="465">
        <v>20277230.592297044</v>
      </c>
      <c r="P34" s="465">
        <v>597268.77106887847</v>
      </c>
      <c r="Q34" s="466">
        <v>3.0349081796724988E-2</v>
      </c>
    </row>
    <row r="35" spans="1:17" x14ac:dyDescent="0.25">
      <c r="A35" s="485" t="s">
        <v>109</v>
      </c>
      <c r="B35" s="485" t="s">
        <v>451</v>
      </c>
      <c r="C35" s="246" t="s">
        <v>150</v>
      </c>
      <c r="D35" s="461">
        <v>316429545.26850784</v>
      </c>
      <c r="E35" s="461">
        <v>-12523939.444514155</v>
      </c>
      <c r="F35" s="462">
        <v>-3.8072068017276063E-2</v>
      </c>
      <c r="G35" s="468">
        <v>7.461558467543365</v>
      </c>
      <c r="H35" s="468">
        <v>-0.58014262571949171</v>
      </c>
      <c r="I35" s="469">
        <v>1.9379715195675964</v>
      </c>
      <c r="J35" s="469">
        <v>-2.3944124526509292E-3</v>
      </c>
      <c r="K35" s="462">
        <v>-1.2340004599843406E-3</v>
      </c>
      <c r="L35" s="463">
        <v>613231446.68009365</v>
      </c>
      <c r="M35" s="463">
        <v>-25058688.276397467</v>
      </c>
      <c r="N35" s="462">
        <v>-3.9259087527814582E-2</v>
      </c>
      <c r="O35" s="461">
        <v>133658613.90858452</v>
      </c>
      <c r="P35" s="461">
        <v>-6054510.7151807994</v>
      </c>
      <c r="Q35" s="462">
        <v>-4.3335303905664146E-2</v>
      </c>
    </row>
    <row r="36" spans="1:17" x14ac:dyDescent="0.25">
      <c r="A36" s="485" t="s">
        <v>109</v>
      </c>
      <c r="B36" s="485" t="s">
        <v>451</v>
      </c>
      <c r="C36" s="247" t="s">
        <v>151</v>
      </c>
      <c r="D36" s="465">
        <v>9583787.5645008925</v>
      </c>
      <c r="E36" s="465">
        <v>1114067.8488830868</v>
      </c>
      <c r="F36" s="466">
        <v>0.1315353856195256</v>
      </c>
      <c r="G36" s="470">
        <v>0.2259902475047274</v>
      </c>
      <c r="H36" s="470">
        <v>1.8936796296774805E-2</v>
      </c>
      <c r="I36" s="471">
        <v>1.9727649578536126</v>
      </c>
      <c r="J36" s="471">
        <v>4.6326257313717534E-2</v>
      </c>
      <c r="K36" s="466">
        <v>2.4047615582439424E-2</v>
      </c>
      <c r="L36" s="467">
        <v>18906560.270760581</v>
      </c>
      <c r="M36" s="467">
        <v>2590164.4278686848</v>
      </c>
      <c r="N36" s="466">
        <v>0.15874611359083132</v>
      </c>
      <c r="O36" s="465">
        <v>4765439.4514805917</v>
      </c>
      <c r="P36" s="465">
        <v>544907.98555114307</v>
      </c>
      <c r="Q36" s="466">
        <v>0.12910885511693324</v>
      </c>
    </row>
    <row r="37" spans="1:17" x14ac:dyDescent="0.25">
      <c r="A37" s="485" t="s">
        <v>109</v>
      </c>
      <c r="B37" s="485" t="s">
        <v>451</v>
      </c>
      <c r="C37" s="246" t="s">
        <v>152</v>
      </c>
      <c r="D37" s="461">
        <v>6069366.2686742861</v>
      </c>
      <c r="E37" s="461">
        <v>-1042419.0417610342</v>
      </c>
      <c r="F37" s="462">
        <v>-0.14657628095598776</v>
      </c>
      <c r="G37" s="468">
        <v>0.14311852970689021</v>
      </c>
      <c r="H37" s="468">
        <v>-3.0738426865166063E-2</v>
      </c>
      <c r="I37" s="469">
        <v>2.0462081113681609</v>
      </c>
      <c r="J37" s="469">
        <v>-4.5595922130096778E-2</v>
      </c>
      <c r="K37" s="462">
        <v>-2.1797415723424054E-2</v>
      </c>
      <c r="L37" s="463">
        <v>12419186.489825632</v>
      </c>
      <c r="M37" s="463">
        <v>-2457274.7079166286</v>
      </c>
      <c r="N37" s="462">
        <v>-0.16517871254822075</v>
      </c>
      <c r="O37" s="461">
        <v>3034683.134337143</v>
      </c>
      <c r="P37" s="461">
        <v>-521209.52088051708</v>
      </c>
      <c r="Q37" s="462">
        <v>-0.14657628095598776</v>
      </c>
    </row>
    <row r="38" spans="1:17" x14ac:dyDescent="0.25">
      <c r="A38" s="485" t="s">
        <v>109</v>
      </c>
      <c r="B38" s="485" t="s">
        <v>451</v>
      </c>
      <c r="C38" s="247" t="s">
        <v>153</v>
      </c>
      <c r="D38" s="465">
        <v>490701.01624331309</v>
      </c>
      <c r="E38" s="465">
        <v>281821.6993373633</v>
      </c>
      <c r="F38" s="466">
        <v>1.3492082582032601</v>
      </c>
      <c r="G38" s="470">
        <v>1.1570962249038828E-2</v>
      </c>
      <c r="H38" s="470">
        <v>6.464632299112991E-3</v>
      </c>
      <c r="I38" s="471">
        <v>2.8797212578510556</v>
      </c>
      <c r="J38" s="471">
        <v>0.36585504625105258</v>
      </c>
      <c r="K38" s="466">
        <v>0.14553481190162321</v>
      </c>
      <c r="L38" s="467">
        <v>1413082.1477249849</v>
      </c>
      <c r="M38" s="467">
        <v>887987.49065302848</v>
      </c>
      <c r="N38" s="466">
        <v>1.6910998401786117</v>
      </c>
      <c r="O38" s="465">
        <v>309103.00235799252</v>
      </c>
      <c r="P38" s="465">
        <v>177525.10872484668</v>
      </c>
      <c r="Q38" s="466">
        <v>1.3492016312391115</v>
      </c>
    </row>
    <row r="39" spans="1:17" x14ac:dyDescent="0.25">
      <c r="A39" s="485" t="s">
        <v>109</v>
      </c>
      <c r="B39" s="485" t="s">
        <v>451</v>
      </c>
      <c r="C39" s="247" t="s">
        <v>154</v>
      </c>
      <c r="D39" s="461">
        <v>54274669.446446873</v>
      </c>
      <c r="E39" s="461">
        <v>725520.02638766915</v>
      </c>
      <c r="F39" s="462">
        <v>1.3548675081585769E-2</v>
      </c>
      <c r="G39" s="468">
        <v>1.2798223978661996</v>
      </c>
      <c r="H39" s="468">
        <v>-2.9257072169702969E-2</v>
      </c>
      <c r="I39" s="469">
        <v>2.1974520569269456</v>
      </c>
      <c r="J39" s="469">
        <v>8.3980076990598285E-2</v>
      </c>
      <c r="K39" s="462">
        <v>3.9735599898101118E-2</v>
      </c>
      <c r="L39" s="463">
        <v>119265984.01412474</v>
      </c>
      <c r="M39" s="463">
        <v>6091357.1654049158</v>
      </c>
      <c r="N39" s="462">
        <v>5.3822639711878305E-2</v>
      </c>
      <c r="O39" s="461">
        <v>28453983.102442779</v>
      </c>
      <c r="P39" s="461">
        <v>1287658.0841344893</v>
      </c>
      <c r="Q39" s="462">
        <v>4.7399053175823144E-2</v>
      </c>
    </row>
    <row r="40" spans="1:17" x14ac:dyDescent="0.25">
      <c r="A40" s="485" t="s">
        <v>109</v>
      </c>
      <c r="B40" s="485" t="s">
        <v>451</v>
      </c>
      <c r="C40" s="246" t="s">
        <v>155</v>
      </c>
      <c r="D40" s="465">
        <v>1781755638.7146232</v>
      </c>
      <c r="E40" s="465">
        <v>53129596.533512115</v>
      </c>
      <c r="F40" s="466">
        <v>3.0735159159395353E-2</v>
      </c>
      <c r="G40" s="470">
        <v>42.014641401020164</v>
      </c>
      <c r="H40" s="470">
        <v>-0.24389842073536272</v>
      </c>
      <c r="I40" s="471">
        <v>2.5338860316668028</v>
      </c>
      <c r="J40" s="471">
        <v>0.11068409589768624</v>
      </c>
      <c r="K40" s="466">
        <v>4.5676794106123665E-2</v>
      </c>
      <c r="L40" s="467">
        <v>4514765724.782546</v>
      </c>
      <c r="M40" s="467">
        <v>325955753.14837122</v>
      </c>
      <c r="N40" s="466">
        <v>7.7815836802261659E-2</v>
      </c>
      <c r="O40" s="465">
        <v>1061881341.654911</v>
      </c>
      <c r="P40" s="465">
        <v>22557737.802587032</v>
      </c>
      <c r="Q40" s="466">
        <v>2.1704248531424896E-2</v>
      </c>
    </row>
    <row r="41" spans="1:17" x14ac:dyDescent="0.25">
      <c r="A41" s="485" t="s">
        <v>109</v>
      </c>
      <c r="B41" s="485" t="s">
        <v>451</v>
      </c>
      <c r="C41" s="247" t="s">
        <v>156</v>
      </c>
      <c r="D41" s="461">
        <v>58875094.96283453</v>
      </c>
      <c r="E41" s="461">
        <v>-1314480.404134959</v>
      </c>
      <c r="F41" s="462">
        <v>-2.1839004447542797E-2</v>
      </c>
      <c r="G41" s="468">
        <v>1.3883026092730613</v>
      </c>
      <c r="H41" s="468">
        <v>-8.3110817016825767E-2</v>
      </c>
      <c r="I41" s="469">
        <v>2.3373073403424898</v>
      </c>
      <c r="J41" s="469">
        <v>0.14043526314872512</v>
      </c>
      <c r="K41" s="462">
        <v>6.3925098145957593E-2</v>
      </c>
      <c r="L41" s="463">
        <v>137609191.61999428</v>
      </c>
      <c r="M41" s="463">
        <v>5380394.1581493616</v>
      </c>
      <c r="N41" s="462">
        <v>4.069003319569546E-2</v>
      </c>
      <c r="O41" s="461">
        <v>31894121.420042969</v>
      </c>
      <c r="P41" s="461">
        <v>1222046.0163662471</v>
      </c>
      <c r="Q41" s="462">
        <v>3.9842299560197289E-2</v>
      </c>
    </row>
    <row r="42" spans="1:17" x14ac:dyDescent="0.25">
      <c r="A42" s="485" t="s">
        <v>109</v>
      </c>
      <c r="B42" s="485" t="s">
        <v>451</v>
      </c>
      <c r="C42" s="246" t="s">
        <v>157</v>
      </c>
      <c r="D42" s="465">
        <v>2026464.9716753534</v>
      </c>
      <c r="E42" s="465">
        <v>-2364764.2952047056</v>
      </c>
      <c r="F42" s="466">
        <v>-0.53851988850603927</v>
      </c>
      <c r="G42" s="470">
        <v>4.778500331172808E-2</v>
      </c>
      <c r="H42" s="470">
        <v>-5.9564378401142759E-2</v>
      </c>
      <c r="I42" s="471">
        <v>2.121160209656245</v>
      </c>
      <c r="J42" s="471">
        <v>2.8754247879305694E-3</v>
      </c>
      <c r="K42" s="466">
        <v>1.3574306950938722E-3</v>
      </c>
      <c r="L42" s="467">
        <v>4298456.8641799288</v>
      </c>
      <c r="M42" s="467">
        <v>-5003417.2787205419</v>
      </c>
      <c r="N42" s="466">
        <v>-0.53789346123752191</v>
      </c>
      <c r="O42" s="465">
        <v>1013232.4858376767</v>
      </c>
      <c r="P42" s="465">
        <v>-1182382.1476023528</v>
      </c>
      <c r="Q42" s="466">
        <v>-0.53851988850603927</v>
      </c>
    </row>
    <row r="43" spans="1:17" x14ac:dyDescent="0.25">
      <c r="A43" s="485" t="s">
        <v>109</v>
      </c>
      <c r="B43" s="485" t="s">
        <v>451</v>
      </c>
      <c r="C43" s="246" t="s">
        <v>158</v>
      </c>
      <c r="D43" s="461">
        <v>411129223.49247772</v>
      </c>
      <c r="E43" s="461">
        <v>38061663.548795581</v>
      </c>
      <c r="F43" s="462">
        <v>0.10202351433220655</v>
      </c>
      <c r="G43" s="468">
        <v>9.6946217086073414</v>
      </c>
      <c r="H43" s="468">
        <v>0.5744939577878263</v>
      </c>
      <c r="I43" s="469">
        <v>2.1699467087174806</v>
      </c>
      <c r="J43" s="469">
        <v>7.0588344502192424E-2</v>
      </c>
      <c r="K43" s="462">
        <v>3.3623770817507566E-2</v>
      </c>
      <c r="L43" s="463">
        <v>892128505.37507558</v>
      </c>
      <c r="M43" s="463">
        <v>108926002.98991799</v>
      </c>
      <c r="N43" s="462">
        <v>0.13907770041361686</v>
      </c>
      <c r="O43" s="461">
        <v>188151516.96818864</v>
      </c>
      <c r="P43" s="461">
        <v>20648416.035697162</v>
      </c>
      <c r="Q43" s="462">
        <v>0.12327184345094042</v>
      </c>
    </row>
    <row r="44" spans="1:17" x14ac:dyDescent="0.25">
      <c r="A44" s="485" t="s">
        <v>109</v>
      </c>
      <c r="B44" s="485" t="s">
        <v>451</v>
      </c>
      <c r="C44" s="247" t="s">
        <v>159</v>
      </c>
      <c r="D44" s="465">
        <v>2579651.2980443211</v>
      </c>
      <c r="E44" s="465">
        <v>-1006465.9512341237</v>
      </c>
      <c r="F44" s="466">
        <v>-0.28065617526494219</v>
      </c>
      <c r="G44" s="470">
        <v>6.0829398752568022E-2</v>
      </c>
      <c r="H44" s="470">
        <v>-2.6837959534424631E-2</v>
      </c>
      <c r="I44" s="471">
        <v>2.03382844954705</v>
      </c>
      <c r="J44" s="471">
        <v>-6.3664604410245129E-2</v>
      </c>
      <c r="K44" s="466">
        <v>-3.0352712868407589E-2</v>
      </c>
      <c r="L44" s="467">
        <v>5246568.1998735163</v>
      </c>
      <c r="M44" s="467">
        <v>-2275287.8211644636</v>
      </c>
      <c r="N44" s="466">
        <v>-0.30249021183078761</v>
      </c>
      <c r="O44" s="465">
        <v>1289825.6490221606</v>
      </c>
      <c r="P44" s="465">
        <v>-503232.97561706183</v>
      </c>
      <c r="Q44" s="466">
        <v>-0.28065617526494219</v>
      </c>
    </row>
    <row r="45" spans="1:17" x14ac:dyDescent="0.25">
      <c r="A45" s="485" t="s">
        <v>109</v>
      </c>
      <c r="B45" s="485" t="s">
        <v>451</v>
      </c>
      <c r="C45" s="246" t="s">
        <v>160</v>
      </c>
      <c r="D45" s="461">
        <v>975454738.33035588</v>
      </c>
      <c r="E45" s="461">
        <v>13774505.092904091</v>
      </c>
      <c r="F45" s="462">
        <v>1.4323373421675582E-2</v>
      </c>
      <c r="G45" s="468">
        <v>23.001684486567243</v>
      </c>
      <c r="H45" s="468">
        <v>-0.50785513646370362</v>
      </c>
      <c r="I45" s="469">
        <v>1.9567050328840161</v>
      </c>
      <c r="J45" s="469">
        <v>2.3304286787858119E-2</v>
      </c>
      <c r="K45" s="462">
        <v>1.205352115173906E-2</v>
      </c>
      <c r="L45" s="463">
        <v>1908677195.8415682</v>
      </c>
      <c r="M45" s="463">
        <v>49363915.394351721</v>
      </c>
      <c r="N45" s="462">
        <v>2.6549541657917019E-2</v>
      </c>
      <c r="O45" s="461">
        <v>399996952.93047154</v>
      </c>
      <c r="P45" s="461">
        <v>7307794.9172791839</v>
      </c>
      <c r="Q45" s="462">
        <v>1.8609617220533701E-2</v>
      </c>
    </row>
    <row r="46" spans="1:17" x14ac:dyDescent="0.25">
      <c r="A46" s="485" t="s">
        <v>109</v>
      </c>
      <c r="B46" s="485" t="s">
        <v>451</v>
      </c>
      <c r="C46" s="247" t="s">
        <v>161</v>
      </c>
      <c r="D46" s="465">
        <v>29155831.220346581</v>
      </c>
      <c r="E46" s="465">
        <v>11563328.476411819</v>
      </c>
      <c r="F46" s="466">
        <v>0.65728729133769348</v>
      </c>
      <c r="G46" s="470">
        <v>0.68750830184280309</v>
      </c>
      <c r="H46" s="470">
        <v>0.25743640680709257</v>
      </c>
      <c r="I46" s="471">
        <v>2.3181447811425224</v>
      </c>
      <c r="J46" s="471">
        <v>0.41741012836554248</v>
      </c>
      <c r="K46" s="466">
        <v>0.21960462906050818</v>
      </c>
      <c r="L46" s="467">
        <v>67587437.983318642</v>
      </c>
      <c r="M46" s="467">
        <v>34148758.388847739</v>
      </c>
      <c r="N46" s="466">
        <v>1.0212352521986019</v>
      </c>
      <c r="O46" s="465">
        <v>15583256.106091172</v>
      </c>
      <c r="P46" s="465">
        <v>6834292.9549312573</v>
      </c>
      <c r="Q46" s="466">
        <v>0.78115461647877493</v>
      </c>
    </row>
    <row r="47" spans="1:17" x14ac:dyDescent="0.25">
      <c r="A47" s="485" t="s">
        <v>109</v>
      </c>
      <c r="B47" s="485" t="s">
        <v>452</v>
      </c>
      <c r="C47" s="246" t="s">
        <v>284</v>
      </c>
      <c r="D47" s="461">
        <v>2390890080.3081884</v>
      </c>
      <c r="E47" s="461">
        <v>98830718.846004486</v>
      </c>
      <c r="F47" s="462">
        <v>4.3118743130176593E-2</v>
      </c>
      <c r="G47" s="468">
        <v>56.563009550017668</v>
      </c>
      <c r="H47" s="468">
        <v>0.30581393492028042</v>
      </c>
      <c r="I47" s="469">
        <v>2.0901900823229154</v>
      </c>
      <c r="J47" s="469">
        <v>4.6962505387109221E-2</v>
      </c>
      <c r="K47" s="462">
        <v>2.298447119509717E-2</v>
      </c>
      <c r="L47" s="463">
        <v>4997414733.7844143</v>
      </c>
      <c r="M47" s="463">
        <v>314215838.47100544</v>
      </c>
      <c r="N47" s="462">
        <v>6.7094275834718206E-2</v>
      </c>
      <c r="O47" s="461">
        <v>1073453707.3977758</v>
      </c>
      <c r="P47" s="461">
        <v>58100964.771974325</v>
      </c>
      <c r="Q47" s="462">
        <v>5.7222443327153039E-2</v>
      </c>
    </row>
    <row r="48" spans="1:17" x14ac:dyDescent="0.25">
      <c r="A48" s="485" t="s">
        <v>109</v>
      </c>
      <c r="B48" s="485" t="s">
        <v>452</v>
      </c>
      <c r="C48" s="247" t="s">
        <v>33</v>
      </c>
      <c r="D48" s="465">
        <v>163266683.87727806</v>
      </c>
      <c r="E48" s="465">
        <v>41153648.887677193</v>
      </c>
      <c r="F48" s="466">
        <v>0.33701274308006374</v>
      </c>
      <c r="G48" s="470">
        <v>3.8625175935147178</v>
      </c>
      <c r="H48" s="470">
        <v>0.86532781210313781</v>
      </c>
      <c r="I48" s="471">
        <v>2.4732832052948077</v>
      </c>
      <c r="J48" s="471">
        <v>2.556567188724479E-2</v>
      </c>
      <c r="K48" s="466">
        <v>1.0444698597086004E-2</v>
      </c>
      <c r="L48" s="467">
        <v>403804747.21784836</v>
      </c>
      <c r="M48" s="467">
        <v>104906530.4161911</v>
      </c>
      <c r="N48" s="466">
        <v>0.35097743820199812</v>
      </c>
      <c r="O48" s="465">
        <v>91882852.848053843</v>
      </c>
      <c r="P48" s="465">
        <v>22197871.038636982</v>
      </c>
      <c r="Q48" s="466">
        <v>0.31854598311220739</v>
      </c>
    </row>
    <row r="49" spans="1:17" x14ac:dyDescent="0.25">
      <c r="A49" s="485" t="s">
        <v>109</v>
      </c>
      <c r="B49" s="485" t="s">
        <v>452</v>
      </c>
      <c r="C49" s="246" t="s">
        <v>145</v>
      </c>
      <c r="D49" s="461">
        <v>23622852.515960719</v>
      </c>
      <c r="E49" s="461">
        <v>3774588.0658958219</v>
      </c>
      <c r="F49" s="462">
        <v>0.19017219744285904</v>
      </c>
      <c r="G49" s="468">
        <v>0.55886284503999861</v>
      </c>
      <c r="H49" s="468">
        <v>7.1699329748160012E-2</v>
      </c>
      <c r="I49" s="469">
        <v>2.0990123079455558</v>
      </c>
      <c r="J49" s="469">
        <v>-1.9253058632200393E-2</v>
      </c>
      <c r="K49" s="462">
        <v>-9.0890683178686902E-3</v>
      </c>
      <c r="L49" s="463">
        <v>49584658.179784194</v>
      </c>
      <c r="M49" s="463">
        <v>7540767.0085352287</v>
      </c>
      <c r="N49" s="462">
        <v>0.17935464103027315</v>
      </c>
      <c r="O49" s="461">
        <v>12081265.268721716</v>
      </c>
      <c r="P49" s="461">
        <v>1829924.4185397811</v>
      </c>
      <c r="Q49" s="462">
        <v>0.17850586038286928</v>
      </c>
    </row>
    <row r="50" spans="1:17" x14ac:dyDescent="0.25">
      <c r="A50" s="485" t="s">
        <v>109</v>
      </c>
      <c r="B50" s="485" t="s">
        <v>452</v>
      </c>
      <c r="C50" s="247" t="s">
        <v>146</v>
      </c>
      <c r="D50" s="465">
        <v>283625356.14299756</v>
      </c>
      <c r="E50" s="465">
        <v>21824902.091762155</v>
      </c>
      <c r="F50" s="466">
        <v>8.3364645683505698E-2</v>
      </c>
      <c r="G50" s="470">
        <v>6.7099294360180748</v>
      </c>
      <c r="H50" s="470">
        <v>0.28419736148486408</v>
      </c>
      <c r="I50" s="471">
        <v>2.2880235995046956</v>
      </c>
      <c r="J50" s="471">
        <v>5.3951041392629406E-2</v>
      </c>
      <c r="K50" s="466">
        <v>2.4149189423919821E-2</v>
      </c>
      <c r="L50" s="467">
        <v>648941508.27310252</v>
      </c>
      <c r="M50" s="467">
        <v>64060298.175958633</v>
      </c>
      <c r="N50" s="466">
        <v>0.10952702372729456</v>
      </c>
      <c r="O50" s="465">
        <v>133749148.9076452</v>
      </c>
      <c r="P50" s="465">
        <v>13019586.856140137</v>
      </c>
      <c r="Q50" s="466">
        <v>0.10784091845364091</v>
      </c>
    </row>
    <row r="51" spans="1:17" x14ac:dyDescent="0.25">
      <c r="A51" s="485" t="s">
        <v>109</v>
      </c>
      <c r="B51" s="485" t="s">
        <v>452</v>
      </c>
      <c r="C51" s="246" t="s">
        <v>147</v>
      </c>
      <c r="D51" s="461">
        <v>62248411.996152759</v>
      </c>
      <c r="E51" s="461">
        <v>780560.88412266225</v>
      </c>
      <c r="F51" s="462">
        <v>1.2698685084989019E-2</v>
      </c>
      <c r="G51" s="468">
        <v>1.4726555399644168</v>
      </c>
      <c r="H51" s="468">
        <v>-3.6035282878485342E-2</v>
      </c>
      <c r="I51" s="469">
        <v>2.1859074567964552</v>
      </c>
      <c r="J51" s="469">
        <v>-7.3322351634391492E-2</v>
      </c>
      <c r="K51" s="462">
        <v>-3.245457870676631E-2</v>
      </c>
      <c r="L51" s="463">
        <v>136069267.95612824</v>
      </c>
      <c r="M51" s="463">
        <v>-2800733.5363593102</v>
      </c>
      <c r="N51" s="462">
        <v>-2.0168024096340356E-2</v>
      </c>
      <c r="O51" s="461">
        <v>32863889.210643668</v>
      </c>
      <c r="P51" s="461">
        <v>191692.23399040103</v>
      </c>
      <c r="Q51" s="462">
        <v>5.8671363339104343E-3</v>
      </c>
    </row>
    <row r="52" spans="1:17" x14ac:dyDescent="0.25">
      <c r="A52" s="485" t="s">
        <v>109</v>
      </c>
      <c r="B52" s="485" t="s">
        <v>452</v>
      </c>
      <c r="C52" s="247" t="s">
        <v>148</v>
      </c>
      <c r="D52" s="465">
        <v>19092449.822145559</v>
      </c>
      <c r="E52" s="465">
        <v>-14092367.935799547</v>
      </c>
      <c r="F52" s="466">
        <v>-0.42466311066076456</v>
      </c>
      <c r="G52" s="470">
        <v>0.45168384381938992</v>
      </c>
      <c r="H52" s="470">
        <v>-0.36281721817279383</v>
      </c>
      <c r="I52" s="471">
        <v>2.3280465891383688</v>
      </c>
      <c r="J52" s="471">
        <v>6.1200726230195457E-2</v>
      </c>
      <c r="K52" s="466">
        <v>2.6998185995619504E-2</v>
      </c>
      <c r="L52" s="467">
        <v>44448112.686741427</v>
      </c>
      <c r="M52" s="467">
        <v>-30776754.159218118</v>
      </c>
      <c r="N52" s="466">
        <v>-0.40913005831224264</v>
      </c>
      <c r="O52" s="465">
        <v>10362900.768689297</v>
      </c>
      <c r="P52" s="465">
        <v>-7100871.7184562273</v>
      </c>
      <c r="Q52" s="466">
        <v>-0.40660583065216477</v>
      </c>
    </row>
    <row r="53" spans="1:17" x14ac:dyDescent="0.25">
      <c r="A53" s="485" t="s">
        <v>109</v>
      </c>
      <c r="B53" s="485" t="s">
        <v>452</v>
      </c>
      <c r="C53" s="246" t="s">
        <v>149</v>
      </c>
      <c r="D53" s="461">
        <v>39382894.50164631</v>
      </c>
      <c r="E53" s="461">
        <v>1234760.435429804</v>
      </c>
      <c r="F53" s="462">
        <v>3.2367518507891893E-2</v>
      </c>
      <c r="G53" s="468">
        <v>0.93170951527676094</v>
      </c>
      <c r="H53" s="468">
        <v>-4.613110828798006E-3</v>
      </c>
      <c r="I53" s="469">
        <v>2.1102981823635609</v>
      </c>
      <c r="J53" s="469">
        <v>-5.6423205509994467E-2</v>
      </c>
      <c r="K53" s="462">
        <v>-2.6040821780676116E-2</v>
      </c>
      <c r="L53" s="463">
        <v>83109650.683040082</v>
      </c>
      <c r="M53" s="463">
        <v>453272.69430099428</v>
      </c>
      <c r="N53" s="462">
        <v>5.4838199462689625E-3</v>
      </c>
      <c r="O53" s="461">
        <v>20185986.214043014</v>
      </c>
      <c r="P53" s="461">
        <v>589615.2478797175</v>
      </c>
      <c r="Q53" s="462">
        <v>3.0087981539938982E-2</v>
      </c>
    </row>
    <row r="54" spans="1:17" x14ac:dyDescent="0.25">
      <c r="A54" s="485" t="s">
        <v>109</v>
      </c>
      <c r="B54" s="485" t="s">
        <v>452</v>
      </c>
      <c r="C54" s="247" t="s">
        <v>150</v>
      </c>
      <c r="D54" s="465">
        <v>317354303.19988984</v>
      </c>
      <c r="E54" s="465">
        <v>-11843862.455888987</v>
      </c>
      <c r="F54" s="466">
        <v>-3.5977911457360144E-2</v>
      </c>
      <c r="G54" s="470">
        <v>7.507879442253877</v>
      </c>
      <c r="H54" s="470">
        <v>-0.57208825527293783</v>
      </c>
      <c r="I54" s="471">
        <v>1.9385251130764103</v>
      </c>
      <c r="J54" s="471">
        <v>-7.3987313592915882E-4</v>
      </c>
      <c r="K54" s="466">
        <v>-3.8152245370769899E-4</v>
      </c>
      <c r="L54" s="467">
        <v>615199286.49585187</v>
      </c>
      <c r="M54" s="467">
        <v>-23203189.685729504</v>
      </c>
      <c r="N54" s="466">
        <v>-3.6345707530009326E-2</v>
      </c>
      <c r="O54" s="465">
        <v>133936075.69199233</v>
      </c>
      <c r="P54" s="465">
        <v>-6041016.1298984736</v>
      </c>
      <c r="Q54" s="466">
        <v>-4.3157177015687422E-2</v>
      </c>
    </row>
    <row r="55" spans="1:17" x14ac:dyDescent="0.25">
      <c r="A55" s="485" t="s">
        <v>109</v>
      </c>
      <c r="B55" s="485" t="s">
        <v>452</v>
      </c>
      <c r="C55" s="246" t="s">
        <v>151</v>
      </c>
      <c r="D55" s="461">
        <v>9277130.4902993124</v>
      </c>
      <c r="E55" s="461">
        <v>619978.02093587071</v>
      </c>
      <c r="F55" s="462">
        <v>7.1614543365141586E-2</v>
      </c>
      <c r="G55" s="468">
        <v>0.21947576128297799</v>
      </c>
      <c r="H55" s="468">
        <v>6.9912470826079265E-3</v>
      </c>
      <c r="I55" s="469">
        <v>1.9656881315387349</v>
      </c>
      <c r="J55" s="469">
        <v>3.3322914771443557E-2</v>
      </c>
      <c r="K55" s="462">
        <v>1.7244625644416436E-2</v>
      </c>
      <c r="L55" s="463">
        <v>18235945.299517483</v>
      </c>
      <c r="M55" s="463">
        <v>1507164.9914685041</v>
      </c>
      <c r="N55" s="462">
        <v>9.009413500058569E-2</v>
      </c>
      <c r="O55" s="461">
        <v>4611843.3417083835</v>
      </c>
      <c r="P55" s="461">
        <v>295144.95485207811</v>
      </c>
      <c r="Q55" s="462">
        <v>6.8372846189752312E-2</v>
      </c>
    </row>
    <row r="56" spans="1:17" x14ac:dyDescent="0.25">
      <c r="A56" s="485" t="s">
        <v>109</v>
      </c>
      <c r="B56" s="485" t="s">
        <v>452</v>
      </c>
      <c r="C56" s="247" t="s">
        <v>152</v>
      </c>
      <c r="D56" s="465">
        <v>6452984.4466320593</v>
      </c>
      <c r="E56" s="465">
        <v>-623965.01910297945</v>
      </c>
      <c r="F56" s="466">
        <v>-8.8168641322659502E-2</v>
      </c>
      <c r="G56" s="470">
        <v>0.15266290319541403</v>
      </c>
      <c r="H56" s="470">
        <v>-2.103649444934616E-2</v>
      </c>
      <c r="I56" s="471">
        <v>2.0544546275924631</v>
      </c>
      <c r="J56" s="471">
        <v>-2.9939804844091533E-2</v>
      </c>
      <c r="K56" s="466">
        <v>-1.4363790450684217E-2</v>
      </c>
      <c r="L56" s="467">
        <v>13257363.758165425</v>
      </c>
      <c r="M56" s="467">
        <v>-1493790.3068475407</v>
      </c>
      <c r="N56" s="466">
        <v>-0.10126599588506351</v>
      </c>
      <c r="O56" s="465">
        <v>3226492.2233160296</v>
      </c>
      <c r="P56" s="465">
        <v>-311982.50955148973</v>
      </c>
      <c r="Q56" s="466">
        <v>-8.8168641322659502E-2</v>
      </c>
    </row>
    <row r="57" spans="1:17" x14ac:dyDescent="0.25">
      <c r="A57" s="485" t="s">
        <v>109</v>
      </c>
      <c r="B57" s="485" t="s">
        <v>452</v>
      </c>
      <c r="C57" s="246" t="s">
        <v>153</v>
      </c>
      <c r="D57" s="461">
        <v>504291.59177698952</v>
      </c>
      <c r="E57" s="461">
        <v>262986.49364518543</v>
      </c>
      <c r="F57" s="462">
        <v>1.089850548874598</v>
      </c>
      <c r="G57" s="468">
        <v>1.193038958863331E-2</v>
      </c>
      <c r="H57" s="468">
        <v>6.0077034938625712E-3</v>
      </c>
      <c r="I57" s="469">
        <v>2.8833731941730023</v>
      </c>
      <c r="J57" s="469">
        <v>0.40863664103550867</v>
      </c>
      <c r="K57" s="462">
        <v>0.16512328979722524</v>
      </c>
      <c r="L57" s="463">
        <v>1454060.857776606</v>
      </c>
      <c r="M57" s="463">
        <v>856894.31097140047</v>
      </c>
      <c r="N57" s="462">
        <v>1.4349335466893085</v>
      </c>
      <c r="O57" s="461">
        <v>317663.99482015066</v>
      </c>
      <c r="P57" s="461">
        <v>165660.41222583683</v>
      </c>
      <c r="Q57" s="462">
        <v>1.0898454457351314</v>
      </c>
    </row>
    <row r="58" spans="1:17" x14ac:dyDescent="0.25">
      <c r="A58" s="485" t="s">
        <v>109</v>
      </c>
      <c r="B58" s="485" t="s">
        <v>452</v>
      </c>
      <c r="C58" s="246" t="s">
        <v>154</v>
      </c>
      <c r="D58" s="465">
        <v>53599338.354871035</v>
      </c>
      <c r="E58" s="465">
        <v>391676.23738706857</v>
      </c>
      <c r="F58" s="466">
        <v>7.3612750833185791E-3</v>
      </c>
      <c r="G58" s="470">
        <v>1.2680381721481748</v>
      </c>
      <c r="H58" s="470">
        <v>-3.791136227215719E-2</v>
      </c>
      <c r="I58" s="471">
        <v>2.1973643619412511</v>
      </c>
      <c r="J58" s="471">
        <v>8.5713284596271144E-2</v>
      </c>
      <c r="K58" s="466">
        <v>4.0590647534459214E-2</v>
      </c>
      <c r="L58" s="467">
        <v>117777275.92462443</v>
      </c>
      <c r="M58" s="467">
        <v>5421258.8912317455</v>
      </c>
      <c r="N58" s="466">
        <v>4.8250721540089164E-2</v>
      </c>
      <c r="O58" s="465">
        <v>27939727.808824804</v>
      </c>
      <c r="P58" s="465">
        <v>903440.61987043917</v>
      </c>
      <c r="Q58" s="466">
        <v>3.3415853795174158E-2</v>
      </c>
    </row>
    <row r="59" spans="1:17" x14ac:dyDescent="0.25">
      <c r="A59" s="485" t="s">
        <v>109</v>
      </c>
      <c r="B59" s="485" t="s">
        <v>452</v>
      </c>
      <c r="C59" s="247" t="s">
        <v>155</v>
      </c>
      <c r="D59" s="461">
        <v>1773811415.9991343</v>
      </c>
      <c r="E59" s="461">
        <v>53087616.944426775</v>
      </c>
      <c r="F59" s="462">
        <v>3.0851910674793277E-2</v>
      </c>
      <c r="G59" s="468">
        <v>41.964334910016632</v>
      </c>
      <c r="H59" s="468">
        <v>-0.26977865204232643</v>
      </c>
      <c r="I59" s="469">
        <v>2.5242529338197417</v>
      </c>
      <c r="J59" s="469">
        <v>9.9500810327786127E-2</v>
      </c>
      <c r="K59" s="462">
        <v>4.1035456516888058E-2</v>
      </c>
      <c r="L59" s="463">
        <v>4477548670.8787651</v>
      </c>
      <c r="M59" s="463">
        <v>305219985.17771816</v>
      </c>
      <c r="N59" s="462">
        <v>7.3153389430639787E-2</v>
      </c>
      <c r="O59" s="461">
        <v>1057580910.4105854</v>
      </c>
      <c r="P59" s="461">
        <v>22932708.696974754</v>
      </c>
      <c r="Q59" s="462">
        <v>2.2164740303992236E-2</v>
      </c>
    </row>
    <row r="60" spans="1:17" x14ac:dyDescent="0.25">
      <c r="A60" s="485" t="s">
        <v>109</v>
      </c>
      <c r="B60" s="485" t="s">
        <v>452</v>
      </c>
      <c r="C60" s="246" t="s">
        <v>156</v>
      </c>
      <c r="D60" s="465">
        <v>58675127.634596452</v>
      </c>
      <c r="E60" s="465">
        <v>-1569679.5816037431</v>
      </c>
      <c r="F60" s="466">
        <v>-2.6055018749925499E-2</v>
      </c>
      <c r="G60" s="470">
        <v>1.38811977684745</v>
      </c>
      <c r="H60" s="470">
        <v>-9.055218136637011E-2</v>
      </c>
      <c r="I60" s="471">
        <v>2.3384227029373381</v>
      </c>
      <c r="J60" s="471">
        <v>0.14060390715018656</v>
      </c>
      <c r="K60" s="466">
        <v>6.3974294614142238E-2</v>
      </c>
      <c r="L60" s="467">
        <v>137207250.55848634</v>
      </c>
      <c r="M60" s="467">
        <v>4800080.9101481438</v>
      </c>
      <c r="N60" s="466">
        <v>3.6252424418532145E-2</v>
      </c>
      <c r="O60" s="465">
        <v>31730191.618925918</v>
      </c>
      <c r="P60" s="465">
        <v>1004378.7773696817</v>
      </c>
      <c r="Q60" s="466">
        <v>3.2688436349884727E-2</v>
      </c>
    </row>
    <row r="61" spans="1:17" x14ac:dyDescent="0.25">
      <c r="A61" s="485" t="s">
        <v>109</v>
      </c>
      <c r="B61" s="485" t="s">
        <v>452</v>
      </c>
      <c r="C61" s="247" t="s">
        <v>157</v>
      </c>
      <c r="D61" s="461">
        <v>2256326.6501910258</v>
      </c>
      <c r="E61" s="461">
        <v>-2389209.6607476855</v>
      </c>
      <c r="F61" s="462">
        <v>-0.51430222493835254</v>
      </c>
      <c r="G61" s="468">
        <v>5.337954551480819E-2</v>
      </c>
      <c r="H61" s="468">
        <v>-6.064230286122866E-2</v>
      </c>
      <c r="I61" s="469">
        <v>2.1169642408947364</v>
      </c>
      <c r="J61" s="469">
        <v>-2.0871255855299253E-3</v>
      </c>
      <c r="K61" s="462">
        <v>-9.8493392776817404E-4</v>
      </c>
      <c r="L61" s="463">
        <v>4776562.8342322083</v>
      </c>
      <c r="M61" s="463">
        <v>-5067567.233496164</v>
      </c>
      <c r="N61" s="462">
        <v>-0.51478060515565227</v>
      </c>
      <c r="O61" s="461">
        <v>1128163.3250955129</v>
      </c>
      <c r="P61" s="461">
        <v>-1194604.8303738427</v>
      </c>
      <c r="Q61" s="462">
        <v>-0.51430222493835254</v>
      </c>
    </row>
    <row r="62" spans="1:17" x14ac:dyDescent="0.25">
      <c r="A62" s="485" t="s">
        <v>109</v>
      </c>
      <c r="B62" s="485" t="s">
        <v>452</v>
      </c>
      <c r="C62" s="247" t="s">
        <v>158</v>
      </c>
      <c r="D62" s="465">
        <v>407564410.79755735</v>
      </c>
      <c r="E62" s="465">
        <v>35833240.08563</v>
      </c>
      <c r="F62" s="466">
        <v>9.6395575375084502E-2</v>
      </c>
      <c r="G62" s="470">
        <v>9.6420449647848283</v>
      </c>
      <c r="H62" s="470">
        <v>0.51813066370441518</v>
      </c>
      <c r="I62" s="471">
        <v>2.1649781627392892</v>
      </c>
      <c r="J62" s="471">
        <v>7.0209557080977092E-2</v>
      </c>
      <c r="K62" s="466">
        <v>3.3516617010265294E-2</v>
      </c>
      <c r="L62" s="467">
        <v>882368049.28641665</v>
      </c>
      <c r="M62" s="467">
        <v>103677263.13446057</v>
      </c>
      <c r="N62" s="466">
        <v>0.13314304596668064</v>
      </c>
      <c r="O62" s="465">
        <v>186244957.45749897</v>
      </c>
      <c r="P62" s="465">
        <v>19503312.572008401</v>
      </c>
      <c r="Q62" s="466">
        <v>0.1169672554532028</v>
      </c>
    </row>
    <row r="63" spans="1:17" x14ac:dyDescent="0.25">
      <c r="A63" s="485" t="s">
        <v>109</v>
      </c>
      <c r="B63" s="485" t="s">
        <v>452</v>
      </c>
      <c r="C63" s="246" t="s">
        <v>159</v>
      </c>
      <c r="D63" s="461">
        <v>2361987.6678944798</v>
      </c>
      <c r="E63" s="461">
        <v>-1577222.074023983</v>
      </c>
      <c r="F63" s="462">
        <v>-0.40039047863845117</v>
      </c>
      <c r="G63" s="468">
        <v>5.5879244351926913E-2</v>
      </c>
      <c r="H63" s="468">
        <v>-4.0806250250024531E-2</v>
      </c>
      <c r="I63" s="469">
        <v>2.0484748707727714</v>
      </c>
      <c r="J63" s="469">
        <v>-3.7614839101506092E-2</v>
      </c>
      <c r="K63" s="462">
        <v>-1.8031266308184336E-2</v>
      </c>
      <c r="L63" s="463">
        <v>4838472.3827570239</v>
      </c>
      <c r="M63" s="463">
        <v>-3379072.5248955898</v>
      </c>
      <c r="N63" s="462">
        <v>-0.41120219759904425</v>
      </c>
      <c r="O63" s="461">
        <v>1180993.8339472399</v>
      </c>
      <c r="P63" s="461">
        <v>-788611.03701199149</v>
      </c>
      <c r="Q63" s="462">
        <v>-0.40039047863845117</v>
      </c>
    </row>
    <row r="64" spans="1:17" x14ac:dyDescent="0.25">
      <c r="A64" s="485" t="s">
        <v>109</v>
      </c>
      <c r="B64" s="485" t="s">
        <v>452</v>
      </c>
      <c r="C64" s="247" t="s">
        <v>160</v>
      </c>
      <c r="D64" s="465">
        <v>974994443.54265821</v>
      </c>
      <c r="E64" s="465">
        <v>13790649.909610987</v>
      </c>
      <c r="F64" s="466">
        <v>1.4347269539466422E-2</v>
      </c>
      <c r="G64" s="470">
        <v>23.066146150143723</v>
      </c>
      <c r="H64" s="470">
        <v>-0.5260132649125957</v>
      </c>
      <c r="I64" s="471">
        <v>1.9557118594978709</v>
      </c>
      <c r="J64" s="471">
        <v>2.4906142261118536E-2</v>
      </c>
      <c r="K64" s="466">
        <v>1.2899351829537071E-2</v>
      </c>
      <c r="L64" s="467">
        <v>1906808196.1809039</v>
      </c>
      <c r="M64" s="467">
        <v>50910416.004560947</v>
      </c>
      <c r="N64" s="466">
        <v>2.7431691846586271E-2</v>
      </c>
      <c r="O64" s="465">
        <v>399740510.37840289</v>
      </c>
      <c r="P64" s="465">
        <v>7309419.415371418</v>
      </c>
      <c r="Q64" s="466">
        <v>1.8625994687204828E-2</v>
      </c>
    </row>
    <row r="65" spans="1:17" x14ac:dyDescent="0.25">
      <c r="A65" s="485" t="s">
        <v>109</v>
      </c>
      <c r="B65" s="485" t="s">
        <v>452</v>
      </c>
      <c r="C65" s="246" t="s">
        <v>161</v>
      </c>
      <c r="D65" s="461">
        <v>28859499.071796279</v>
      </c>
      <c r="E65" s="461">
        <v>12040595.34519311</v>
      </c>
      <c r="F65" s="462">
        <v>0.71589656144758074</v>
      </c>
      <c r="G65" s="468">
        <v>0.68274996623697704</v>
      </c>
      <c r="H65" s="468">
        <v>0.26994025768937585</v>
      </c>
      <c r="I65" s="469">
        <v>2.2732062327886533</v>
      </c>
      <c r="J65" s="469">
        <v>0.39428904320892921</v>
      </c>
      <c r="K65" s="462">
        <v>0.20984907977616818</v>
      </c>
      <c r="L65" s="463">
        <v>65603593.165165663</v>
      </c>
      <c r="M65" s="463">
        <v>34002265.843364492</v>
      </c>
      <c r="N65" s="462">
        <v>1.075975875858447</v>
      </c>
      <c r="O65" s="461">
        <v>15134933.71609045</v>
      </c>
      <c r="P65" s="461">
        <v>6719696.6843718197</v>
      </c>
      <c r="Q65" s="462">
        <v>0.79851543801368918</v>
      </c>
    </row>
    <row r="66" spans="1:17" x14ac:dyDescent="0.25">
      <c r="A66" s="485" t="s">
        <v>111</v>
      </c>
      <c r="B66" s="485" t="s">
        <v>444</v>
      </c>
      <c r="C66" s="247" t="s">
        <v>284</v>
      </c>
      <c r="D66" s="465">
        <v>197939125.79711735</v>
      </c>
      <c r="E66" s="465">
        <v>5972937.2473312318</v>
      </c>
      <c r="F66" s="466">
        <v>3.111452747201969E-2</v>
      </c>
      <c r="G66" s="470">
        <v>57.231442111237271</v>
      </c>
      <c r="H66" s="470">
        <v>-0.61376459881011414</v>
      </c>
      <c r="I66" s="471">
        <v>2.098548860893684</v>
      </c>
      <c r="J66" s="471">
        <v>5.5978489292829003E-2</v>
      </c>
      <c r="K66" s="466">
        <v>2.7405904869243807E-2</v>
      </c>
      <c r="L66" s="467">
        <v>415384926.96783221</v>
      </c>
      <c r="M66" s="467">
        <v>23280477.886895776</v>
      </c>
      <c r="N66" s="466">
        <v>5.9373154121213058E-2</v>
      </c>
      <c r="O66" s="465">
        <v>89653409.405081868</v>
      </c>
      <c r="P66" s="465">
        <v>4951490.6883795857</v>
      </c>
      <c r="Q66" s="466">
        <v>5.8457833817679578E-2</v>
      </c>
    </row>
    <row r="67" spans="1:17" x14ac:dyDescent="0.25">
      <c r="A67" s="485" t="s">
        <v>111</v>
      </c>
      <c r="B67" s="485" t="s">
        <v>444</v>
      </c>
      <c r="C67" s="246" t="s">
        <v>33</v>
      </c>
      <c r="D67" s="461">
        <v>13047460.76530567</v>
      </c>
      <c r="E67" s="461">
        <v>240935.24050733633</v>
      </c>
      <c r="F67" s="462">
        <v>1.8813474430734042E-2</v>
      </c>
      <c r="G67" s="468">
        <v>3.7724981985300134</v>
      </c>
      <c r="H67" s="468">
        <v>-8.6494480419453623E-2</v>
      </c>
      <c r="I67" s="469">
        <v>2.7056937833052075</v>
      </c>
      <c r="J67" s="469">
        <v>0.3376704282829146</v>
      </c>
      <c r="K67" s="462">
        <v>0.14259590285153068</v>
      </c>
      <c r="L67" s="463">
        <v>35302433.480606154</v>
      </c>
      <c r="M67" s="463">
        <v>4976281.9411945716</v>
      </c>
      <c r="N67" s="462">
        <v>0.16409210165448926</v>
      </c>
      <c r="O67" s="461">
        <v>7965090.4851089716</v>
      </c>
      <c r="P67" s="461">
        <v>871789.08200171776</v>
      </c>
      <c r="Q67" s="462">
        <v>0.12290314938821385</v>
      </c>
    </row>
    <row r="68" spans="1:17" x14ac:dyDescent="0.25">
      <c r="A68" s="485" t="s">
        <v>111</v>
      </c>
      <c r="B68" s="485" t="s">
        <v>444</v>
      </c>
      <c r="C68" s="247" t="s">
        <v>145</v>
      </c>
      <c r="D68" s="465">
        <v>1825159.9259005345</v>
      </c>
      <c r="E68" s="465">
        <v>271056.08122411394</v>
      </c>
      <c r="F68" s="466">
        <v>0.17441310769072219</v>
      </c>
      <c r="G68" s="470">
        <v>0.5277205010493573</v>
      </c>
      <c r="H68" s="470">
        <v>5.9422105257266211E-2</v>
      </c>
      <c r="I68" s="471">
        <v>1.9812944364037459</v>
      </c>
      <c r="J68" s="471">
        <v>-0.12420891986752847</v>
      </c>
      <c r="K68" s="466">
        <v>-5.8992506232569172E-2</v>
      </c>
      <c r="L68" s="467">
        <v>3616179.2067338023</v>
      </c>
      <c r="M68" s="467">
        <v>344008.34577350784</v>
      </c>
      <c r="N68" s="466">
        <v>0.10513153511566649</v>
      </c>
      <c r="O68" s="465">
        <v>923223.51594555378</v>
      </c>
      <c r="P68" s="465">
        <v>116129.2669298515</v>
      </c>
      <c r="Q68" s="466">
        <v>0.14388563302424442</v>
      </c>
    </row>
    <row r="69" spans="1:17" x14ac:dyDescent="0.25">
      <c r="A69" s="485" t="s">
        <v>111</v>
      </c>
      <c r="B69" s="485" t="s">
        <v>444</v>
      </c>
      <c r="C69" s="246" t="s">
        <v>146</v>
      </c>
      <c r="D69" s="461">
        <v>24812155.77446413</v>
      </c>
      <c r="E69" s="461">
        <v>1534749.2743433677</v>
      </c>
      <c r="F69" s="462">
        <v>6.5933001356289642E-2</v>
      </c>
      <c r="G69" s="468">
        <v>7.1741018918955222</v>
      </c>
      <c r="H69" s="468">
        <v>0.15991673332486478</v>
      </c>
      <c r="I69" s="469">
        <v>2.2955885181305069</v>
      </c>
      <c r="J69" s="469">
        <v>8.9633069296343404E-2</v>
      </c>
      <c r="K69" s="462">
        <v>4.063231165602825E-2</v>
      </c>
      <c r="L69" s="463">
        <v>56958499.905925408</v>
      </c>
      <c r="M69" s="463">
        <v>5609578.2022562325</v>
      </c>
      <c r="N69" s="462">
        <v>0.10924432327184382</v>
      </c>
      <c r="O69" s="461">
        <v>11836017.202098787</v>
      </c>
      <c r="P69" s="461">
        <v>1124510.9874233101</v>
      </c>
      <c r="Q69" s="462">
        <v>0.10498159314725086</v>
      </c>
    </row>
    <row r="70" spans="1:17" x14ac:dyDescent="0.25">
      <c r="A70" s="485" t="s">
        <v>111</v>
      </c>
      <c r="B70" s="485" t="s">
        <v>444</v>
      </c>
      <c r="C70" s="247" t="s">
        <v>147</v>
      </c>
      <c r="D70" s="465">
        <v>5420880.5865212567</v>
      </c>
      <c r="E70" s="465">
        <v>-54453.506511582993</v>
      </c>
      <c r="F70" s="466">
        <v>-9.9452390642012275E-3</v>
      </c>
      <c r="G70" s="470">
        <v>1.5673748796759588</v>
      </c>
      <c r="H70" s="470">
        <v>-8.2508544122462446E-2</v>
      </c>
      <c r="I70" s="471">
        <v>2.0793245620745373</v>
      </c>
      <c r="J70" s="471">
        <v>-0.15031178638673826</v>
      </c>
      <c r="K70" s="466">
        <v>-6.7415382105010954E-2</v>
      </c>
      <c r="L70" s="467">
        <v>11271770.151626673</v>
      </c>
      <c r="M70" s="467">
        <v>-936233.76216859929</v>
      </c>
      <c r="N70" s="466">
        <v>-7.6690159077573497E-2</v>
      </c>
      <c r="O70" s="465">
        <v>2796872.9216789603</v>
      </c>
      <c r="P70" s="465">
        <v>-127642.73000687826</v>
      </c>
      <c r="Q70" s="466">
        <v>-4.364576743957535E-2</v>
      </c>
    </row>
    <row r="71" spans="1:17" x14ac:dyDescent="0.25">
      <c r="A71" s="485" t="s">
        <v>111</v>
      </c>
      <c r="B71" s="485" t="s">
        <v>444</v>
      </c>
      <c r="C71" s="246" t="s">
        <v>148</v>
      </c>
      <c r="D71" s="461">
        <v>1439861.5590377918</v>
      </c>
      <c r="E71" s="461">
        <v>-501768.24768305384</v>
      </c>
      <c r="F71" s="462">
        <v>-0.25842632099394564</v>
      </c>
      <c r="G71" s="468">
        <v>0.41631664852723788</v>
      </c>
      <c r="H71" s="468">
        <v>-0.16875501629371686</v>
      </c>
      <c r="I71" s="469">
        <v>2.3588948527518063</v>
      </c>
      <c r="J71" s="469">
        <v>1.8881958652821496E-2</v>
      </c>
      <c r="K71" s="462">
        <v>8.0691686359668276E-3</v>
      </c>
      <c r="L71" s="463">
        <v>3396482.0202894383</v>
      </c>
      <c r="M71" s="463">
        <v>-1146956.7630042606</v>
      </c>
      <c r="N71" s="462">
        <v>-0.25244243792205145</v>
      </c>
      <c r="O71" s="461">
        <v>802746.17764556408</v>
      </c>
      <c r="P71" s="461">
        <v>-237361.81888771057</v>
      </c>
      <c r="Q71" s="462">
        <v>-0.22820882031370576</v>
      </c>
    </row>
    <row r="72" spans="1:17" x14ac:dyDescent="0.25">
      <c r="A72" s="485" t="s">
        <v>111</v>
      </c>
      <c r="B72" s="485" t="s">
        <v>444</v>
      </c>
      <c r="C72" s="247" t="s">
        <v>149</v>
      </c>
      <c r="D72" s="465">
        <v>3443233.7488420233</v>
      </c>
      <c r="E72" s="465">
        <v>230566.69247856876</v>
      </c>
      <c r="F72" s="466">
        <v>7.176800098904626E-2</v>
      </c>
      <c r="G72" s="470">
        <v>0.99556483428290776</v>
      </c>
      <c r="H72" s="470">
        <v>2.749128252977262E-2</v>
      </c>
      <c r="I72" s="471">
        <v>2.0752034021780328</v>
      </c>
      <c r="J72" s="471">
        <v>-9.0009379508267706E-2</v>
      </c>
      <c r="K72" s="466">
        <v>-4.1570685463147433E-2</v>
      </c>
      <c r="L72" s="467">
        <v>7145410.3900911892</v>
      </c>
      <c r="M72" s="467">
        <v>189302.61635053437</v>
      </c>
      <c r="N72" s="466">
        <v>2.7213870530464292E-2</v>
      </c>
      <c r="O72" s="465">
        <v>1748126.1533156633</v>
      </c>
      <c r="P72" s="465">
        <v>91554.158629394602</v>
      </c>
      <c r="Q72" s="466">
        <v>5.5267237960722415E-2</v>
      </c>
    </row>
    <row r="73" spans="1:17" x14ac:dyDescent="0.25">
      <c r="A73" s="485" t="s">
        <v>111</v>
      </c>
      <c r="B73" s="485" t="s">
        <v>444</v>
      </c>
      <c r="C73" s="246" t="s">
        <v>150</v>
      </c>
      <c r="D73" s="461">
        <v>26080386.241640676</v>
      </c>
      <c r="E73" s="461">
        <v>-896227.91214453802</v>
      </c>
      <c r="F73" s="462">
        <v>-3.3222401708213785E-2</v>
      </c>
      <c r="G73" s="468">
        <v>7.540793713300844</v>
      </c>
      <c r="H73" s="468">
        <v>-0.58807436420537318</v>
      </c>
      <c r="I73" s="469">
        <v>1.9219763553097651</v>
      </c>
      <c r="J73" s="469">
        <v>-6.2745253835394532E-3</v>
      </c>
      <c r="K73" s="462">
        <v>-3.2539984533980566E-3</v>
      </c>
      <c r="L73" s="463">
        <v>50125885.693779491</v>
      </c>
      <c r="M73" s="463">
        <v>-1891794.3063803092</v>
      </c>
      <c r="N73" s="462">
        <v>-3.6368294517835041E-2</v>
      </c>
      <c r="O73" s="461">
        <v>11023840.855506241</v>
      </c>
      <c r="P73" s="461">
        <v>-255400.12946109101</v>
      </c>
      <c r="Q73" s="462">
        <v>-2.2643379089203025E-2</v>
      </c>
    </row>
    <row r="74" spans="1:17" x14ac:dyDescent="0.25">
      <c r="A74" s="485" t="s">
        <v>111</v>
      </c>
      <c r="B74" s="485" t="s">
        <v>444</v>
      </c>
      <c r="C74" s="247" t="s">
        <v>151</v>
      </c>
      <c r="D74" s="465">
        <v>790069.78042674786</v>
      </c>
      <c r="E74" s="465">
        <v>300439.79911529244</v>
      </c>
      <c r="F74" s="466">
        <v>0.61360580557296707</v>
      </c>
      <c r="G74" s="470">
        <v>0.22843807519225623</v>
      </c>
      <c r="H74" s="470">
        <v>8.0897783360852182E-2</v>
      </c>
      <c r="I74" s="471">
        <v>1.9739687668789394</v>
      </c>
      <c r="J74" s="471">
        <v>0.11274235755243134</v>
      </c>
      <c r="K74" s="466">
        <v>6.0574230511390388E-2</v>
      </c>
      <c r="L74" s="467">
        <v>1559573.0702173018</v>
      </c>
      <c r="M74" s="467">
        <v>648260.81820237637</v>
      </c>
      <c r="N74" s="466">
        <v>0.71134873559426171</v>
      </c>
      <c r="O74" s="465">
        <v>392820.41883075237</v>
      </c>
      <c r="P74" s="465">
        <v>150482.72755897045</v>
      </c>
      <c r="Q74" s="466">
        <v>0.62096294954879283</v>
      </c>
    </row>
    <row r="75" spans="1:17" x14ac:dyDescent="0.25">
      <c r="A75" s="485" t="s">
        <v>111</v>
      </c>
      <c r="B75" s="485" t="s">
        <v>444</v>
      </c>
      <c r="C75" s="246" t="s">
        <v>152</v>
      </c>
      <c r="D75" s="461">
        <v>246134.1985912323</v>
      </c>
      <c r="E75" s="461">
        <v>-383618.17795777321</v>
      </c>
      <c r="F75" s="462">
        <v>-0.60915717390376711</v>
      </c>
      <c r="G75" s="468">
        <v>7.1166400687796894E-2</v>
      </c>
      <c r="H75" s="468">
        <v>-0.11859699813164279</v>
      </c>
      <c r="I75" s="469">
        <v>1.9993763804311357</v>
      </c>
      <c r="J75" s="469">
        <v>-0.11302878222874391</v>
      </c>
      <c r="K75" s="462">
        <v>-5.3507151102784339E-2</v>
      </c>
      <c r="L75" s="463">
        <v>492114.90307965636</v>
      </c>
      <c r="M75" s="463">
        <v>-838177.26833979134</v>
      </c>
      <c r="N75" s="462">
        <v>-0.6300700600571375</v>
      </c>
      <c r="O75" s="461">
        <v>123067.09929561615</v>
      </c>
      <c r="P75" s="461">
        <v>-191809.0889788866</v>
      </c>
      <c r="Q75" s="462">
        <v>-0.60915717390376711</v>
      </c>
    </row>
    <row r="76" spans="1:17" x14ac:dyDescent="0.25">
      <c r="A76" s="485" t="s">
        <v>111</v>
      </c>
      <c r="B76" s="485" t="s">
        <v>444</v>
      </c>
      <c r="C76" s="247" t="s">
        <v>153</v>
      </c>
      <c r="D76" s="465">
        <v>77.703511856496334</v>
      </c>
      <c r="E76" s="465">
        <v>-13590.575533676143</v>
      </c>
      <c r="F76" s="466">
        <v>-0.99431504788586433</v>
      </c>
      <c r="G76" s="470">
        <v>2.2466927762493296E-5</v>
      </c>
      <c r="H76" s="470">
        <v>-4.0961980972212811E-3</v>
      </c>
      <c r="I76" s="471">
        <v>1.7809385264788924</v>
      </c>
      <c r="J76" s="471">
        <v>-1.2272745113554437</v>
      </c>
      <c r="K76" s="466">
        <v>-0.40797460017624937</v>
      </c>
      <c r="L76" s="467">
        <v>138.38517790794373</v>
      </c>
      <c r="M76" s="467">
        <v>-40978.710051621201</v>
      </c>
      <c r="N76" s="466">
        <v>-0.99663436395165006</v>
      </c>
      <c r="O76" s="465">
        <v>48.947094082832336</v>
      </c>
      <c r="P76" s="465">
        <v>-8560.9924621582031</v>
      </c>
      <c r="Q76" s="466">
        <v>-0.99431504788586433</v>
      </c>
    </row>
    <row r="77" spans="1:17" x14ac:dyDescent="0.25">
      <c r="A77" s="485" t="s">
        <v>111</v>
      </c>
      <c r="B77" s="485" t="s">
        <v>444</v>
      </c>
      <c r="C77" s="247" t="s">
        <v>154</v>
      </c>
      <c r="D77" s="461">
        <v>4520621.0235283934</v>
      </c>
      <c r="E77" s="461">
        <v>682141.23026325088</v>
      </c>
      <c r="F77" s="462">
        <v>0.17771129900439001</v>
      </c>
      <c r="G77" s="468">
        <v>1.3070769074735162</v>
      </c>
      <c r="H77" s="468">
        <v>0.15042708923650405</v>
      </c>
      <c r="I77" s="469">
        <v>2.0904152461584458</v>
      </c>
      <c r="J77" s="469">
        <v>2.2046515547201384E-2</v>
      </c>
      <c r="K77" s="462">
        <v>1.0658890371392435E-2</v>
      </c>
      <c r="L77" s="463">
        <v>9449975.1096881516</v>
      </c>
      <c r="M77" s="463">
        <v>1510583.5322154164</v>
      </c>
      <c r="N77" s="462">
        <v>0.19026439462962791</v>
      </c>
      <c r="O77" s="461">
        <v>2414558.5728245974</v>
      </c>
      <c r="P77" s="461">
        <v>517718.23177948967</v>
      </c>
      <c r="Q77" s="462">
        <v>0.27293716849897914</v>
      </c>
    </row>
    <row r="78" spans="1:17" x14ac:dyDescent="0.25">
      <c r="A78" s="485" t="s">
        <v>111</v>
      </c>
      <c r="B78" s="485" t="s">
        <v>444</v>
      </c>
      <c r="C78" s="246" t="s">
        <v>155</v>
      </c>
      <c r="D78" s="465">
        <v>142497302.98207209</v>
      </c>
      <c r="E78" s="465">
        <v>8076948.9580317438</v>
      </c>
      <c r="F78" s="466">
        <v>6.0087246583112153E-2</v>
      </c>
      <c r="G78" s="470">
        <v>41.201183009087863</v>
      </c>
      <c r="H78" s="470">
        <v>0.69627314293307307</v>
      </c>
      <c r="I78" s="471">
        <v>2.5003534083478502</v>
      </c>
      <c r="J78" s="471">
        <v>0.12828098697065071</v>
      </c>
      <c r="K78" s="466">
        <v>5.4079709293265235E-2</v>
      </c>
      <c r="L78" s="467">
        <v>356293617.1916002</v>
      </c>
      <c r="M78" s="467">
        <v>37438802.539414465</v>
      </c>
      <c r="N78" s="466">
        <v>0.11741645670382485</v>
      </c>
      <c r="O78" s="465">
        <v>83083660.990792751</v>
      </c>
      <c r="P78" s="465">
        <v>4387781.221283257</v>
      </c>
      <c r="Q78" s="466">
        <v>5.5756174708695372E-2</v>
      </c>
    </row>
    <row r="79" spans="1:17" x14ac:dyDescent="0.25">
      <c r="A79" s="485" t="s">
        <v>111</v>
      </c>
      <c r="B79" s="485" t="s">
        <v>444</v>
      </c>
      <c r="C79" s="247" t="s">
        <v>156</v>
      </c>
      <c r="D79" s="461">
        <v>1606138.3621813527</v>
      </c>
      <c r="E79" s="461">
        <v>201254.62424098095</v>
      </c>
      <c r="F79" s="462">
        <v>0.14325357949977419</v>
      </c>
      <c r="G79" s="468">
        <v>0.46439335491476746</v>
      </c>
      <c r="H79" s="468">
        <v>4.1059481180702628E-2</v>
      </c>
      <c r="I79" s="469">
        <v>1.8689204661224923</v>
      </c>
      <c r="J79" s="469">
        <v>2.0085622198108943E-2</v>
      </c>
      <c r="K79" s="462">
        <v>1.0863935339662192E-2</v>
      </c>
      <c r="L79" s="463">
        <v>3001744.85650519</v>
      </c>
      <c r="M79" s="463">
        <v>404346.8501382987</v>
      </c>
      <c r="N79" s="462">
        <v>0.15567381246429715</v>
      </c>
      <c r="O79" s="461">
        <v>886794.10960716009</v>
      </c>
      <c r="P79" s="461">
        <v>164504.68284798646</v>
      </c>
      <c r="Q79" s="462">
        <v>0.22775452159960216</v>
      </c>
    </row>
    <row r="80" spans="1:17" x14ac:dyDescent="0.25">
      <c r="A80" s="485" t="s">
        <v>111</v>
      </c>
      <c r="B80" s="485" t="s">
        <v>444</v>
      </c>
      <c r="C80" s="246" t="s">
        <v>157</v>
      </c>
      <c r="D80" s="465">
        <v>39864.273071050644</v>
      </c>
      <c r="E80" s="465">
        <v>-229616.31780767441</v>
      </c>
      <c r="F80" s="466">
        <v>-0.85206996562883874</v>
      </c>
      <c r="G80" s="470">
        <v>1.1526219626284799E-2</v>
      </c>
      <c r="H80" s="470">
        <v>-6.9676416116429857E-2</v>
      </c>
      <c r="I80" s="471">
        <v>2.1852982793858593</v>
      </c>
      <c r="J80" s="471">
        <v>9.1021910805189066E-2</v>
      </c>
      <c r="K80" s="466">
        <v>4.346222502948658E-2</v>
      </c>
      <c r="L80" s="467">
        <v>87115.327351135013</v>
      </c>
      <c r="M80" s="467">
        <v>-477251.50591733452</v>
      </c>
      <c r="N80" s="466">
        <v>-0.84564059718637963</v>
      </c>
      <c r="O80" s="465">
        <v>19932.136535525322</v>
      </c>
      <c r="P80" s="465">
        <v>-114808.1589038372</v>
      </c>
      <c r="Q80" s="466">
        <v>-0.85206996562883874</v>
      </c>
    </row>
    <row r="81" spans="1:17" x14ac:dyDescent="0.25">
      <c r="A81" s="485" t="s">
        <v>111</v>
      </c>
      <c r="B81" s="485" t="s">
        <v>444</v>
      </c>
      <c r="C81" s="246" t="s">
        <v>158</v>
      </c>
      <c r="D81" s="461">
        <v>35843486.438431181</v>
      </c>
      <c r="E81" s="461">
        <v>3569381.8992025331</v>
      </c>
      <c r="F81" s="462">
        <v>0.11059584611755867</v>
      </c>
      <c r="G81" s="468">
        <v>10.363663125746042</v>
      </c>
      <c r="H81" s="468">
        <v>0.63850130138038352</v>
      </c>
      <c r="I81" s="469">
        <v>2.1857342674356914</v>
      </c>
      <c r="J81" s="469">
        <v>6.0929070031928045E-2</v>
      </c>
      <c r="K81" s="462">
        <v>2.8675132245711499E-2</v>
      </c>
      <c r="L81" s="463">
        <v>78344336.572845519</v>
      </c>
      <c r="M81" s="463">
        <v>9768151.5063401014</v>
      </c>
      <c r="N81" s="462">
        <v>0.14244232887651762</v>
      </c>
      <c r="O81" s="461">
        <v>16547142.483734071</v>
      </c>
      <c r="P81" s="461">
        <v>1908995.1261760965</v>
      </c>
      <c r="Q81" s="462">
        <v>0.13041234519274347</v>
      </c>
    </row>
    <row r="82" spans="1:17" x14ac:dyDescent="0.25">
      <c r="A82" s="485" t="s">
        <v>111</v>
      </c>
      <c r="B82" s="485" t="s">
        <v>444</v>
      </c>
      <c r="C82" s="247" t="s">
        <v>159</v>
      </c>
      <c r="D82" s="465">
        <v>350101.8195643425</v>
      </c>
      <c r="E82" s="465">
        <v>217663.63014984131</v>
      </c>
      <c r="F82" s="466">
        <v>1.6435110681602874</v>
      </c>
      <c r="G82" s="470">
        <v>0.1012272431675421</v>
      </c>
      <c r="H82" s="470">
        <v>6.1319619325756101E-2</v>
      </c>
      <c r="I82" s="471">
        <v>1.9866814460066073</v>
      </c>
      <c r="J82" s="471">
        <v>-0.18372705395788258</v>
      </c>
      <c r="K82" s="466">
        <v>-8.4650909707038355E-2</v>
      </c>
      <c r="L82" s="467">
        <v>695540.78914163227</v>
      </c>
      <c r="M82" s="467">
        <v>408095.81711649173</v>
      </c>
      <c r="N82" s="466">
        <v>1.4197354514198941</v>
      </c>
      <c r="O82" s="465">
        <v>175050.90978217125</v>
      </c>
      <c r="P82" s="465">
        <v>108831.81507492065</v>
      </c>
      <c r="Q82" s="466">
        <v>1.6435110681602874</v>
      </c>
    </row>
    <row r="83" spans="1:17" x14ac:dyDescent="0.25">
      <c r="A83" s="485" t="s">
        <v>111</v>
      </c>
      <c r="B83" s="485" t="s">
        <v>444</v>
      </c>
      <c r="C83" s="246" t="s">
        <v>160</v>
      </c>
      <c r="D83" s="461">
        <v>81350453.653342247</v>
      </c>
      <c r="E83" s="461">
        <v>452619.36913111806</v>
      </c>
      <c r="F83" s="462">
        <v>5.5949503857046518E-3</v>
      </c>
      <c r="G83" s="468">
        <v>23.521392045331297</v>
      </c>
      <c r="H83" s="468">
        <v>-0.85556715731348021</v>
      </c>
      <c r="I83" s="469">
        <v>1.9492162096997829</v>
      </c>
      <c r="J83" s="469">
        <v>1.1730725944480991E-2</v>
      </c>
      <c r="K83" s="462">
        <v>6.0546135921204884E-3</v>
      </c>
      <c r="L83" s="463">
        <v>158569622.92752564</v>
      </c>
      <c r="M83" s="463">
        <v>1831243.3346245885</v>
      </c>
      <c r="N83" s="462">
        <v>1.1683439240477695E-2</v>
      </c>
      <c r="O83" s="461">
        <v>33268763.025876641</v>
      </c>
      <c r="P83" s="461">
        <v>256283.16402512044</v>
      </c>
      <c r="Q83" s="462">
        <v>7.7632206092240743E-3</v>
      </c>
    </row>
    <row r="84" spans="1:17" x14ac:dyDescent="0.25">
      <c r="A84" s="485" t="s">
        <v>111</v>
      </c>
      <c r="B84" s="485" t="s">
        <v>444</v>
      </c>
      <c r="C84" s="247" t="s">
        <v>161</v>
      </c>
      <c r="D84" s="465">
        <v>2543920.5292777047</v>
      </c>
      <c r="E84" s="465">
        <v>296950.63780169282</v>
      </c>
      <c r="F84" s="466">
        <v>0.13215603775030066</v>
      </c>
      <c r="G84" s="470">
        <v>0.73554048458400001</v>
      </c>
      <c r="H84" s="470">
        <v>5.8460636171145386E-2</v>
      </c>
      <c r="I84" s="471">
        <v>2.6100950294857883</v>
      </c>
      <c r="J84" s="471">
        <v>0.53882079027451235</v>
      </c>
      <c r="K84" s="466">
        <v>0.26013976327909666</v>
      </c>
      <c r="L84" s="467">
        <v>6639874.3288745927</v>
      </c>
      <c r="M84" s="467">
        <v>1985783.4763769731</v>
      </c>
      <c r="N84" s="466">
        <v>0.42667484140566392</v>
      </c>
      <c r="O84" s="465">
        <v>1526187.3118804693</v>
      </c>
      <c r="P84" s="465">
        <v>448631.6346264116</v>
      </c>
      <c r="Q84" s="466">
        <v>0.41634195252876638</v>
      </c>
    </row>
    <row r="85" spans="1:17" x14ac:dyDescent="0.25">
      <c r="A85" s="485" t="s">
        <v>111</v>
      </c>
      <c r="B85" s="485" t="s">
        <v>451</v>
      </c>
      <c r="C85" s="246" t="s">
        <v>284</v>
      </c>
      <c r="D85" s="461">
        <v>2382748137.2992511</v>
      </c>
      <c r="E85" s="461">
        <v>96970215.086664677</v>
      </c>
      <c r="F85" s="462">
        <v>4.2423287995011993E-2</v>
      </c>
      <c r="G85" s="468">
        <v>56.638755844156691</v>
      </c>
      <c r="H85" s="468">
        <v>0.26768689330518924</v>
      </c>
      <c r="I85" s="469">
        <v>2.0904355536271573</v>
      </c>
      <c r="J85" s="469">
        <v>4.9211940662689191E-2</v>
      </c>
      <c r="K85" s="462">
        <v>2.4109039475209045E-2</v>
      </c>
      <c r="L85" s="463">
        <v>4980981421.5492382</v>
      </c>
      <c r="M85" s="463">
        <v>315197552.73604774</v>
      </c>
      <c r="N85" s="462">
        <v>6.7555112195161068E-2</v>
      </c>
      <c r="O85" s="461">
        <v>1069787738.7693912</v>
      </c>
      <c r="P85" s="461">
        <v>59585257.067986369</v>
      </c>
      <c r="Q85" s="462">
        <v>5.8983479200755473E-2</v>
      </c>
    </row>
    <row r="86" spans="1:17" x14ac:dyDescent="0.25">
      <c r="A86" s="485" t="s">
        <v>111</v>
      </c>
      <c r="B86" s="485" t="s">
        <v>451</v>
      </c>
      <c r="C86" s="247" t="s">
        <v>33</v>
      </c>
      <c r="D86" s="465">
        <v>163287758.03169724</v>
      </c>
      <c r="E86" s="465">
        <v>37026893.711751178</v>
      </c>
      <c r="F86" s="466">
        <v>0.29325709047836651</v>
      </c>
      <c r="G86" s="470">
        <v>3.8814070672109482</v>
      </c>
      <c r="H86" s="470">
        <v>0.7676050573095532</v>
      </c>
      <c r="I86" s="471">
        <v>2.4989808765789805</v>
      </c>
      <c r="J86" s="471">
        <v>5.8367623129825574E-2</v>
      </c>
      <c r="K86" s="466">
        <v>2.3915146345836864E-2</v>
      </c>
      <c r="L86" s="467">
        <v>408052984.70066726</v>
      </c>
      <c r="M86" s="467">
        <v>99899045.849461377</v>
      </c>
      <c r="N86" s="466">
        <v>0.32418552305994791</v>
      </c>
      <c r="O86" s="465">
        <v>92620048.852003396</v>
      </c>
      <c r="P86" s="465">
        <v>20852840.880738884</v>
      </c>
      <c r="Q86" s="466">
        <v>0.29056224242537526</v>
      </c>
    </row>
    <row r="87" spans="1:17" x14ac:dyDescent="0.25">
      <c r="A87" s="485" t="s">
        <v>111</v>
      </c>
      <c r="B87" s="485" t="s">
        <v>451</v>
      </c>
      <c r="C87" s="246" t="s">
        <v>145</v>
      </c>
      <c r="D87" s="461">
        <v>23888266.775099922</v>
      </c>
      <c r="E87" s="461">
        <v>3476754.5673329756</v>
      </c>
      <c r="F87" s="462">
        <v>0.17033302246023732</v>
      </c>
      <c r="G87" s="468">
        <v>0.56783244869033356</v>
      </c>
      <c r="H87" s="468">
        <v>6.4450754924824549E-2</v>
      </c>
      <c r="I87" s="469">
        <v>2.0894087458062489</v>
      </c>
      <c r="J87" s="469">
        <v>-2.9788689647413324E-2</v>
      </c>
      <c r="K87" s="462">
        <v>-1.4056590079364823E-2</v>
      </c>
      <c r="L87" s="463">
        <v>49912353.522046611</v>
      </c>
      <c r="M87" s="463">
        <v>6656329.1976157799</v>
      </c>
      <c r="N87" s="462">
        <v>0.15388213090716965</v>
      </c>
      <c r="O87" s="461">
        <v>12194573.624609116</v>
      </c>
      <c r="P87" s="461">
        <v>1650723.1551329531</v>
      </c>
      <c r="Q87" s="462">
        <v>0.15655790642248779</v>
      </c>
    </row>
    <row r="88" spans="1:17" x14ac:dyDescent="0.25">
      <c r="A88" s="485" t="s">
        <v>111</v>
      </c>
      <c r="B88" s="485" t="s">
        <v>451</v>
      </c>
      <c r="C88" s="247" t="s">
        <v>146</v>
      </c>
      <c r="D88" s="465">
        <v>284782214.38591975</v>
      </c>
      <c r="E88" s="465">
        <v>21273849.901296437</v>
      </c>
      <c r="F88" s="466">
        <v>8.0733110476035166E-2</v>
      </c>
      <c r="G88" s="470">
        <v>6.7693727494189853</v>
      </c>
      <c r="H88" s="470">
        <v>0.27082009513916816</v>
      </c>
      <c r="I88" s="471">
        <v>2.2938372949072638</v>
      </c>
      <c r="J88" s="471">
        <v>6.3660947604424756E-2</v>
      </c>
      <c r="K88" s="466">
        <v>2.8545252791966829E-2</v>
      </c>
      <c r="L88" s="467">
        <v>653244064.28469861</v>
      </c>
      <c r="M88" s="467">
        <v>65573942.494636178</v>
      </c>
      <c r="N88" s="466">
        <v>0.11158291031522209</v>
      </c>
      <c r="O88" s="465">
        <v>134624767.49513075</v>
      </c>
      <c r="P88" s="465">
        <v>13187542.35610573</v>
      </c>
      <c r="Q88" s="466">
        <v>0.10859555083713607</v>
      </c>
    </row>
    <row r="89" spans="1:17" x14ac:dyDescent="0.25">
      <c r="A89" s="485" t="s">
        <v>111</v>
      </c>
      <c r="B89" s="485" t="s">
        <v>451</v>
      </c>
      <c r="C89" s="246" t="s">
        <v>147</v>
      </c>
      <c r="D89" s="461">
        <v>62124616.681561507</v>
      </c>
      <c r="E89" s="461">
        <v>-53087.139718510211</v>
      </c>
      <c r="F89" s="462">
        <v>-8.5379704389053671E-4</v>
      </c>
      <c r="G89" s="468">
        <v>1.4767238471654192</v>
      </c>
      <c r="H89" s="468">
        <v>-5.6681299176272626E-2</v>
      </c>
      <c r="I89" s="469">
        <v>2.171603595397678</v>
      </c>
      <c r="J89" s="469">
        <v>-8.4272324555554778E-2</v>
      </c>
      <c r="K89" s="462">
        <v>-3.7356808417593222E-2</v>
      </c>
      <c r="L89" s="463">
        <v>134910040.94838154</v>
      </c>
      <c r="M89" s="463">
        <v>-5355143.8600281477</v>
      </c>
      <c r="N89" s="462">
        <v>-3.8178710328887519E-2</v>
      </c>
      <c r="O89" s="461">
        <v>32700137.215567049</v>
      </c>
      <c r="P89" s="461">
        <v>-379538.41161724553</v>
      </c>
      <c r="Q89" s="462">
        <v>-1.1473462312470427E-2</v>
      </c>
    </row>
    <row r="90" spans="1:17" x14ac:dyDescent="0.25">
      <c r="A90" s="485" t="s">
        <v>111</v>
      </c>
      <c r="B90" s="485" t="s">
        <v>451</v>
      </c>
      <c r="C90" s="247" t="s">
        <v>148</v>
      </c>
      <c r="D90" s="465">
        <v>18587631.368288338</v>
      </c>
      <c r="E90" s="465">
        <v>-13279365.623114191</v>
      </c>
      <c r="F90" s="466">
        <v>-0.41671217487787954</v>
      </c>
      <c r="G90" s="470">
        <v>0.44183449283185905</v>
      </c>
      <c r="H90" s="470">
        <v>-0.34405842668679376</v>
      </c>
      <c r="I90" s="471">
        <v>2.3289283128519442</v>
      </c>
      <c r="J90" s="471">
        <v>5.3980929528131938E-2</v>
      </c>
      <c r="K90" s="466">
        <v>2.3728429907360359E-2</v>
      </c>
      <c r="L90" s="467">
        <v>43289260.962461635</v>
      </c>
      <c r="M90" s="467">
        <v>-29206480.457517341</v>
      </c>
      <c r="N90" s="466">
        <v>-0.40287167060365253</v>
      </c>
      <c r="O90" s="465">
        <v>10123829.440335145</v>
      </c>
      <c r="P90" s="465">
        <v>-6679720.3900180217</v>
      </c>
      <c r="Q90" s="466">
        <v>-0.39751840875623073</v>
      </c>
    </row>
    <row r="91" spans="1:17" x14ac:dyDescent="0.25">
      <c r="A91" s="485" t="s">
        <v>111</v>
      </c>
      <c r="B91" s="485" t="s">
        <v>451</v>
      </c>
      <c r="C91" s="246" t="s">
        <v>149</v>
      </c>
      <c r="D91" s="461">
        <v>39600059.317391455</v>
      </c>
      <c r="E91" s="461">
        <v>1311432.9691412747</v>
      </c>
      <c r="F91" s="462">
        <v>3.425124101380065E-2</v>
      </c>
      <c r="G91" s="468">
        <v>0.94130724770352414</v>
      </c>
      <c r="H91" s="468">
        <v>-2.9536863689082482E-3</v>
      </c>
      <c r="I91" s="469">
        <v>2.1025317019429308</v>
      </c>
      <c r="J91" s="469">
        <v>-6.7721536566728524E-2</v>
      </c>
      <c r="K91" s="462">
        <v>-3.1204439816080527E-2</v>
      </c>
      <c r="L91" s="463">
        <v>83260380.113636076</v>
      </c>
      <c r="M91" s="463">
        <v>164364.78325985372</v>
      </c>
      <c r="N91" s="462">
        <v>1.9780104088790071E-3</v>
      </c>
      <c r="O91" s="461">
        <v>20270838.413157549</v>
      </c>
      <c r="P91" s="461">
        <v>598956.88329894096</v>
      </c>
      <c r="Q91" s="462">
        <v>3.0447361244516705E-2</v>
      </c>
    </row>
    <row r="92" spans="1:17" x14ac:dyDescent="0.25">
      <c r="A92" s="485" t="s">
        <v>111</v>
      </c>
      <c r="B92" s="485" t="s">
        <v>451</v>
      </c>
      <c r="C92" s="247" t="s">
        <v>150</v>
      </c>
      <c r="D92" s="465">
        <v>312467075.42118424</v>
      </c>
      <c r="E92" s="465">
        <v>-12363162.688113809</v>
      </c>
      <c r="F92" s="466">
        <v>-3.806038120119188E-2</v>
      </c>
      <c r="G92" s="470">
        <v>7.4274515703442461</v>
      </c>
      <c r="H92" s="470">
        <v>-0.58340004032143611</v>
      </c>
      <c r="I92" s="471">
        <v>1.9276086936189176</v>
      </c>
      <c r="J92" s="471">
        <v>-2.3172442769909818E-3</v>
      </c>
      <c r="K92" s="466">
        <v>-1.200690778588812E-3</v>
      </c>
      <c r="L92" s="467">
        <v>602314251.05155277</v>
      </c>
      <c r="M92" s="467">
        <v>-24584050.888485551</v>
      </c>
      <c r="N92" s="466">
        <v>-3.921537323104278E-2</v>
      </c>
      <c r="O92" s="465">
        <v>131201734.06613825</v>
      </c>
      <c r="P92" s="465">
        <v>-5837546.0398683399</v>
      </c>
      <c r="Q92" s="466">
        <v>-4.2597611687340393E-2</v>
      </c>
    </row>
    <row r="93" spans="1:17" x14ac:dyDescent="0.25">
      <c r="A93" s="485" t="s">
        <v>111</v>
      </c>
      <c r="B93" s="485" t="s">
        <v>451</v>
      </c>
      <c r="C93" s="246" t="s">
        <v>151</v>
      </c>
      <c r="D93" s="461">
        <v>8889755.1729515903</v>
      </c>
      <c r="E93" s="461">
        <v>978633.72614865191</v>
      </c>
      <c r="F93" s="462">
        <v>0.12370353972307425</v>
      </c>
      <c r="G93" s="468">
        <v>0.21131258687115639</v>
      </c>
      <c r="H93" s="468">
        <v>1.6211230688395695E-2</v>
      </c>
      <c r="I93" s="469">
        <v>1.9701629113626575</v>
      </c>
      <c r="J93" s="469">
        <v>4.6379559010130134E-2</v>
      </c>
      <c r="K93" s="462">
        <v>2.4108514585810398E-2</v>
      </c>
      <c r="L93" s="463">
        <v>17514265.932843551</v>
      </c>
      <c r="M93" s="463">
        <v>2294982.1950450167</v>
      </c>
      <c r="N93" s="462">
        <v>0.15079436290061476</v>
      </c>
      <c r="O93" s="461">
        <v>4418463.8194777248</v>
      </c>
      <c r="P93" s="461">
        <v>477218.53096940182</v>
      </c>
      <c r="Q93" s="462">
        <v>0.12108318463731518</v>
      </c>
    </row>
    <row r="94" spans="1:17" x14ac:dyDescent="0.25">
      <c r="A94" s="485" t="s">
        <v>111</v>
      </c>
      <c r="B94" s="485" t="s">
        <v>451</v>
      </c>
      <c r="C94" s="247" t="s">
        <v>152</v>
      </c>
      <c r="D94" s="465">
        <v>6069366.2686742861</v>
      </c>
      <c r="E94" s="465">
        <v>-1040507.8659709627</v>
      </c>
      <c r="F94" s="466">
        <v>-0.14634687566418916</v>
      </c>
      <c r="G94" s="470">
        <v>0.14427095706801932</v>
      </c>
      <c r="H94" s="470">
        <v>-3.1070313482010864E-2</v>
      </c>
      <c r="I94" s="471">
        <v>2.0462081113681609</v>
      </c>
      <c r="J94" s="471">
        <v>-4.5352967439886704E-2</v>
      </c>
      <c r="K94" s="466">
        <v>-2.1683788199832417E-2</v>
      </c>
      <c r="L94" s="467">
        <v>12419186.489825632</v>
      </c>
      <c r="M94" s="467">
        <v>-2451549.5254224185</v>
      </c>
      <c r="N94" s="466">
        <v>-0.16485730920841213</v>
      </c>
      <c r="O94" s="465">
        <v>3034683.134337143</v>
      </c>
      <c r="P94" s="465">
        <v>-520253.93298548134</v>
      </c>
      <c r="Q94" s="466">
        <v>-0.14634687566418916</v>
      </c>
    </row>
    <row r="95" spans="1:17" x14ac:dyDescent="0.25">
      <c r="A95" s="485" t="s">
        <v>111</v>
      </c>
      <c r="B95" s="485" t="s">
        <v>451</v>
      </c>
      <c r="C95" s="246" t="s">
        <v>153</v>
      </c>
      <c r="D95" s="461">
        <v>490701.01624331309</v>
      </c>
      <c r="E95" s="461">
        <v>281821.6993373633</v>
      </c>
      <c r="F95" s="462">
        <v>1.3492082582032601</v>
      </c>
      <c r="G95" s="468">
        <v>1.1664134625234237E-2</v>
      </c>
      <c r="H95" s="468">
        <v>6.5128247533135482E-3</v>
      </c>
      <c r="I95" s="469">
        <v>2.8797212578510556</v>
      </c>
      <c r="J95" s="469">
        <v>0.36585504625105258</v>
      </c>
      <c r="K95" s="462">
        <v>0.14553481190162321</v>
      </c>
      <c r="L95" s="463">
        <v>1413082.1477249849</v>
      </c>
      <c r="M95" s="463">
        <v>887987.49065302848</v>
      </c>
      <c r="N95" s="462">
        <v>1.6910998401786117</v>
      </c>
      <c r="O95" s="461">
        <v>309103.00235799252</v>
      </c>
      <c r="P95" s="461">
        <v>177525.10872484668</v>
      </c>
      <c r="Q95" s="462">
        <v>1.3492016312391115</v>
      </c>
    </row>
    <row r="96" spans="1:17" x14ac:dyDescent="0.25">
      <c r="A96" s="485" t="s">
        <v>111</v>
      </c>
      <c r="B96" s="485" t="s">
        <v>451</v>
      </c>
      <c r="C96" s="246" t="s">
        <v>154</v>
      </c>
      <c r="D96" s="465">
        <v>54232678.106534868</v>
      </c>
      <c r="E96" s="465">
        <v>742742.09896638989</v>
      </c>
      <c r="F96" s="466">
        <v>1.3885641943211461E-2</v>
      </c>
      <c r="G96" s="470">
        <v>1.2891297095010581</v>
      </c>
      <c r="H96" s="470">
        <v>-3.0020695075666071E-2</v>
      </c>
      <c r="I96" s="471">
        <v>2.1970117654473751</v>
      </c>
      <c r="J96" s="471">
        <v>8.4349597792451547E-2</v>
      </c>
      <c r="K96" s="466">
        <v>3.9925738759302186E-2</v>
      </c>
      <c r="L96" s="467">
        <v>119149831.87177739</v>
      </c>
      <c r="M96" s="467">
        <v>6143667.7183046192</v>
      </c>
      <c r="N96" s="466">
        <v>5.4365775215243599E-2</v>
      </c>
      <c r="O96" s="465">
        <v>28433129.697802514</v>
      </c>
      <c r="P96" s="465">
        <v>1297003.2348197773</v>
      </c>
      <c r="Q96" s="466">
        <v>4.7796181838592959E-2</v>
      </c>
    </row>
    <row r="97" spans="1:17" x14ac:dyDescent="0.25">
      <c r="A97" s="485" t="s">
        <v>111</v>
      </c>
      <c r="B97" s="485" t="s">
        <v>451</v>
      </c>
      <c r="C97" s="247" t="s">
        <v>155</v>
      </c>
      <c r="D97" s="461">
        <v>1762048993.8333855</v>
      </c>
      <c r="E97" s="461">
        <v>55126887.806708097</v>
      </c>
      <c r="F97" s="462">
        <v>3.2296077021950829E-2</v>
      </c>
      <c r="G97" s="468">
        <v>41.884520308676294</v>
      </c>
      <c r="H97" s="468">
        <v>-0.21100559412991515</v>
      </c>
      <c r="I97" s="469">
        <v>2.5336174976959214</v>
      </c>
      <c r="J97" s="469">
        <v>0.11096024682811212</v>
      </c>
      <c r="K97" s="462">
        <v>4.5801050391410317E-2</v>
      </c>
      <c r="L97" s="463">
        <v>4464358162.5737581</v>
      </c>
      <c r="M97" s="463">
        <v>329070945.74167681</v>
      </c>
      <c r="N97" s="462">
        <v>7.9576321664488428E-2</v>
      </c>
      <c r="O97" s="461">
        <v>1049420136.74642</v>
      </c>
      <c r="P97" s="461">
        <v>23860887.201389909</v>
      </c>
      <c r="Q97" s="462">
        <v>2.326622007648543E-2</v>
      </c>
    </row>
    <row r="98" spans="1:17" x14ac:dyDescent="0.25">
      <c r="A98" s="485" t="s">
        <v>111</v>
      </c>
      <c r="B98" s="485" t="s">
        <v>451</v>
      </c>
      <c r="C98" s="246" t="s">
        <v>156</v>
      </c>
      <c r="D98" s="465">
        <v>58808981.628291793</v>
      </c>
      <c r="E98" s="465">
        <v>-1332653.4364039004</v>
      </c>
      <c r="F98" s="466">
        <v>-2.2158583400174195E-2</v>
      </c>
      <c r="G98" s="470">
        <v>1.397910043343364</v>
      </c>
      <c r="H98" s="470">
        <v>-8.5282275605634394E-2</v>
      </c>
      <c r="I98" s="471">
        <v>2.3366539587314121</v>
      </c>
      <c r="J98" s="471">
        <v>0.14019534665168809</v>
      </c>
      <c r="K98" s="466">
        <v>6.3827902734276271E-2</v>
      </c>
      <c r="L98" s="467">
        <v>137416239.73071089</v>
      </c>
      <c r="M98" s="467">
        <v>5317627.4483041316</v>
      </c>
      <c r="N98" s="466">
        <v>4.0254983428106364E-2</v>
      </c>
      <c r="O98" s="465">
        <v>31860552.646841072</v>
      </c>
      <c r="P98" s="465">
        <v>1212351.5836343169</v>
      </c>
      <c r="Q98" s="466">
        <v>3.9557022649846424E-2</v>
      </c>
    </row>
    <row r="99" spans="1:17" x14ac:dyDescent="0.25">
      <c r="A99" s="485" t="s">
        <v>111</v>
      </c>
      <c r="B99" s="485" t="s">
        <v>451</v>
      </c>
      <c r="C99" s="247" t="s">
        <v>157</v>
      </c>
      <c r="D99" s="461">
        <v>2024277.6016234925</v>
      </c>
      <c r="E99" s="461">
        <v>-2362397.6548484033</v>
      </c>
      <c r="F99" s="462">
        <v>-0.53853944427799438</v>
      </c>
      <c r="G99" s="468">
        <v>4.811778594824636E-2</v>
      </c>
      <c r="H99" s="468">
        <v>-6.0064890480882809E-2</v>
      </c>
      <c r="I99" s="469">
        <v>2.1196787167364848</v>
      </c>
      <c r="J99" s="469">
        <v>2.6470240631031317E-3</v>
      </c>
      <c r="K99" s="462">
        <v>1.250346923130129E-3</v>
      </c>
      <c r="L99" s="463">
        <v>4290818.1489276942</v>
      </c>
      <c r="M99" s="463">
        <v>-4995912.3944894429</v>
      </c>
      <c r="N99" s="462">
        <v>-0.53796245849200142</v>
      </c>
      <c r="O99" s="461">
        <v>1012138.8008117463</v>
      </c>
      <c r="P99" s="461">
        <v>-1181198.8274242016</v>
      </c>
      <c r="Q99" s="462">
        <v>-0.53853944427799438</v>
      </c>
    </row>
    <row r="100" spans="1:17" x14ac:dyDescent="0.25">
      <c r="A100" s="485" t="s">
        <v>111</v>
      </c>
      <c r="B100" s="485" t="s">
        <v>451</v>
      </c>
      <c r="C100" s="247" t="s">
        <v>158</v>
      </c>
      <c r="D100" s="465">
        <v>410603761.69341117</v>
      </c>
      <c r="E100" s="465">
        <v>38038865.513497174</v>
      </c>
      <c r="F100" s="466">
        <v>0.10209997212171047</v>
      </c>
      <c r="G100" s="470">
        <v>9.7601948956322548</v>
      </c>
      <c r="H100" s="470">
        <v>0.57212756541000331</v>
      </c>
      <c r="I100" s="471">
        <v>2.1687393581617314</v>
      </c>
      <c r="J100" s="471">
        <v>7.0529923716819098E-2</v>
      </c>
      <c r="K100" s="466">
        <v>3.3614339235624499E-2</v>
      </c>
      <c r="L100" s="467">
        <v>890492538.59376097</v>
      </c>
      <c r="M100" s="467">
        <v>108773358.48607624</v>
      </c>
      <c r="N100" s="466">
        <v>0.13914633445618196</v>
      </c>
      <c r="O100" s="465">
        <v>187889432.9059051</v>
      </c>
      <c r="P100" s="465">
        <v>20641622.522524834</v>
      </c>
      <c r="Q100" s="466">
        <v>0.12341938872149223</v>
      </c>
    </row>
    <row r="101" spans="1:17" x14ac:dyDescent="0.25">
      <c r="A101" s="485" t="s">
        <v>111</v>
      </c>
      <c r="B101" s="485" t="s">
        <v>451</v>
      </c>
      <c r="C101" s="246" t="s">
        <v>159</v>
      </c>
      <c r="D101" s="461">
        <v>2579651.2980443211</v>
      </c>
      <c r="E101" s="461">
        <v>-1006465.9512341237</v>
      </c>
      <c r="F101" s="462">
        <v>-0.28065617526494219</v>
      </c>
      <c r="G101" s="468">
        <v>6.1319212780332713E-2</v>
      </c>
      <c r="H101" s="468">
        <v>-2.7120377418015554E-2</v>
      </c>
      <c r="I101" s="469">
        <v>2.03382844954705</v>
      </c>
      <c r="J101" s="469">
        <v>-6.3664604410245129E-2</v>
      </c>
      <c r="K101" s="462">
        <v>-3.0352712868407589E-2</v>
      </c>
      <c r="L101" s="463">
        <v>5246568.1998735163</v>
      </c>
      <c r="M101" s="463">
        <v>-2275287.8211644636</v>
      </c>
      <c r="N101" s="462">
        <v>-0.30249021183078761</v>
      </c>
      <c r="O101" s="461">
        <v>1289825.6490221606</v>
      </c>
      <c r="P101" s="461">
        <v>-503232.97561706183</v>
      </c>
      <c r="Q101" s="462">
        <v>-0.28065617526494219</v>
      </c>
    </row>
    <row r="102" spans="1:17" x14ac:dyDescent="0.25">
      <c r="A102" s="485" t="s">
        <v>111</v>
      </c>
      <c r="B102" s="485" t="s">
        <v>451</v>
      </c>
      <c r="C102" s="247" t="s">
        <v>160</v>
      </c>
      <c r="D102" s="465">
        <v>967289667.41903269</v>
      </c>
      <c r="E102" s="465">
        <v>13637953.592240095</v>
      </c>
      <c r="F102" s="466">
        <v>1.430076976165021E-2</v>
      </c>
      <c r="G102" s="470">
        <v>22.992813401428126</v>
      </c>
      <c r="H102" s="470">
        <v>-0.52581716754282226</v>
      </c>
      <c r="I102" s="471">
        <v>1.9491649214290625</v>
      </c>
      <c r="J102" s="471">
        <v>2.3286692334645531E-2</v>
      </c>
      <c r="K102" s="466">
        <v>1.2091466626940042E-2</v>
      </c>
      <c r="L102" s="467">
        <v>1885407088.5939629</v>
      </c>
      <c r="M102" s="467">
        <v>48790014.796363831</v>
      </c>
      <c r="N102" s="466">
        <v>2.6565153668902809E-2</v>
      </c>
      <c r="O102" s="465">
        <v>394926130.82810837</v>
      </c>
      <c r="P102" s="465">
        <v>7365885.9979038835</v>
      </c>
      <c r="Q102" s="466">
        <v>1.9005783219924893E-2</v>
      </c>
    </row>
    <row r="103" spans="1:17" x14ac:dyDescent="0.25">
      <c r="A103" s="485" t="s">
        <v>111</v>
      </c>
      <c r="B103" s="485" t="s">
        <v>451</v>
      </c>
      <c r="C103" s="246" t="s">
        <v>161</v>
      </c>
      <c r="D103" s="461">
        <v>29146291.794870507</v>
      </c>
      <c r="E103" s="461">
        <v>11585820.52664113</v>
      </c>
      <c r="F103" s="462">
        <v>0.65976706146846642</v>
      </c>
      <c r="G103" s="468">
        <v>0.69281754075919433</v>
      </c>
      <c r="H103" s="468">
        <v>0.2597472380621591</v>
      </c>
      <c r="I103" s="469">
        <v>2.3179108917264419</v>
      </c>
      <c r="J103" s="469">
        <v>0.41881642370405525</v>
      </c>
      <c r="K103" s="462">
        <v>0.22053480264211808</v>
      </c>
      <c r="L103" s="463">
        <v>67558507.204767376</v>
      </c>
      <c r="M103" s="463">
        <v>34209513.363406904</v>
      </c>
      <c r="N103" s="462">
        <v>1.0258034628013031</v>
      </c>
      <c r="O103" s="461">
        <v>15578486.393353134</v>
      </c>
      <c r="P103" s="461">
        <v>6845538.9800459128</v>
      </c>
      <c r="Q103" s="462">
        <v>0.78387498012580659</v>
      </c>
    </row>
    <row r="104" spans="1:17" x14ac:dyDescent="0.25">
      <c r="A104" s="485" t="s">
        <v>111</v>
      </c>
      <c r="B104" s="485" t="s">
        <v>452</v>
      </c>
      <c r="C104" s="247" t="s">
        <v>284</v>
      </c>
      <c r="D104" s="465">
        <v>2376775200.0519247</v>
      </c>
      <c r="E104" s="465">
        <v>98471622.135989666</v>
      </c>
      <c r="F104" s="466">
        <v>4.322146666076257E-2</v>
      </c>
      <c r="G104" s="470">
        <v>56.685355797541831</v>
      </c>
      <c r="H104" s="470">
        <v>0.27161030587024015</v>
      </c>
      <c r="I104" s="471">
        <v>2.0858939219636894</v>
      </c>
      <c r="J104" s="471">
        <v>4.7305859726125998E-2</v>
      </c>
      <c r="K104" s="466">
        <v>2.3205207860485005E-2</v>
      </c>
      <c r="L104" s="467">
        <v>4957700943.6623421</v>
      </c>
      <c r="M104" s="467">
        <v>313178467.56978893</v>
      </c>
      <c r="N104" s="466">
        <v>6.7429637639145765E-2</v>
      </c>
      <c r="O104" s="465">
        <v>1064836248.0810114</v>
      </c>
      <c r="P104" s="465">
        <v>58259635.798264146</v>
      </c>
      <c r="Q104" s="466">
        <v>5.7878988133989166E-2</v>
      </c>
    </row>
    <row r="105" spans="1:17" x14ac:dyDescent="0.25">
      <c r="A105" s="485" t="s">
        <v>111</v>
      </c>
      <c r="B105" s="485" t="s">
        <v>452</v>
      </c>
      <c r="C105" s="246" t="s">
        <v>33</v>
      </c>
      <c r="D105" s="461">
        <v>163046822.79118976</v>
      </c>
      <c r="E105" s="461">
        <v>41085149.905528188</v>
      </c>
      <c r="F105" s="462">
        <v>0.33686935357180037</v>
      </c>
      <c r="G105" s="468">
        <v>3.8886164587107057</v>
      </c>
      <c r="H105" s="468">
        <v>0.86868757802837671</v>
      </c>
      <c r="I105" s="469">
        <v>2.4721530653540138</v>
      </c>
      <c r="J105" s="469">
        <v>2.5537979114759413E-2</v>
      </c>
      <c r="K105" s="462">
        <v>1.0438086178081408E-2</v>
      </c>
      <c r="L105" s="463">
        <v>403076702.75947243</v>
      </c>
      <c r="M105" s="463">
        <v>104683433.93443578</v>
      </c>
      <c r="N105" s="462">
        <v>0.35082371109321864</v>
      </c>
      <c r="O105" s="461">
        <v>91748259.77000168</v>
      </c>
      <c r="P105" s="461">
        <v>22160528.761385635</v>
      </c>
      <c r="Q105" s="462">
        <v>0.31845453846802124</v>
      </c>
    </row>
    <row r="106" spans="1:17" x14ac:dyDescent="0.25">
      <c r="A106" s="485" t="s">
        <v>111</v>
      </c>
      <c r="B106" s="485" t="s">
        <v>452</v>
      </c>
      <c r="C106" s="247" t="s">
        <v>145</v>
      </c>
      <c r="D106" s="465">
        <v>23617210.693875816</v>
      </c>
      <c r="E106" s="465">
        <v>3776064.2600875162</v>
      </c>
      <c r="F106" s="466">
        <v>0.19031482241656672</v>
      </c>
      <c r="G106" s="470">
        <v>0.5632631942215709</v>
      </c>
      <c r="H106" s="470">
        <v>7.1970727305197102E-2</v>
      </c>
      <c r="I106" s="471">
        <v>2.0988230074572964</v>
      </c>
      <c r="J106" s="471">
        <v>-1.9234927535924928E-2</v>
      </c>
      <c r="K106" s="466">
        <v>-9.0813982083008931E-3</v>
      </c>
      <c r="L106" s="467">
        <v>49568345.176273063</v>
      </c>
      <c r="M106" s="467">
        <v>7543647.5328252986</v>
      </c>
      <c r="N106" s="466">
        <v>0.17950509952095892</v>
      </c>
      <c r="O106" s="465">
        <v>12078444.357679265</v>
      </c>
      <c r="P106" s="465">
        <v>1830662.5156356283</v>
      </c>
      <c r="Q106" s="466">
        <v>0.17863987971767295</v>
      </c>
    </row>
    <row r="107" spans="1:17" x14ac:dyDescent="0.25">
      <c r="A107" s="485" t="s">
        <v>111</v>
      </c>
      <c r="B107" s="485" t="s">
        <v>452</v>
      </c>
      <c r="C107" s="246" t="s">
        <v>146</v>
      </c>
      <c r="D107" s="461">
        <v>283247465.11157686</v>
      </c>
      <c r="E107" s="461">
        <v>21844387.464739233</v>
      </c>
      <c r="F107" s="462">
        <v>8.3565915372471516E-2</v>
      </c>
      <c r="G107" s="468">
        <v>6.7553647220194746</v>
      </c>
      <c r="H107" s="468">
        <v>0.28268617467775226</v>
      </c>
      <c r="I107" s="469">
        <v>2.2864617193566983</v>
      </c>
      <c r="J107" s="469">
        <v>5.4058756456586643E-2</v>
      </c>
      <c r="K107" s="462">
        <v>2.4215501123667649E-2</v>
      </c>
      <c r="L107" s="463">
        <v>647634486.0824424</v>
      </c>
      <c r="M107" s="463">
        <v>64077481.032434106</v>
      </c>
      <c r="N107" s="462">
        <v>0.10980500701374143</v>
      </c>
      <c r="O107" s="461">
        <v>133500256.5077074</v>
      </c>
      <c r="P107" s="461">
        <v>13031187.049542516</v>
      </c>
      <c r="Q107" s="462">
        <v>0.10817039683424995</v>
      </c>
    </row>
    <row r="108" spans="1:17" x14ac:dyDescent="0.25">
      <c r="A108" s="485" t="s">
        <v>111</v>
      </c>
      <c r="B108" s="485" t="s">
        <v>452</v>
      </c>
      <c r="C108" s="247" t="s">
        <v>147</v>
      </c>
      <c r="D108" s="465">
        <v>62179070.188073069</v>
      </c>
      <c r="E108" s="465">
        <v>782080.1251726374</v>
      </c>
      <c r="F108" s="466">
        <v>1.2738085765628028E-2</v>
      </c>
      <c r="G108" s="470">
        <v>1.482951655122557</v>
      </c>
      <c r="H108" s="470">
        <v>-3.7317287496360096E-2</v>
      </c>
      <c r="I108" s="471">
        <v>2.1847588633869228</v>
      </c>
      <c r="J108" s="471">
        <v>-7.3282981290624161E-2</v>
      </c>
      <c r="K108" s="466">
        <v>-3.245421756171623E-2</v>
      </c>
      <c r="L108" s="467">
        <v>135846274.71055022</v>
      </c>
      <c r="M108" s="467">
        <v>-2790697.9887304902</v>
      </c>
      <c r="N108" s="466">
        <v>-2.0129536402845656E-2</v>
      </c>
      <c r="O108" s="465">
        <v>32827779.945573922</v>
      </c>
      <c r="P108" s="465">
        <v>192984.57595414668</v>
      </c>
      <c r="Q108" s="466">
        <v>5.9134605799857085E-3</v>
      </c>
    </row>
    <row r="109" spans="1:17" x14ac:dyDescent="0.25">
      <c r="A109" s="485" t="s">
        <v>111</v>
      </c>
      <c r="B109" s="485" t="s">
        <v>452</v>
      </c>
      <c r="C109" s="246" t="s">
        <v>148</v>
      </c>
      <c r="D109" s="461">
        <v>19089399.615971386</v>
      </c>
      <c r="E109" s="461">
        <v>-14081209.317986172</v>
      </c>
      <c r="F109" s="462">
        <v>-0.42450861683069363</v>
      </c>
      <c r="G109" s="468">
        <v>0.45527629586893886</v>
      </c>
      <c r="H109" s="468">
        <v>-0.36607091542578701</v>
      </c>
      <c r="I109" s="469">
        <v>2.3277954581812912</v>
      </c>
      <c r="J109" s="469">
        <v>6.1405433081427319E-2</v>
      </c>
      <c r="K109" s="462">
        <v>2.7093938996100908E-2</v>
      </c>
      <c r="L109" s="463">
        <v>44436217.725465879</v>
      </c>
      <c r="M109" s="463">
        <v>-30741319.488943964</v>
      </c>
      <c r="N109" s="462">
        <v>-0.40891628840232269</v>
      </c>
      <c r="O109" s="461">
        <v>10361191.259222856</v>
      </c>
      <c r="P109" s="461">
        <v>-7094956.3701120522</v>
      </c>
      <c r="Q109" s="462">
        <v>-0.4064445673104321</v>
      </c>
    </row>
    <row r="110" spans="1:17" x14ac:dyDescent="0.25">
      <c r="A110" s="485" t="s">
        <v>111</v>
      </c>
      <c r="B110" s="485" t="s">
        <v>452</v>
      </c>
      <c r="C110" s="247" t="s">
        <v>149</v>
      </c>
      <c r="D110" s="465">
        <v>39369492.62491291</v>
      </c>
      <c r="E110" s="465">
        <v>1238425.5583400652</v>
      </c>
      <c r="F110" s="466">
        <v>3.2478124889028258E-2</v>
      </c>
      <c r="G110" s="470">
        <v>0.9389502620875263</v>
      </c>
      <c r="H110" s="470">
        <v>-5.2243130967088991E-3</v>
      </c>
      <c r="I110" s="471">
        <v>2.1100367812390433</v>
      </c>
      <c r="J110" s="471">
        <v>-5.6428816106247837E-2</v>
      </c>
      <c r="K110" s="466">
        <v>-2.6046486117939596E-2</v>
      </c>
      <c r="L110" s="467">
        <v>83071077.497285485</v>
      </c>
      <c r="M110" s="467">
        <v>461432.50748939812</v>
      </c>
      <c r="N110" s="466">
        <v>5.5856977420299303E-3</v>
      </c>
      <c r="O110" s="465">
        <v>20179284.254528157</v>
      </c>
      <c r="P110" s="465">
        <v>591448.89990851656</v>
      </c>
      <c r="Q110" s="466">
        <v>3.0194704478615494E-2</v>
      </c>
    </row>
    <row r="111" spans="1:17" x14ac:dyDescent="0.25">
      <c r="A111" s="485" t="s">
        <v>111</v>
      </c>
      <c r="B111" s="485" t="s">
        <v>452</v>
      </c>
      <c r="C111" s="246" t="s">
        <v>150</v>
      </c>
      <c r="D111" s="461">
        <v>313363303.33332872</v>
      </c>
      <c r="E111" s="461">
        <v>-11793534.384450912</v>
      </c>
      <c r="F111" s="462">
        <v>-3.6270294874398826E-2</v>
      </c>
      <c r="G111" s="468">
        <v>7.4736181793527212</v>
      </c>
      <c r="H111" s="468">
        <v>-0.57768598647184355</v>
      </c>
      <c r="I111" s="469">
        <v>1.9281327421904002</v>
      </c>
      <c r="J111" s="469">
        <v>-6.8327463546635769E-4</v>
      </c>
      <c r="K111" s="462">
        <v>-3.5424562503933403E-4</v>
      </c>
      <c r="L111" s="463">
        <v>604206045.35793328</v>
      </c>
      <c r="M111" s="463">
        <v>-22961671.212569118</v>
      </c>
      <c r="N111" s="462">
        <v>-3.661169190616001E-2</v>
      </c>
      <c r="O111" s="461">
        <v>131457134.19559923</v>
      </c>
      <c r="P111" s="461">
        <v>-5874367.5752767026</v>
      </c>
      <c r="Q111" s="462">
        <v>-4.2775091654335115E-2</v>
      </c>
    </row>
    <row r="112" spans="1:17" x14ac:dyDescent="0.25">
      <c r="A112" s="485" t="s">
        <v>111</v>
      </c>
      <c r="B112" s="485" t="s">
        <v>452</v>
      </c>
      <c r="C112" s="247" t="s">
        <v>151</v>
      </c>
      <c r="D112" s="465">
        <v>8589315.3738362938</v>
      </c>
      <c r="E112" s="465">
        <v>451062.8613824537</v>
      </c>
      <c r="F112" s="466">
        <v>5.5425026526542312E-2</v>
      </c>
      <c r="G112" s="470">
        <v>0.20485252371051726</v>
      </c>
      <c r="H112" s="470">
        <v>3.3388578256155765E-3</v>
      </c>
      <c r="I112" s="471">
        <v>1.9636029625849212</v>
      </c>
      <c r="J112" s="471">
        <v>3.47596882079928E-2</v>
      </c>
      <c r="K112" s="466">
        <v>1.8021001845897083E-2</v>
      </c>
      <c r="L112" s="467">
        <v>16866005.114641156</v>
      </c>
      <c r="M112" s="467">
        <v>1168591.4908134267</v>
      </c>
      <c r="N112" s="466">
        <v>7.4444842877783066E-2</v>
      </c>
      <c r="O112" s="465">
        <v>4267981.0919187525</v>
      </c>
      <c r="P112" s="465">
        <v>210724.47120103287</v>
      </c>
      <c r="Q112" s="466">
        <v>5.193767387672811E-2</v>
      </c>
    </row>
    <row r="113" spans="1:17" x14ac:dyDescent="0.25">
      <c r="A113" s="485" t="s">
        <v>111</v>
      </c>
      <c r="B113" s="485" t="s">
        <v>452</v>
      </c>
      <c r="C113" s="246" t="s">
        <v>152</v>
      </c>
      <c r="D113" s="461">
        <v>6452984.4466320593</v>
      </c>
      <c r="E113" s="461">
        <v>-622053.84331290796</v>
      </c>
      <c r="F113" s="462">
        <v>-8.7922328872335559E-2</v>
      </c>
      <c r="G113" s="468">
        <v>0.15390168969507534</v>
      </c>
      <c r="H113" s="468">
        <v>-2.1285415878400549E-2</v>
      </c>
      <c r="I113" s="469">
        <v>2.0544546275924631</v>
      </c>
      <c r="J113" s="469">
        <v>-2.9693652350408328E-2</v>
      </c>
      <c r="K113" s="462">
        <v>-1.4247379918295574E-2</v>
      </c>
      <c r="L113" s="463">
        <v>13257363.758165425</v>
      </c>
      <c r="M113" s="463">
        <v>-1488065.1243533343</v>
      </c>
      <c r="N113" s="462">
        <v>-0.10091704596788564</v>
      </c>
      <c r="O113" s="461">
        <v>3226492.2233160296</v>
      </c>
      <c r="P113" s="461">
        <v>-311026.92165645398</v>
      </c>
      <c r="Q113" s="462">
        <v>-8.7922328872335559E-2</v>
      </c>
    </row>
    <row r="114" spans="1:17" x14ac:dyDescent="0.25">
      <c r="A114" s="485" t="s">
        <v>111</v>
      </c>
      <c r="B114" s="485" t="s">
        <v>452</v>
      </c>
      <c r="C114" s="247" t="s">
        <v>153</v>
      </c>
      <c r="D114" s="465">
        <v>504291.59177698952</v>
      </c>
      <c r="E114" s="465">
        <v>262986.49364518543</v>
      </c>
      <c r="F114" s="466">
        <v>1.089850548874598</v>
      </c>
      <c r="G114" s="470">
        <v>1.2027198998442455E-2</v>
      </c>
      <c r="H114" s="470">
        <v>6.052172437538408E-3</v>
      </c>
      <c r="I114" s="471">
        <v>2.8833731941730023</v>
      </c>
      <c r="J114" s="471">
        <v>0.40863664103550867</v>
      </c>
      <c r="K114" s="466">
        <v>0.16512328979722524</v>
      </c>
      <c r="L114" s="467">
        <v>1454060.857776606</v>
      </c>
      <c r="M114" s="467">
        <v>856894.31097140047</v>
      </c>
      <c r="N114" s="466">
        <v>1.4349335466893085</v>
      </c>
      <c r="O114" s="465">
        <v>317663.99482015066</v>
      </c>
      <c r="P114" s="465">
        <v>165660.41222583683</v>
      </c>
      <c r="Q114" s="466">
        <v>1.0898454457351314</v>
      </c>
    </row>
    <row r="115" spans="1:17" x14ac:dyDescent="0.25">
      <c r="A115" s="485" t="s">
        <v>111</v>
      </c>
      <c r="B115" s="485" t="s">
        <v>452</v>
      </c>
      <c r="C115" s="247" t="s">
        <v>154</v>
      </c>
      <c r="D115" s="461">
        <v>53550536.876271628</v>
      </c>
      <c r="E115" s="461">
        <v>391389.11789024621</v>
      </c>
      <c r="F115" s="462">
        <v>7.3625920353197821E-3</v>
      </c>
      <c r="G115" s="468">
        <v>1.2771637956818656</v>
      </c>
      <c r="H115" s="468">
        <v>-3.9125508897432049E-2</v>
      </c>
      <c r="I115" s="469">
        <v>2.196789335863564</v>
      </c>
      <c r="J115" s="469">
        <v>8.5791553656130226E-2</v>
      </c>
      <c r="K115" s="462">
        <v>4.0640286019826839E-2</v>
      </c>
      <c r="L115" s="463">
        <v>117639248.33956203</v>
      </c>
      <c r="M115" s="463">
        <v>5420405.3175816685</v>
      </c>
      <c r="N115" s="462">
        <v>4.8302095901309294E-2</v>
      </c>
      <c r="O115" s="461">
        <v>27915411.466023035</v>
      </c>
      <c r="P115" s="461">
        <v>903915.43688234314</v>
      </c>
      <c r="Q115" s="462">
        <v>3.3464101207396145E-2</v>
      </c>
    </row>
    <row r="116" spans="1:17" x14ac:dyDescent="0.25">
      <c r="A116" s="485" t="s">
        <v>111</v>
      </c>
      <c r="B116" s="485" t="s">
        <v>452</v>
      </c>
      <c r="C116" s="246" t="s">
        <v>155</v>
      </c>
      <c r="D116" s="465">
        <v>1753972044.8753483</v>
      </c>
      <c r="E116" s="465">
        <v>55111517.398703098</v>
      </c>
      <c r="F116" s="466">
        <v>3.244028365327991E-2</v>
      </c>
      <c r="G116" s="470">
        <v>41.831692547334313</v>
      </c>
      <c r="H116" s="470">
        <v>-0.23429301837447269</v>
      </c>
      <c r="I116" s="471">
        <v>2.5239395194288616</v>
      </c>
      <c r="J116" s="471">
        <v>9.9630262248555645E-2</v>
      </c>
      <c r="K116" s="466">
        <v>4.1096350209228166E-2</v>
      </c>
      <c r="L116" s="467">
        <v>4426919360.0343447</v>
      </c>
      <c r="M116" s="467">
        <v>308356056.61449623</v>
      </c>
      <c r="N116" s="466">
        <v>7.4869811120410079E-2</v>
      </c>
      <c r="O116" s="465">
        <v>1045032355.5251367</v>
      </c>
      <c r="P116" s="465">
        <v>24247954.793222308</v>
      </c>
      <c r="Q116" s="466">
        <v>2.3754237208010075E-2</v>
      </c>
    </row>
    <row r="117" spans="1:17" x14ac:dyDescent="0.25">
      <c r="A117" s="485" t="s">
        <v>111</v>
      </c>
      <c r="B117" s="485" t="s">
        <v>452</v>
      </c>
      <c r="C117" s="247" t="s">
        <v>156</v>
      </c>
      <c r="D117" s="461">
        <v>58607727.004050806</v>
      </c>
      <c r="E117" s="461">
        <v>-1591162.529965803</v>
      </c>
      <c r="F117" s="462">
        <v>-2.6431758829482798E-2</v>
      </c>
      <c r="G117" s="468">
        <v>1.3977762211744895</v>
      </c>
      <c r="H117" s="468">
        <v>-9.2826201598237512E-2</v>
      </c>
      <c r="I117" s="469">
        <v>2.3377786494109003</v>
      </c>
      <c r="J117" s="469">
        <v>0.14033580783465505</v>
      </c>
      <c r="K117" s="462">
        <v>6.3863234655965356E-2</v>
      </c>
      <c r="L117" s="463">
        <v>137011892.88057265</v>
      </c>
      <c r="M117" s="463">
        <v>4728274.0032086968</v>
      </c>
      <c r="N117" s="462">
        <v>3.5743458209985424E-2</v>
      </c>
      <c r="O117" s="461">
        <v>31696047.963993091</v>
      </c>
      <c r="P117" s="461">
        <v>993098.15286172181</v>
      </c>
      <c r="Q117" s="462">
        <v>3.2345366128360524E-2</v>
      </c>
    </row>
    <row r="118" spans="1:17" x14ac:dyDescent="0.25">
      <c r="A118" s="485" t="s">
        <v>111</v>
      </c>
      <c r="B118" s="485" t="s">
        <v>452</v>
      </c>
      <c r="C118" s="246" t="s">
        <v>157</v>
      </c>
      <c r="D118" s="465">
        <v>2253893.9194311667</v>
      </c>
      <c r="E118" s="465">
        <v>-2387136.9483923102</v>
      </c>
      <c r="F118" s="466">
        <v>-0.51435489579318727</v>
      </c>
      <c r="G118" s="470">
        <v>5.3754675137169292E-2</v>
      </c>
      <c r="H118" s="470">
        <v>-6.1163256228185359E-2</v>
      </c>
      <c r="I118" s="471">
        <v>2.1154809522039906</v>
      </c>
      <c r="J118" s="471">
        <v>-2.4532986929099998E-3</v>
      </c>
      <c r="K118" s="466">
        <v>-1.1583450675445091E-3</v>
      </c>
      <c r="L118" s="467">
        <v>4768069.6548450291</v>
      </c>
      <c r="M118" s="467">
        <v>-5061328.5795880798</v>
      </c>
      <c r="N118" s="466">
        <v>-0.51491744040422249</v>
      </c>
      <c r="O118" s="465">
        <v>1126946.9597155834</v>
      </c>
      <c r="P118" s="465">
        <v>-1193568.4741961551</v>
      </c>
      <c r="Q118" s="466">
        <v>-0.51435489579318727</v>
      </c>
    </row>
    <row r="119" spans="1:17" x14ac:dyDescent="0.25">
      <c r="A119" s="485" t="s">
        <v>111</v>
      </c>
      <c r="B119" s="485" t="s">
        <v>452</v>
      </c>
      <c r="C119" s="246" t="s">
        <v>158</v>
      </c>
      <c r="D119" s="461">
        <v>407034379.79420859</v>
      </c>
      <c r="E119" s="461">
        <v>35797200.621590316</v>
      </c>
      <c r="F119" s="462">
        <v>9.6426766040438247E-2</v>
      </c>
      <c r="G119" s="468">
        <v>9.707644475574476</v>
      </c>
      <c r="H119" s="468">
        <v>0.51533141163786489</v>
      </c>
      <c r="I119" s="469">
        <v>2.1637592075949548</v>
      </c>
      <c r="J119" s="469">
        <v>7.0124162084131747E-2</v>
      </c>
      <c r="K119" s="462">
        <v>3.3493976055899585E-2</v>
      </c>
      <c r="L119" s="463">
        <v>880724387.0874207</v>
      </c>
      <c r="M119" s="463">
        <v>103489218.57504642</v>
      </c>
      <c r="N119" s="462">
        <v>0.13315045788924409</v>
      </c>
      <c r="O119" s="461">
        <v>185980437.77972901</v>
      </c>
      <c r="P119" s="461">
        <v>19491511.360567898</v>
      </c>
      <c r="Q119" s="462">
        <v>0.1170739206492032</v>
      </c>
    </row>
    <row r="120" spans="1:17" x14ac:dyDescent="0.25">
      <c r="A120" s="485" t="s">
        <v>111</v>
      </c>
      <c r="B120" s="485" t="s">
        <v>452</v>
      </c>
      <c r="C120" s="247" t="s">
        <v>159</v>
      </c>
      <c r="D120" s="465">
        <v>2361987.6678944798</v>
      </c>
      <c r="E120" s="465">
        <v>-1577222.074023983</v>
      </c>
      <c r="F120" s="466">
        <v>-0.40039047863845117</v>
      </c>
      <c r="G120" s="470">
        <v>5.6332677714358348E-2</v>
      </c>
      <c r="H120" s="470">
        <v>-4.1207254177501748E-2</v>
      </c>
      <c r="I120" s="471">
        <v>2.0484748707727714</v>
      </c>
      <c r="J120" s="471">
        <v>-3.7614839101506092E-2</v>
      </c>
      <c r="K120" s="466">
        <v>-1.8031266308184336E-2</v>
      </c>
      <c r="L120" s="467">
        <v>4838472.3827570239</v>
      </c>
      <c r="M120" s="467">
        <v>-3379072.5248955898</v>
      </c>
      <c r="N120" s="466">
        <v>-0.41120219759904425</v>
      </c>
      <c r="O120" s="465">
        <v>1180993.8339472399</v>
      </c>
      <c r="P120" s="465">
        <v>-788611.03701199149</v>
      </c>
      <c r="Q120" s="466">
        <v>-0.40039047863845117</v>
      </c>
    </row>
    <row r="121" spans="1:17" x14ac:dyDescent="0.25">
      <c r="A121" s="485" t="s">
        <v>111</v>
      </c>
      <c r="B121" s="485" t="s">
        <v>452</v>
      </c>
      <c r="C121" s="246" t="s">
        <v>160</v>
      </c>
      <c r="D121" s="461">
        <v>966837048.04990232</v>
      </c>
      <c r="E121" s="461">
        <v>13613051.966260195</v>
      </c>
      <c r="F121" s="462">
        <v>1.4281063026308558E-2</v>
      </c>
      <c r="G121" s="468">
        <v>23.058765534812231</v>
      </c>
      <c r="H121" s="468">
        <v>-0.54429440542937968</v>
      </c>
      <c r="I121" s="469">
        <v>1.9481833562940993</v>
      </c>
      <c r="J121" s="469">
        <v>2.4961883059831491E-2</v>
      </c>
      <c r="K121" s="462">
        <v>1.2979203595232988E-2</v>
      </c>
      <c r="L121" s="463">
        <v>1883575845.2593381</v>
      </c>
      <c r="M121" s="463">
        <v>50314987.189100027</v>
      </c>
      <c r="N121" s="462">
        <v>2.7445623446116417E-2</v>
      </c>
      <c r="O121" s="461">
        <v>394669847.66408324</v>
      </c>
      <c r="P121" s="461">
        <v>7411918.6122044325</v>
      </c>
      <c r="Q121" s="462">
        <v>1.9139488325909781E-2</v>
      </c>
    </row>
    <row r="122" spans="1:17" x14ac:dyDescent="0.25">
      <c r="A122" s="485" t="s">
        <v>111</v>
      </c>
      <c r="B122" s="485" t="s">
        <v>452</v>
      </c>
      <c r="C122" s="247" t="s">
        <v>161</v>
      </c>
      <c r="D122" s="465">
        <v>28849341.15706883</v>
      </c>
      <c r="E122" s="465">
        <v>12064222.984653562</v>
      </c>
      <c r="F122" s="466">
        <v>0.71874519206423915</v>
      </c>
      <c r="G122" s="470">
        <v>0.68804789278236622</v>
      </c>
      <c r="H122" s="470">
        <v>0.27242664116125942</v>
      </c>
      <c r="I122" s="471">
        <v>2.2729366113209624</v>
      </c>
      <c r="J122" s="471">
        <v>0.39584734697865387</v>
      </c>
      <c r="K122" s="466">
        <v>0.21088360287295671</v>
      </c>
      <c r="L122" s="467">
        <v>65572723.728390396</v>
      </c>
      <c r="M122" s="467">
        <v>34065558.606232703</v>
      </c>
      <c r="N122" s="466">
        <v>1.0812003705873177</v>
      </c>
      <c r="O122" s="465">
        <v>15129854.758726725</v>
      </c>
      <c r="P122" s="465">
        <v>6731510.5041020457</v>
      </c>
      <c r="Q122" s="466">
        <v>0.80152828938814147</v>
      </c>
    </row>
    <row r="123" spans="1:17" x14ac:dyDescent="0.25">
      <c r="A123" s="485" t="s">
        <v>112</v>
      </c>
      <c r="B123" s="485" t="s">
        <v>444</v>
      </c>
      <c r="C123" s="246" t="s">
        <v>284</v>
      </c>
      <c r="D123" s="461">
        <v>107801369.95406134</v>
      </c>
      <c r="E123" s="461">
        <v>3332075.7030777633</v>
      </c>
      <c r="F123" s="462">
        <v>3.1895263837741411E-2</v>
      </c>
      <c r="G123" s="468">
        <v>56.240586208351374</v>
      </c>
      <c r="H123" s="468">
        <v>-3.704623061067025E-2</v>
      </c>
      <c r="I123" s="469">
        <v>2.2030508570701559</v>
      </c>
      <c r="J123" s="469">
        <v>5.9102895791452781E-2</v>
      </c>
      <c r="K123" s="462">
        <v>2.7567318264666445E-2</v>
      </c>
      <c r="L123" s="463">
        <v>237491900.47063181</v>
      </c>
      <c r="M123" s="463">
        <v>13515170.045010597</v>
      </c>
      <c r="N123" s="462">
        <v>6.0341848991758318E-2</v>
      </c>
      <c r="O123" s="461">
        <v>51903893.989832282</v>
      </c>
      <c r="P123" s="461">
        <v>2785603.5939180404</v>
      </c>
      <c r="Q123" s="462">
        <v>5.671214473192969E-2</v>
      </c>
    </row>
    <row r="124" spans="1:17" x14ac:dyDescent="0.25">
      <c r="A124" s="485" t="s">
        <v>112</v>
      </c>
      <c r="B124" s="485" t="s">
        <v>444</v>
      </c>
      <c r="C124" s="247" t="s">
        <v>33</v>
      </c>
      <c r="D124" s="465">
        <v>7497051.756585638</v>
      </c>
      <c r="E124" s="465">
        <v>1136932.503887984</v>
      </c>
      <c r="F124" s="466">
        <v>0.17875962049072466</v>
      </c>
      <c r="G124" s="470">
        <v>3.9112544284400514</v>
      </c>
      <c r="H124" s="470">
        <v>0.48505674865707959</v>
      </c>
      <c r="I124" s="471">
        <v>2.5759909638991529</v>
      </c>
      <c r="J124" s="471">
        <v>0.18327726456960125</v>
      </c>
      <c r="K124" s="466">
        <v>7.6598075491002671E-2</v>
      </c>
      <c r="L124" s="467">
        <v>19312337.580848876</v>
      </c>
      <c r="M124" s="467">
        <v>4094393.1155495699</v>
      </c>
      <c r="N124" s="466">
        <v>0.26905033888681901</v>
      </c>
      <c r="O124" s="465">
        <v>4534869.6676163673</v>
      </c>
      <c r="P124" s="465">
        <v>929574.94679151941</v>
      </c>
      <c r="Q124" s="466">
        <v>0.25783604913687719</v>
      </c>
    </row>
    <row r="125" spans="1:17" x14ac:dyDescent="0.25">
      <c r="A125" s="485" t="s">
        <v>112</v>
      </c>
      <c r="B125" s="485" t="s">
        <v>444</v>
      </c>
      <c r="C125" s="246" t="s">
        <v>145</v>
      </c>
      <c r="D125" s="461">
        <v>741181.27102369058</v>
      </c>
      <c r="E125" s="461">
        <v>280567.00291239191</v>
      </c>
      <c r="F125" s="462">
        <v>0.60911487623435545</v>
      </c>
      <c r="G125" s="468">
        <v>0.38667847344413903</v>
      </c>
      <c r="H125" s="468">
        <v>0.13854546304366797</v>
      </c>
      <c r="I125" s="469">
        <v>1.9402343410416789</v>
      </c>
      <c r="J125" s="469">
        <v>-0.47082231787696416</v>
      </c>
      <c r="K125" s="462">
        <v>-0.19527633916663226</v>
      </c>
      <c r="L125" s="463">
        <v>1438065.3549770843</v>
      </c>
      <c r="M125" s="463">
        <v>327498.25665440038</v>
      </c>
      <c r="N125" s="462">
        <v>0.29489281390474187</v>
      </c>
      <c r="O125" s="461">
        <v>375481.43251252174</v>
      </c>
      <c r="P125" s="461">
        <v>120912.54142820407</v>
      </c>
      <c r="Q125" s="462">
        <v>0.47496982413360056</v>
      </c>
    </row>
    <row r="126" spans="1:17" x14ac:dyDescent="0.25">
      <c r="A126" s="485" t="s">
        <v>112</v>
      </c>
      <c r="B126" s="485" t="s">
        <v>444</v>
      </c>
      <c r="C126" s="247" t="s">
        <v>146</v>
      </c>
      <c r="D126" s="465">
        <v>13095387.154663675</v>
      </c>
      <c r="E126" s="465">
        <v>1029307.312335426</v>
      </c>
      <c r="F126" s="466">
        <v>8.5305859548896593E-2</v>
      </c>
      <c r="G126" s="470">
        <v>6.8319377621773238</v>
      </c>
      <c r="H126" s="470">
        <v>0.33193782234500357</v>
      </c>
      <c r="I126" s="471">
        <v>2.3590163769303847</v>
      </c>
      <c r="J126" s="471">
        <v>0.11478682821696795</v>
      </c>
      <c r="K126" s="466">
        <v>5.1147543388675873E-2</v>
      </c>
      <c r="L126" s="467">
        <v>30892232.760095403</v>
      </c>
      <c r="M126" s="467">
        <v>3813179.8408070207</v>
      </c>
      <c r="N126" s="466">
        <v>0.14081658809015793</v>
      </c>
      <c r="O126" s="465">
        <v>6671108.0405651331</v>
      </c>
      <c r="P126" s="465">
        <v>766911.74433316011</v>
      </c>
      <c r="Q126" s="466">
        <v>0.12989265699424649</v>
      </c>
    </row>
    <row r="127" spans="1:17" x14ac:dyDescent="0.25">
      <c r="A127" s="485" t="s">
        <v>112</v>
      </c>
      <c r="B127" s="485" t="s">
        <v>444</v>
      </c>
      <c r="C127" s="246" t="s">
        <v>147</v>
      </c>
      <c r="D127" s="461">
        <v>3251400.8264791407</v>
      </c>
      <c r="E127" s="461">
        <v>-151058.95510947984</v>
      </c>
      <c r="F127" s="462">
        <v>-4.4396984771690635E-2</v>
      </c>
      <c r="G127" s="468">
        <v>1.6962742547467586</v>
      </c>
      <c r="H127" s="468">
        <v>-0.13663159906868083</v>
      </c>
      <c r="I127" s="469">
        <v>2.1180125427335645</v>
      </c>
      <c r="J127" s="469">
        <v>-0.1589392867016306</v>
      </c>
      <c r="K127" s="462">
        <v>-6.9803534992242663E-2</v>
      </c>
      <c r="L127" s="463">
        <v>6886507.7319370983</v>
      </c>
      <c r="M127" s="463">
        <v>-860729.29233078565</v>
      </c>
      <c r="N127" s="462">
        <v>-0.1111014532838725</v>
      </c>
      <c r="O127" s="461">
        <v>1669577.8002772331</v>
      </c>
      <c r="P127" s="461">
        <v>-134073.87116411375</v>
      </c>
      <c r="Q127" s="462">
        <v>-7.4334680740750614E-2</v>
      </c>
    </row>
    <row r="128" spans="1:17" x14ac:dyDescent="0.25">
      <c r="A128" s="485" t="s">
        <v>112</v>
      </c>
      <c r="B128" s="485" t="s">
        <v>444</v>
      </c>
      <c r="C128" s="247" t="s">
        <v>148</v>
      </c>
      <c r="D128" s="465">
        <v>852855.08793482604</v>
      </c>
      <c r="E128" s="465">
        <v>-172443.32638568722</v>
      </c>
      <c r="F128" s="466">
        <v>-0.16818842590327132</v>
      </c>
      <c r="G128" s="470">
        <v>0.44493933719645301</v>
      </c>
      <c r="H128" s="470">
        <v>-0.10738915047146486</v>
      </c>
      <c r="I128" s="471">
        <v>2.5010731113238647</v>
      </c>
      <c r="J128" s="471">
        <v>3.0348171424828152E-2</v>
      </c>
      <c r="K128" s="466">
        <v>1.2283104013216582E-2</v>
      </c>
      <c r="L128" s="467">
        <v>2133052.9282895434</v>
      </c>
      <c r="M128" s="467">
        <v>-400177.43481108407</v>
      </c>
      <c r="N128" s="466">
        <v>-0.15797119781924382</v>
      </c>
      <c r="O128" s="465">
        <v>474178.07590007782</v>
      </c>
      <c r="P128" s="465">
        <v>-74205.379199147224</v>
      </c>
      <c r="Q128" s="466">
        <v>-0.13531659007786884</v>
      </c>
    </row>
    <row r="129" spans="1:17" x14ac:dyDescent="0.25">
      <c r="A129" s="485" t="s">
        <v>112</v>
      </c>
      <c r="B129" s="485" t="s">
        <v>444</v>
      </c>
      <c r="C129" s="246" t="s">
        <v>149</v>
      </c>
      <c r="D129" s="461">
        <v>2236857.4603121504</v>
      </c>
      <c r="E129" s="461">
        <v>-103616.49820509367</v>
      </c>
      <c r="F129" s="462">
        <v>-4.4271587738894398E-2</v>
      </c>
      <c r="G129" s="468">
        <v>1.1669812256197576</v>
      </c>
      <c r="H129" s="468">
        <v>-9.383262513673718E-2</v>
      </c>
      <c r="I129" s="469">
        <v>2.1192644426984475</v>
      </c>
      <c r="J129" s="469">
        <v>-5.0229721322827103E-2</v>
      </c>
      <c r="K129" s="462">
        <v>-2.3152734013224357E-2</v>
      </c>
      <c r="L129" s="463">
        <v>4740492.4790242938</v>
      </c>
      <c r="M129" s="463">
        <v>-337152.11502263788</v>
      </c>
      <c r="N129" s="462">
        <v>-6.6399313456857054E-2</v>
      </c>
      <c r="O129" s="461">
        <v>1144937.5090507269</v>
      </c>
      <c r="P129" s="461">
        <v>-65883.131580017973</v>
      </c>
      <c r="Q129" s="462">
        <v>-5.4411966041227958E-2</v>
      </c>
    </row>
    <row r="130" spans="1:17" x14ac:dyDescent="0.25">
      <c r="A130" s="485" t="s">
        <v>112</v>
      </c>
      <c r="B130" s="485" t="s">
        <v>444</v>
      </c>
      <c r="C130" s="247" t="s">
        <v>150</v>
      </c>
      <c r="D130" s="465">
        <v>14498390.033415254</v>
      </c>
      <c r="E130" s="465">
        <v>-863923.7013538219</v>
      </c>
      <c r="F130" s="466">
        <v>-5.6236561514723435E-2</v>
      </c>
      <c r="G130" s="470">
        <v>7.5638923225564572</v>
      </c>
      <c r="H130" s="470">
        <v>-0.71178956058417242</v>
      </c>
      <c r="I130" s="471">
        <v>2.0196479463369141</v>
      </c>
      <c r="J130" s="471">
        <v>7.1264704318672045E-3</v>
      </c>
      <c r="K130" s="466">
        <v>3.5410655325615217E-3</v>
      </c>
      <c r="L130" s="467">
        <v>29281643.656178702</v>
      </c>
      <c r="M130" s="467">
        <v>-1635342.6546351351</v>
      </c>
      <c r="N130" s="466">
        <v>-5.2894633331811554E-2</v>
      </c>
      <c r="O130" s="465">
        <v>6499052.6339355707</v>
      </c>
      <c r="P130" s="465">
        <v>-376175.79171083681</v>
      </c>
      <c r="Q130" s="466">
        <v>-5.4714660869681409E-2</v>
      </c>
    </row>
    <row r="131" spans="1:17" x14ac:dyDescent="0.25">
      <c r="A131" s="485" t="s">
        <v>112</v>
      </c>
      <c r="B131" s="485" t="s">
        <v>444</v>
      </c>
      <c r="C131" s="246" t="s">
        <v>151</v>
      </c>
      <c r="D131" s="461">
        <v>497862.90797718457</v>
      </c>
      <c r="E131" s="461">
        <v>208446.05808978243</v>
      </c>
      <c r="F131" s="462">
        <v>0.72022778967734091</v>
      </c>
      <c r="G131" s="468">
        <v>0.25973790321925749</v>
      </c>
      <c r="H131" s="468">
        <v>0.10382898073266647</v>
      </c>
      <c r="I131" s="469">
        <v>1.9310034737190194</v>
      </c>
      <c r="J131" s="469">
        <v>0.16275516810791779</v>
      </c>
      <c r="K131" s="462">
        <v>9.2043163616475271E-2</v>
      </c>
      <c r="L131" s="463">
        <v>961375.00473979593</v>
      </c>
      <c r="M131" s="463">
        <v>449614.15031109453</v>
      </c>
      <c r="N131" s="462">
        <v>0.87856299758022005</v>
      </c>
      <c r="O131" s="461">
        <v>248937.89785218239</v>
      </c>
      <c r="P131" s="461">
        <v>104217.24281167984</v>
      </c>
      <c r="Q131" s="462">
        <v>0.7201269423670924</v>
      </c>
    </row>
    <row r="132" spans="1:17" x14ac:dyDescent="0.25">
      <c r="A132" s="485" t="s">
        <v>112</v>
      </c>
      <c r="B132" s="485" t="s">
        <v>444</v>
      </c>
      <c r="C132" s="247" t="s">
        <v>152</v>
      </c>
      <c r="D132" s="465">
        <v>237935.83822655678</v>
      </c>
      <c r="E132" s="465">
        <v>-144667.50527429581</v>
      </c>
      <c r="F132" s="466">
        <v>-0.37811354169196754</v>
      </c>
      <c r="G132" s="470">
        <v>0.12413247649393966</v>
      </c>
      <c r="H132" s="470">
        <v>-8.1976031176544506E-2</v>
      </c>
      <c r="I132" s="471">
        <v>2.0070556047351902</v>
      </c>
      <c r="J132" s="471">
        <v>-0.10087531467572086</v>
      </c>
      <c r="K132" s="466">
        <v>-4.7855133081833534E-2</v>
      </c>
      <c r="L132" s="467">
        <v>477550.45767997624</v>
      </c>
      <c r="M132" s="467">
        <v>-328950.95995546458</v>
      </c>
      <c r="N132" s="466">
        <v>-0.40787400091608866</v>
      </c>
      <c r="O132" s="465">
        <v>118967.91911327839</v>
      </c>
      <c r="P132" s="465">
        <v>-72333.752637147903</v>
      </c>
      <c r="Q132" s="466">
        <v>-0.37811354169196754</v>
      </c>
    </row>
    <row r="133" spans="1:17" x14ac:dyDescent="0.25">
      <c r="A133" s="485" t="s">
        <v>112</v>
      </c>
      <c r="B133" s="485" t="s">
        <v>444</v>
      </c>
      <c r="C133" s="246" t="s">
        <v>153</v>
      </c>
      <c r="D133" s="461">
        <v>17.378511856496331</v>
      </c>
      <c r="E133" s="461">
        <v>-7810.2940631091587</v>
      </c>
      <c r="F133" s="462">
        <v>-0.99777986218891213</v>
      </c>
      <c r="G133" s="468">
        <v>9.0664682151501391E-6</v>
      </c>
      <c r="H133" s="468">
        <v>-4.2077025181639569E-3</v>
      </c>
      <c r="I133" s="469">
        <v>2.5666857022207967</v>
      </c>
      <c r="J133" s="469">
        <v>-0.56878409805073948</v>
      </c>
      <c r="K133" s="462">
        <v>-0.18140314985699493</v>
      </c>
      <c r="L133" s="463">
        <v>44.605177907943727</v>
      </c>
      <c r="M133" s="463">
        <v>-24498.825787310601</v>
      </c>
      <c r="N133" s="462">
        <v>-0.99818260218096022</v>
      </c>
      <c r="O133" s="461">
        <v>10.947094082832336</v>
      </c>
      <c r="P133" s="461">
        <v>-4919.8702759742737</v>
      </c>
      <c r="Q133" s="462">
        <v>-0.99777986218891224</v>
      </c>
    </row>
    <row r="134" spans="1:17" x14ac:dyDescent="0.25">
      <c r="A134" s="485" t="s">
        <v>112</v>
      </c>
      <c r="B134" s="485" t="s">
        <v>444</v>
      </c>
      <c r="C134" s="246" t="s">
        <v>154</v>
      </c>
      <c r="D134" s="465">
        <v>2861852.9244641056</v>
      </c>
      <c r="E134" s="465">
        <v>307004.81684193434</v>
      </c>
      <c r="F134" s="466">
        <v>0.12016558476647268</v>
      </c>
      <c r="G134" s="470">
        <v>1.4930449045548724</v>
      </c>
      <c r="H134" s="470">
        <v>0.11674765119437502</v>
      </c>
      <c r="I134" s="471">
        <v>2.091064165984839</v>
      </c>
      <c r="J134" s="471">
        <v>4.8734906410760281E-2</v>
      </c>
      <c r="K134" s="466">
        <v>2.3862414046265875E-2</v>
      </c>
      <c r="L134" s="467">
        <v>5984318.0986658074</v>
      </c>
      <c r="M134" s="467">
        <v>766477.05470158253</v>
      </c>
      <c r="N134" s="466">
        <v>0.14689543975054786</v>
      </c>
      <c r="O134" s="465">
        <v>1545316.0762041807</v>
      </c>
      <c r="P134" s="465">
        <v>303643.6976894862</v>
      </c>
      <c r="Q134" s="466">
        <v>0.24454413494541044</v>
      </c>
    </row>
    <row r="135" spans="1:17" x14ac:dyDescent="0.25">
      <c r="A135" s="485" t="s">
        <v>112</v>
      </c>
      <c r="B135" s="485" t="s">
        <v>444</v>
      </c>
      <c r="C135" s="247" t="s">
        <v>155</v>
      </c>
      <c r="D135" s="461">
        <v>80626187.818318337</v>
      </c>
      <c r="E135" s="461">
        <v>2865942.5582948625</v>
      </c>
      <c r="F135" s="462">
        <v>3.6856140933087346E-2</v>
      </c>
      <c r="G135" s="468">
        <v>42.063139536901858</v>
      </c>
      <c r="H135" s="468">
        <v>0.17367782967930623</v>
      </c>
      <c r="I135" s="469">
        <v>2.7288882484695165</v>
      </c>
      <c r="J135" s="469">
        <v>9.8385863183118705E-2</v>
      </c>
      <c r="K135" s="462">
        <v>3.7401928898995039E-2</v>
      </c>
      <c r="L135" s="463">
        <v>220019856.456305</v>
      </c>
      <c r="M135" s="463">
        <v>15471345.819357932</v>
      </c>
      <c r="N135" s="462">
        <v>7.563656059475303E-2</v>
      </c>
      <c r="O135" s="461">
        <v>52155492.68563962</v>
      </c>
      <c r="P135" s="461">
        <v>2011428.4102113843</v>
      </c>
      <c r="Q135" s="462">
        <v>4.0112991223909052E-2</v>
      </c>
    </row>
    <row r="136" spans="1:17" x14ac:dyDescent="0.25">
      <c r="A136" s="485" t="s">
        <v>112</v>
      </c>
      <c r="B136" s="485" t="s">
        <v>444</v>
      </c>
      <c r="C136" s="246" t="s">
        <v>156</v>
      </c>
      <c r="D136" s="465">
        <v>1079092.7525822825</v>
      </c>
      <c r="E136" s="465">
        <v>121744.4375863102</v>
      </c>
      <c r="F136" s="466">
        <v>0.12716838341834069</v>
      </c>
      <c r="G136" s="470">
        <v>0.56296881017628142</v>
      </c>
      <c r="H136" s="470">
        <v>4.7245056381555961E-2</v>
      </c>
      <c r="I136" s="471">
        <v>1.8520649564706697</v>
      </c>
      <c r="J136" s="471">
        <v>-3.6422880254330048E-2</v>
      </c>
      <c r="K136" s="466">
        <v>-1.9286796317149867E-2</v>
      </c>
      <c r="L136" s="467">
        <v>1998549.8718391203</v>
      </c>
      <c r="M136" s="467">
        <v>190609.22346005286</v>
      </c>
      <c r="N136" s="466">
        <v>0.10542891639222007</v>
      </c>
      <c r="O136" s="465">
        <v>584482.05659472942</v>
      </c>
      <c r="P136" s="465">
        <v>100173.02209579968</v>
      </c>
      <c r="Q136" s="466">
        <v>0.20683698828670322</v>
      </c>
    </row>
    <row r="137" spans="1:17" x14ac:dyDescent="0.25">
      <c r="A137" s="485" t="s">
        <v>112</v>
      </c>
      <c r="B137" s="485" t="s">
        <v>444</v>
      </c>
      <c r="C137" s="247" t="s">
        <v>157</v>
      </c>
      <c r="D137" s="461">
        <v>39844.273071050644</v>
      </c>
      <c r="E137" s="461">
        <v>-229458.31780767441</v>
      </c>
      <c r="F137" s="462">
        <v>-0.85204645472945451</v>
      </c>
      <c r="G137" s="468">
        <v>2.0786983277823304E-2</v>
      </c>
      <c r="H137" s="468">
        <v>-0.12428638333191014</v>
      </c>
      <c r="I137" s="469">
        <v>2.1852949154290857</v>
      </c>
      <c r="J137" s="469">
        <v>9.084487160283139E-2</v>
      </c>
      <c r="K137" s="462">
        <v>4.3374093295092911E-2</v>
      </c>
      <c r="L137" s="463">
        <v>87071.487351135016</v>
      </c>
      <c r="M137" s="463">
        <v>-476969.33591733454</v>
      </c>
      <c r="N137" s="462">
        <v>-0.84562910385355017</v>
      </c>
      <c r="O137" s="461">
        <v>19922.136535525322</v>
      </c>
      <c r="P137" s="461">
        <v>-114729.1589038372</v>
      </c>
      <c r="Q137" s="462">
        <v>-0.85204645472945451</v>
      </c>
    </row>
    <row r="138" spans="1:17" x14ac:dyDescent="0.25">
      <c r="A138" s="485" t="s">
        <v>112</v>
      </c>
      <c r="B138" s="485" t="s">
        <v>444</v>
      </c>
      <c r="C138" s="247" t="s">
        <v>158</v>
      </c>
      <c r="D138" s="465">
        <v>21374511.751188662</v>
      </c>
      <c r="E138" s="465">
        <v>1660303.020040717</v>
      </c>
      <c r="F138" s="466">
        <v>8.4218598001221362E-2</v>
      </c>
      <c r="G138" s="470">
        <v>11.151204027522255</v>
      </c>
      <c r="H138" s="470">
        <v>0.53115532564184953</v>
      </c>
      <c r="I138" s="471">
        <v>2.2715512705736822</v>
      </c>
      <c r="J138" s="471">
        <v>7.317698578051246E-2</v>
      </c>
      <c r="K138" s="466">
        <v>3.328686397339168E-2</v>
      </c>
      <c r="L138" s="467">
        <v>48553299.326304704</v>
      </c>
      <c r="M138" s="467">
        <v>5214089.8067040741</v>
      </c>
      <c r="N138" s="466">
        <v>0.1203088349903093</v>
      </c>
      <c r="O138" s="465">
        <v>10061248.295595288</v>
      </c>
      <c r="P138" s="465">
        <v>968245.68374112993</v>
      </c>
      <c r="Q138" s="466">
        <v>0.10648250364284174</v>
      </c>
    </row>
    <row r="139" spans="1:17" x14ac:dyDescent="0.25">
      <c r="A139" s="485" t="s">
        <v>112</v>
      </c>
      <c r="B139" s="485" t="s">
        <v>444</v>
      </c>
      <c r="C139" s="246" t="s">
        <v>159</v>
      </c>
      <c r="D139" s="461">
        <v>235841.32417011261</v>
      </c>
      <c r="E139" s="461">
        <v>103403.13475561142</v>
      </c>
      <c r="F139" s="462">
        <v>0.78076524009236714</v>
      </c>
      <c r="G139" s="468">
        <v>0.12303975662956085</v>
      </c>
      <c r="H139" s="468">
        <v>5.1695274040785652E-2</v>
      </c>
      <c r="I139" s="469">
        <v>1.9910695273772163</v>
      </c>
      <c r="J139" s="469">
        <v>-0.1793389725872736</v>
      </c>
      <c r="K139" s="462">
        <v>-8.2629132990498233E-2</v>
      </c>
      <c r="L139" s="463">
        <v>469576.47385140299</v>
      </c>
      <c r="M139" s="463">
        <v>182131.50182626245</v>
      </c>
      <c r="N139" s="462">
        <v>0.63362215224391838</v>
      </c>
      <c r="O139" s="461">
        <v>117920.6620850563</v>
      </c>
      <c r="P139" s="461">
        <v>51701.56737780571</v>
      </c>
      <c r="Q139" s="462">
        <v>0.78076524009236714</v>
      </c>
    </row>
    <row r="140" spans="1:17" x14ac:dyDescent="0.25">
      <c r="A140" s="485" t="s">
        <v>112</v>
      </c>
      <c r="B140" s="485" t="s">
        <v>444</v>
      </c>
      <c r="C140" s="247" t="s">
        <v>160</v>
      </c>
      <c r="D140" s="465">
        <v>41080377.894068882</v>
      </c>
      <c r="E140" s="465">
        <v>-826140.94624115527</v>
      </c>
      <c r="F140" s="466">
        <v>-1.9713900584042005E-2</v>
      </c>
      <c r="G140" s="470">
        <v>21.431866175797062</v>
      </c>
      <c r="H140" s="470">
        <v>-1.1431850007279643</v>
      </c>
      <c r="I140" s="471">
        <v>2.1216589061595994</v>
      </c>
      <c r="J140" s="471">
        <v>2.1283466719514088E-2</v>
      </c>
      <c r="K140" s="466">
        <v>1.0133172536614598E-2</v>
      </c>
      <c r="L140" s="467">
        <v>87158549.627353176</v>
      </c>
      <c r="M140" s="467">
        <v>-860873.29726722836</v>
      </c>
      <c r="N140" s="466">
        <v>-9.7804924034150722E-3</v>
      </c>
      <c r="O140" s="465">
        <v>18603511.783067107</v>
      </c>
      <c r="P140" s="465">
        <v>-399468.86018469185</v>
      </c>
      <c r="Q140" s="466">
        <v>-2.1021379102785558E-2</v>
      </c>
    </row>
    <row r="141" spans="1:17" x14ac:dyDescent="0.25">
      <c r="A141" s="485" t="s">
        <v>112</v>
      </c>
      <c r="B141" s="485" t="s">
        <v>444</v>
      </c>
      <c r="C141" s="246" t="s">
        <v>161</v>
      </c>
      <c r="D141" s="461">
        <v>1472310.1458654031</v>
      </c>
      <c r="E141" s="461">
        <v>832428.00595842476</v>
      </c>
      <c r="F141" s="462">
        <v>1.3009083298987489</v>
      </c>
      <c r="G141" s="468">
        <v>0.7681125547779184</v>
      </c>
      <c r="H141" s="468">
        <v>0.42340790129929717</v>
      </c>
      <c r="I141" s="469">
        <v>2.7193596196415237</v>
      </c>
      <c r="J141" s="469">
        <v>0.43362768770360072</v>
      </c>
      <c r="K141" s="462">
        <v>0.18971064876184149</v>
      </c>
      <c r="L141" s="463">
        <v>4003740.7582548987</v>
      </c>
      <c r="M141" s="463">
        <v>2541141.7183927489</v>
      </c>
      <c r="N141" s="462">
        <v>1.7374151419053658</v>
      </c>
      <c r="O141" s="461">
        <v>903948.85611045361</v>
      </c>
      <c r="P141" s="461">
        <v>547939.09214091301</v>
      </c>
      <c r="Q141" s="462">
        <v>1.53911254014874</v>
      </c>
    </row>
    <row r="142" spans="1:17" x14ac:dyDescent="0.25">
      <c r="A142" s="485" t="s">
        <v>112</v>
      </c>
      <c r="B142" s="485" t="s">
        <v>451</v>
      </c>
      <c r="C142" s="247" t="s">
        <v>284</v>
      </c>
      <c r="D142" s="465">
        <v>1291707658.1657612</v>
      </c>
      <c r="E142" s="465">
        <v>40141656.173296213</v>
      </c>
      <c r="F142" s="466">
        <v>3.207314365314462E-2</v>
      </c>
      <c r="G142" s="470">
        <v>55.643120558267128</v>
      </c>
      <c r="H142" s="470">
        <v>0.6030290813677226</v>
      </c>
      <c r="I142" s="471">
        <v>2.2087201088291515</v>
      </c>
      <c r="J142" s="471">
        <v>5.4857484715185478E-2</v>
      </c>
      <c r="K142" s="466">
        <v>2.5469351713065819E-2</v>
      </c>
      <c r="L142" s="467">
        <v>2853020679.3193283</v>
      </c>
      <c r="M142" s="467">
        <v>157319446.01601267</v>
      </c>
      <c r="N142" s="466">
        <v>5.8359377542456077E-2</v>
      </c>
      <c r="O142" s="465">
        <v>618134440.68085337</v>
      </c>
      <c r="P142" s="465">
        <v>29712419.460175753</v>
      </c>
      <c r="Q142" s="466">
        <v>5.049508412098095E-2</v>
      </c>
    </row>
    <row r="143" spans="1:17" x14ac:dyDescent="0.25">
      <c r="A143" s="485" t="s">
        <v>112</v>
      </c>
      <c r="B143" s="485" t="s">
        <v>451</v>
      </c>
      <c r="C143" s="246" t="s">
        <v>33</v>
      </c>
      <c r="D143" s="461">
        <v>89801718.127292052</v>
      </c>
      <c r="E143" s="461">
        <v>21778072.498375773</v>
      </c>
      <c r="F143" s="462">
        <v>0.32015444478203764</v>
      </c>
      <c r="G143" s="468">
        <v>3.8684045855948646</v>
      </c>
      <c r="H143" s="468">
        <v>0.87693016710847838</v>
      </c>
      <c r="I143" s="469">
        <v>2.4997013317706838</v>
      </c>
      <c r="J143" s="469">
        <v>7.3226639101448665E-2</v>
      </c>
      <c r="K143" s="462">
        <v>3.0178200218892847E-2</v>
      </c>
      <c r="L143" s="463">
        <v>224477474.3980875</v>
      </c>
      <c r="M143" s="463">
        <v>59419819.776421905</v>
      </c>
      <c r="N143" s="462">
        <v>0.35999432993653124</v>
      </c>
      <c r="O143" s="461">
        <v>52046739.316871524</v>
      </c>
      <c r="P143" s="461">
        <v>13099883.477662288</v>
      </c>
      <c r="Q143" s="462">
        <v>0.33635278626199527</v>
      </c>
    </row>
    <row r="144" spans="1:17" x14ac:dyDescent="0.25">
      <c r="A144" s="485" t="s">
        <v>112</v>
      </c>
      <c r="B144" s="485" t="s">
        <v>451</v>
      </c>
      <c r="C144" s="247" t="s">
        <v>145</v>
      </c>
      <c r="D144" s="465">
        <v>8844649.9315989111</v>
      </c>
      <c r="E144" s="465">
        <v>1853470.5077135712</v>
      </c>
      <c r="F144" s="466">
        <v>0.26511556853786294</v>
      </c>
      <c r="G144" s="470">
        <v>0.38100255837956165</v>
      </c>
      <c r="H144" s="470">
        <v>7.3551609400857587E-2</v>
      </c>
      <c r="I144" s="471">
        <v>2.193850358363834</v>
      </c>
      <c r="J144" s="471">
        <v>-0.15049029349340337</v>
      </c>
      <c r="K144" s="466">
        <v>-6.419301451526753E-2</v>
      </c>
      <c r="L144" s="467">
        <v>19403838.422040932</v>
      </c>
      <c r="M144" s="467">
        <v>3014132.2941986676</v>
      </c>
      <c r="N144" s="466">
        <v>0.18390398648322095</v>
      </c>
      <c r="O144" s="465">
        <v>4599287.2057797564</v>
      </c>
      <c r="P144" s="465">
        <v>831645.83561308682</v>
      </c>
      <c r="Q144" s="466">
        <v>0.22073381033511086</v>
      </c>
    </row>
    <row r="145" spans="1:17" x14ac:dyDescent="0.25">
      <c r="A145" s="485" t="s">
        <v>112</v>
      </c>
      <c r="B145" s="485" t="s">
        <v>451</v>
      </c>
      <c r="C145" s="246" t="s">
        <v>146</v>
      </c>
      <c r="D145" s="461">
        <v>147978615.1167663</v>
      </c>
      <c r="E145" s="461">
        <v>8643937.7399392724</v>
      </c>
      <c r="F145" s="462">
        <v>6.2037232243068723E-2</v>
      </c>
      <c r="G145" s="468">
        <v>6.3745011256494326</v>
      </c>
      <c r="H145" s="468">
        <v>0.2469829791705731</v>
      </c>
      <c r="I145" s="469">
        <v>2.3571793041740352</v>
      </c>
      <c r="J145" s="469">
        <v>6.723165491501959E-2</v>
      </c>
      <c r="K145" s="462">
        <v>2.935947244766687E-2</v>
      </c>
      <c r="L145" s="463">
        <v>348812129.01357657</v>
      </c>
      <c r="M145" s="463">
        <v>29743012.094248176</v>
      </c>
      <c r="N145" s="462">
        <v>9.3218085101505546E-2</v>
      </c>
      <c r="O145" s="461">
        <v>74804339.46923995</v>
      </c>
      <c r="P145" s="461">
        <v>6315324.4399559349</v>
      </c>
      <c r="Q145" s="462">
        <v>9.2209304473946319E-2</v>
      </c>
    </row>
    <row r="146" spans="1:17" x14ac:dyDescent="0.25">
      <c r="A146" s="485" t="s">
        <v>112</v>
      </c>
      <c r="B146" s="485" t="s">
        <v>451</v>
      </c>
      <c r="C146" s="247" t="s">
        <v>147</v>
      </c>
      <c r="D146" s="465">
        <v>38177034.613876</v>
      </c>
      <c r="E146" s="465">
        <v>475621.59936450422</v>
      </c>
      <c r="F146" s="466">
        <v>1.2615484708263711E-2</v>
      </c>
      <c r="G146" s="470">
        <v>1.6445589109485912</v>
      </c>
      <c r="H146" s="470">
        <v>-1.3435328127560542E-2</v>
      </c>
      <c r="I146" s="471">
        <v>2.209226304867792</v>
      </c>
      <c r="J146" s="471">
        <v>-0.13157071590785385</v>
      </c>
      <c r="K146" s="466">
        <v>-5.6207656939112394E-2</v>
      </c>
      <c r="L146" s="467">
        <v>84341709.110823065</v>
      </c>
      <c r="M146" s="467">
        <v>-3909646.1525776088</v>
      </c>
      <c r="N146" s="466">
        <v>-4.4301259067451457E-2</v>
      </c>
      <c r="O146" s="465">
        <v>19795575.907577429</v>
      </c>
      <c r="P146" s="465">
        <v>-367930.58100975305</v>
      </c>
      <c r="Q146" s="466">
        <v>-1.8247351035793637E-2</v>
      </c>
    </row>
    <row r="147" spans="1:17" x14ac:dyDescent="0.25">
      <c r="A147" s="485" t="s">
        <v>112</v>
      </c>
      <c r="B147" s="485" t="s">
        <v>451</v>
      </c>
      <c r="C147" s="246" t="s">
        <v>148</v>
      </c>
      <c r="D147" s="461">
        <v>10193064.470828457</v>
      </c>
      <c r="E147" s="461">
        <v>-6562701.8557797447</v>
      </c>
      <c r="F147" s="462">
        <v>-0.39166826081586947</v>
      </c>
      <c r="G147" s="468">
        <v>0.43908845134036767</v>
      </c>
      <c r="H147" s="468">
        <v>-0.2977795283857374</v>
      </c>
      <c r="I147" s="469">
        <v>2.5381686123251277</v>
      </c>
      <c r="J147" s="469">
        <v>0.17575098746248763</v>
      </c>
      <c r="K147" s="462">
        <v>7.4394546337972933E-2</v>
      </c>
      <c r="L147" s="463">
        <v>25871716.303263225</v>
      </c>
      <c r="M147" s="463">
        <v>-13712401.384795927</v>
      </c>
      <c r="N147" s="462">
        <v>-0.34641169705627611</v>
      </c>
      <c r="O147" s="461">
        <v>5571783.5135301314</v>
      </c>
      <c r="P147" s="461">
        <v>-3267444.8155161105</v>
      </c>
      <c r="Q147" s="462">
        <v>-0.36965272237386243</v>
      </c>
    </row>
    <row r="148" spans="1:17" x14ac:dyDescent="0.25">
      <c r="A148" s="485" t="s">
        <v>112</v>
      </c>
      <c r="B148" s="485" t="s">
        <v>451</v>
      </c>
      <c r="C148" s="247" t="s">
        <v>149</v>
      </c>
      <c r="D148" s="465">
        <v>27535806.013588011</v>
      </c>
      <c r="E148" s="465">
        <v>-45824.88369006291</v>
      </c>
      <c r="F148" s="466">
        <v>-1.6614276313365209E-3</v>
      </c>
      <c r="G148" s="470">
        <v>1.1861648136845795</v>
      </c>
      <c r="H148" s="470">
        <v>-2.6791982242671875E-2</v>
      </c>
      <c r="I148" s="471">
        <v>2.1464117913736191</v>
      </c>
      <c r="J148" s="471">
        <v>-4.3066883098302977E-2</v>
      </c>
      <c r="K148" s="466">
        <v>-1.9669925814048052E-2</v>
      </c>
      <c r="L148" s="467">
        <v>59103178.712541923</v>
      </c>
      <c r="M148" s="467">
        <v>-1286213.9442042857</v>
      </c>
      <c r="N148" s="466">
        <v>-2.1298673287130674E-2</v>
      </c>
      <c r="O148" s="465">
        <v>14217919.802216738</v>
      </c>
      <c r="P148" s="465">
        <v>-30331.359935669228</v>
      </c>
      <c r="Q148" s="466">
        <v>-2.1287777419476111E-3</v>
      </c>
    </row>
    <row r="149" spans="1:17" x14ac:dyDescent="0.25">
      <c r="A149" s="485" t="s">
        <v>112</v>
      </c>
      <c r="B149" s="485" t="s">
        <v>451</v>
      </c>
      <c r="C149" s="246" t="s">
        <v>150</v>
      </c>
      <c r="D149" s="461">
        <v>175705748.23197475</v>
      </c>
      <c r="E149" s="461">
        <v>-9045270.682071507</v>
      </c>
      <c r="F149" s="462">
        <v>-4.8959246532111075E-2</v>
      </c>
      <c r="G149" s="468">
        <v>7.568907770923559</v>
      </c>
      <c r="H149" s="468">
        <v>-0.55588386235116616</v>
      </c>
      <c r="I149" s="469">
        <v>2.0223115090025319</v>
      </c>
      <c r="J149" s="469">
        <v>1.9408023418105991E-3</v>
      </c>
      <c r="K149" s="462">
        <v>9.6061694787604932E-4</v>
      </c>
      <c r="L149" s="463">
        <v>355331756.84742379</v>
      </c>
      <c r="M149" s="463">
        <v>-17933789.79223609</v>
      </c>
      <c r="N149" s="462">
        <v>-4.8045660666208953E-2</v>
      </c>
      <c r="O149" s="461">
        <v>78502504.737525567</v>
      </c>
      <c r="P149" s="461">
        <v>-3972683.9168943018</v>
      </c>
      <c r="Q149" s="462">
        <v>-4.816823073349108E-2</v>
      </c>
    </row>
    <row r="150" spans="1:17" x14ac:dyDescent="0.25">
      <c r="A150" s="485" t="s">
        <v>112</v>
      </c>
      <c r="B150" s="485" t="s">
        <v>451</v>
      </c>
      <c r="C150" s="247" t="s">
        <v>151</v>
      </c>
      <c r="D150" s="465">
        <v>5294424.2143307403</v>
      </c>
      <c r="E150" s="465">
        <v>940404.39028709568</v>
      </c>
      <c r="F150" s="466">
        <v>0.21598532581179838</v>
      </c>
      <c r="G150" s="470">
        <v>0.22806885364676618</v>
      </c>
      <c r="H150" s="470">
        <v>3.6592216357094559E-2</v>
      </c>
      <c r="I150" s="471">
        <v>1.9239791671987769</v>
      </c>
      <c r="J150" s="471">
        <v>1.2617399542296237E-3</v>
      </c>
      <c r="K150" s="466">
        <v>6.562274499367426E-4</v>
      </c>
      <c r="L150" s="467">
        <v>10186361.890685096</v>
      </c>
      <c r="M150" s="467">
        <v>1814812.0964281438</v>
      </c>
      <c r="N150" s="466">
        <v>0.21678328876131639</v>
      </c>
      <c r="O150" s="465">
        <v>2647267.5351385185</v>
      </c>
      <c r="P150" s="465">
        <v>470108.96590621118</v>
      </c>
      <c r="Q150" s="466">
        <v>0.21592775673293163</v>
      </c>
    </row>
    <row r="151" spans="1:17" x14ac:dyDescent="0.25">
      <c r="A151" s="485" t="s">
        <v>112</v>
      </c>
      <c r="B151" s="485" t="s">
        <v>451</v>
      </c>
      <c r="C151" s="246" t="s">
        <v>152</v>
      </c>
      <c r="D151" s="461">
        <v>4055932.1736512384</v>
      </c>
      <c r="E151" s="461">
        <v>-166719.7653705203</v>
      </c>
      <c r="F151" s="462">
        <v>-3.9482241912920595E-2</v>
      </c>
      <c r="G151" s="468">
        <v>0.17471811170888701</v>
      </c>
      <c r="H151" s="468">
        <v>-1.0981362892424101E-2</v>
      </c>
      <c r="I151" s="469">
        <v>2.0794212110157866</v>
      </c>
      <c r="J151" s="469">
        <v>-3.1310192297699935E-3</v>
      </c>
      <c r="K151" s="462">
        <v>-1.5034529191139713E-3</v>
      </c>
      <c r="L151" s="463">
        <v>8433991.3923317492</v>
      </c>
      <c r="M151" s="463">
        <v>-359901.82082873769</v>
      </c>
      <c r="N151" s="462">
        <v>-4.0926335140177413E-2</v>
      </c>
      <c r="O151" s="461">
        <v>2027966.0868256192</v>
      </c>
      <c r="P151" s="461">
        <v>-83359.882685260149</v>
      </c>
      <c r="Q151" s="462">
        <v>-3.9482241912920595E-2</v>
      </c>
    </row>
    <row r="152" spans="1:17" x14ac:dyDescent="0.25">
      <c r="A152" s="485" t="s">
        <v>112</v>
      </c>
      <c r="B152" s="485" t="s">
        <v>451</v>
      </c>
      <c r="C152" s="247" t="s">
        <v>153</v>
      </c>
      <c r="D152" s="465">
        <v>351154.61282610148</v>
      </c>
      <c r="E152" s="465">
        <v>190453.97736824007</v>
      </c>
      <c r="F152" s="466">
        <v>1.1851476307209783</v>
      </c>
      <c r="G152" s="470">
        <v>1.5126749719685376E-2</v>
      </c>
      <c r="H152" s="470">
        <v>8.0596212886513349E-3</v>
      </c>
      <c r="I152" s="471">
        <v>2.9055512902422165</v>
      </c>
      <c r="J152" s="471">
        <v>0.40356431434997297</v>
      </c>
      <c r="K152" s="466">
        <v>0.1612975280201274</v>
      </c>
      <c r="L152" s="467">
        <v>1020297.7383713851</v>
      </c>
      <c r="M152" s="467">
        <v>618226.84143820871</v>
      </c>
      <c r="N152" s="466">
        <v>1.5376065419153104</v>
      </c>
      <c r="O152" s="465">
        <v>221199.75611093003</v>
      </c>
      <c r="P152" s="465">
        <v>119971.00936582047</v>
      </c>
      <c r="Q152" s="466">
        <v>1.1851476307209776</v>
      </c>
    </row>
    <row r="153" spans="1:17" x14ac:dyDescent="0.25">
      <c r="A153" s="485" t="s">
        <v>112</v>
      </c>
      <c r="B153" s="485" t="s">
        <v>451</v>
      </c>
      <c r="C153" s="247" t="s">
        <v>154</v>
      </c>
      <c r="D153" s="461">
        <v>32396214.617365822</v>
      </c>
      <c r="E153" s="461">
        <v>-731058.47548934445</v>
      </c>
      <c r="F153" s="462">
        <v>-2.2068175471014483E-2</v>
      </c>
      <c r="G153" s="468">
        <v>1.3955374996733636</v>
      </c>
      <c r="H153" s="468">
        <v>-6.1299885257418474E-2</v>
      </c>
      <c r="I153" s="469">
        <v>2.2521119499788074</v>
      </c>
      <c r="J153" s="469">
        <v>0.14294797263996895</v>
      </c>
      <c r="K153" s="462">
        <v>6.7774707977104942E-2</v>
      </c>
      <c r="L153" s="463">
        <v>72959902.073847681</v>
      </c>
      <c r="M153" s="463">
        <v>3089050.998931393</v>
      </c>
      <c r="N153" s="462">
        <v>4.4210868357954861E-2</v>
      </c>
      <c r="O153" s="461">
        <v>17141800.10619387</v>
      </c>
      <c r="P153" s="461">
        <v>710252.86996157281</v>
      </c>
      <c r="Q153" s="462">
        <v>4.3224953788614226E-2</v>
      </c>
    </row>
    <row r="154" spans="1:17" x14ac:dyDescent="0.25">
      <c r="A154" s="485" t="s">
        <v>112</v>
      </c>
      <c r="B154" s="485" t="s">
        <v>451</v>
      </c>
      <c r="C154" s="246" t="s">
        <v>155</v>
      </c>
      <c r="D154" s="465">
        <v>991530147.37680972</v>
      </c>
      <c r="E154" s="465">
        <v>6880553.147433877</v>
      </c>
      <c r="F154" s="466">
        <v>6.9878190046062626E-3</v>
      </c>
      <c r="G154" s="470">
        <v>42.71232053078387</v>
      </c>
      <c r="H154" s="470">
        <v>-0.58959375324045027</v>
      </c>
      <c r="I154" s="471">
        <v>2.7830818678009739</v>
      </c>
      <c r="J154" s="471">
        <v>9.7294917567175787E-2</v>
      </c>
      <c r="K154" s="466">
        <v>3.6225850884675066E-2</v>
      </c>
      <c r="L154" s="467">
        <v>2759509574.5424266</v>
      </c>
      <c r="M154" s="467">
        <v>114950543.8081646</v>
      </c>
      <c r="N154" s="466">
        <v>4.3466809578551389E-2</v>
      </c>
      <c r="O154" s="465">
        <v>658598218.28401637</v>
      </c>
      <c r="P154" s="465">
        <v>7023050.7400947809</v>
      </c>
      <c r="Q154" s="466">
        <v>1.0778573355654117E-2</v>
      </c>
    </row>
    <row r="155" spans="1:17" x14ac:dyDescent="0.25">
      <c r="A155" s="485" t="s">
        <v>112</v>
      </c>
      <c r="B155" s="485" t="s">
        <v>451</v>
      </c>
      <c r="C155" s="247" t="s">
        <v>156</v>
      </c>
      <c r="D155" s="461">
        <v>33363077.287409153</v>
      </c>
      <c r="E155" s="461">
        <v>-1396320.0467977561</v>
      </c>
      <c r="F155" s="462">
        <v>-4.0171008529645308E-2</v>
      </c>
      <c r="G155" s="468">
        <v>1.4371872148952309</v>
      </c>
      <c r="H155" s="468">
        <v>-9.1426063118819512E-2</v>
      </c>
      <c r="I155" s="469">
        <v>2.3487513752322569</v>
      </c>
      <c r="J155" s="469">
        <v>0.15941336539519435</v>
      </c>
      <c r="K155" s="462">
        <v>7.2813501012143123E-2</v>
      </c>
      <c r="L155" s="463">
        <v>78361573.660782322</v>
      </c>
      <c r="M155" s="463">
        <v>2261503.8779740781</v>
      </c>
      <c r="N155" s="462">
        <v>2.9717500712265761E-2</v>
      </c>
      <c r="O155" s="461">
        <v>18165723.773698792</v>
      </c>
      <c r="P155" s="461">
        <v>270850.38046915084</v>
      </c>
      <c r="Q155" s="462">
        <v>1.5135641058607577E-2</v>
      </c>
    </row>
    <row r="156" spans="1:17" x14ac:dyDescent="0.25">
      <c r="A156" s="485" t="s">
        <v>112</v>
      </c>
      <c r="B156" s="485" t="s">
        <v>451</v>
      </c>
      <c r="C156" s="246" t="s">
        <v>157</v>
      </c>
      <c r="D156" s="465">
        <v>2023575.5267903379</v>
      </c>
      <c r="E156" s="465">
        <v>-1218528.2501802167</v>
      </c>
      <c r="F156" s="466">
        <v>-0.37584492477869369</v>
      </c>
      <c r="G156" s="470">
        <v>8.7169922918815965E-2</v>
      </c>
      <c r="H156" s="470">
        <v>-5.5408005994224865E-2</v>
      </c>
      <c r="I156" s="471">
        <v>2.1197069304738054</v>
      </c>
      <c r="J156" s="471">
        <v>-4.4936443503313939E-3</v>
      </c>
      <c r="K156" s="466">
        <v>-2.1154519980785824E-3</v>
      </c>
      <c r="L156" s="467">
        <v>4289387.0684746606</v>
      </c>
      <c r="M156" s="467">
        <v>-2597491.6382056968</v>
      </c>
      <c r="N156" s="466">
        <v>-0.37716529487968153</v>
      </c>
      <c r="O156" s="465">
        <v>1011787.7633951689</v>
      </c>
      <c r="P156" s="465">
        <v>-609264.12509010837</v>
      </c>
      <c r="Q156" s="466">
        <v>-0.37584492477869369</v>
      </c>
    </row>
    <row r="157" spans="1:17" x14ac:dyDescent="0.25">
      <c r="A157" s="485" t="s">
        <v>112</v>
      </c>
      <c r="B157" s="485" t="s">
        <v>451</v>
      </c>
      <c r="C157" s="246" t="s">
        <v>158</v>
      </c>
      <c r="D157" s="461">
        <v>247507961.01834717</v>
      </c>
      <c r="E157" s="461">
        <v>20249328.155632973</v>
      </c>
      <c r="F157" s="462">
        <v>8.9102569616642424E-2</v>
      </c>
      <c r="G157" s="468">
        <v>10.661944463216487</v>
      </c>
      <c r="H157" s="468">
        <v>0.66779639450425421</v>
      </c>
      <c r="I157" s="469">
        <v>2.2595596772796833</v>
      </c>
      <c r="J157" s="469">
        <v>7.1979154563997838E-2</v>
      </c>
      <c r="K157" s="462">
        <v>3.2903545179969948E-2</v>
      </c>
      <c r="L157" s="463">
        <v>559259008.52276897</v>
      </c>
      <c r="M157" s="463">
        <v>62112449.653300583</v>
      </c>
      <c r="N157" s="462">
        <v>0.12493790522164497</v>
      </c>
      <c r="O157" s="461">
        <v>115057913.18870507</v>
      </c>
      <c r="P157" s="461">
        <v>11139901.351562738</v>
      </c>
      <c r="Q157" s="462">
        <v>0.10719894611745372</v>
      </c>
    </row>
    <row r="158" spans="1:17" x14ac:dyDescent="0.25">
      <c r="A158" s="485" t="s">
        <v>112</v>
      </c>
      <c r="B158" s="485" t="s">
        <v>451</v>
      </c>
      <c r="C158" s="247" t="s">
        <v>159</v>
      </c>
      <c r="D158" s="465">
        <v>2434179.8733249875</v>
      </c>
      <c r="E158" s="465">
        <v>895971.64692420256</v>
      </c>
      <c r="F158" s="466">
        <v>0.58247747707127029</v>
      </c>
      <c r="G158" s="470">
        <v>0.10485759939231418</v>
      </c>
      <c r="H158" s="470">
        <v>3.7211848903057843E-2</v>
      </c>
      <c r="I158" s="471">
        <v>2.0413194535017283</v>
      </c>
      <c r="J158" s="471">
        <v>-5.1121137208549161E-2</v>
      </c>
      <c r="K158" s="466">
        <v>-2.443134463913077E-2</v>
      </c>
      <c r="L158" s="467">
        <v>4968938.7287406698</v>
      </c>
      <c r="M158" s="467">
        <v>1750329.3988552033</v>
      </c>
      <c r="N158" s="466">
        <v>0.54381542444528008</v>
      </c>
      <c r="O158" s="465">
        <v>1217089.9366624937</v>
      </c>
      <c r="P158" s="465">
        <v>447985.82346210128</v>
      </c>
      <c r="Q158" s="466">
        <v>0.58247747707127029</v>
      </c>
    </row>
    <row r="159" spans="1:17" x14ac:dyDescent="0.25">
      <c r="A159" s="485" t="s">
        <v>112</v>
      </c>
      <c r="B159" s="485" t="s">
        <v>451</v>
      </c>
      <c r="C159" s="246" t="s">
        <v>160</v>
      </c>
      <c r="D159" s="461">
        <v>490497272.8873651</v>
      </c>
      <c r="E159" s="461">
        <v>-2826195.5110103488</v>
      </c>
      <c r="F159" s="462">
        <v>-5.728889242155615E-3</v>
      </c>
      <c r="G159" s="468">
        <v>21.129238273255247</v>
      </c>
      <c r="H159" s="468">
        <v>-0.56563741458031203</v>
      </c>
      <c r="I159" s="469">
        <v>2.1302683201426582</v>
      </c>
      <c r="J159" s="469">
        <v>2.2979586952397657E-2</v>
      </c>
      <c r="K159" s="462">
        <v>1.0904811756672976E-2</v>
      </c>
      <c r="L159" s="463">
        <v>1044890801.5483222</v>
      </c>
      <c r="M159" s="463">
        <v>5315814.7740840912</v>
      </c>
      <c r="N159" s="462">
        <v>5.1134500557567892E-3</v>
      </c>
      <c r="O159" s="461">
        <v>222713875.46420828</v>
      </c>
      <c r="P159" s="461">
        <v>-800994.60280391574</v>
      </c>
      <c r="Q159" s="462">
        <v>-3.5836300402016601E-3</v>
      </c>
    </row>
    <row r="160" spans="1:17" x14ac:dyDescent="0.25">
      <c r="A160" s="485" t="s">
        <v>112</v>
      </c>
      <c r="B160" s="485" t="s">
        <v>451</v>
      </c>
      <c r="C160" s="247" t="s">
        <v>161</v>
      </c>
      <c r="D160" s="465">
        <v>13724264.062294425</v>
      </c>
      <c r="E160" s="465">
        <v>7582636.7274409505</v>
      </c>
      <c r="F160" s="466">
        <v>1.2346298975859067</v>
      </c>
      <c r="G160" s="470">
        <v>0.59120256426763651</v>
      </c>
      <c r="H160" s="470">
        <v>0.3211123494573781</v>
      </c>
      <c r="I160" s="471">
        <v>2.5976127270834186</v>
      </c>
      <c r="J160" s="471">
        <v>0.71208148653595593</v>
      </c>
      <c r="K160" s="466">
        <v>0.37765562894052268</v>
      </c>
      <c r="L160" s="467">
        <v>35650322.998069577</v>
      </c>
      <c r="M160" s="467">
        <v>24070092.790403098</v>
      </c>
      <c r="N160" s="466">
        <v>2.0785504570080078</v>
      </c>
      <c r="O160" s="465">
        <v>8187243.0247509861</v>
      </c>
      <c r="P160" s="465">
        <v>5070574.0091422461</v>
      </c>
      <c r="Q160" s="466">
        <v>1.6269209158072482</v>
      </c>
    </row>
    <row r="161" spans="1:17" x14ac:dyDescent="0.25">
      <c r="A161" s="485" t="s">
        <v>112</v>
      </c>
      <c r="B161" s="485" t="s">
        <v>452</v>
      </c>
      <c r="C161" s="246" t="s">
        <v>284</v>
      </c>
      <c r="D161" s="461">
        <v>1288375582.4626839</v>
      </c>
      <c r="E161" s="461">
        <v>40313528.19871664</v>
      </c>
      <c r="F161" s="462">
        <v>3.2300900472846408E-2</v>
      </c>
      <c r="G161" s="468">
        <v>55.644530319285501</v>
      </c>
      <c r="H161" s="468">
        <v>0.58157403476214142</v>
      </c>
      <c r="I161" s="469">
        <v>2.203942350294084</v>
      </c>
      <c r="J161" s="469">
        <v>5.0168776287905725E-2</v>
      </c>
      <c r="K161" s="462">
        <v>2.3293431070652466E-2</v>
      </c>
      <c r="L161" s="463">
        <v>2839505509.2743168</v>
      </c>
      <c r="M161" s="463">
        <v>151462438.08071899</v>
      </c>
      <c r="N161" s="462">
        <v>5.6346730342182967E-2</v>
      </c>
      <c r="O161" s="461">
        <v>615348837.08693528</v>
      </c>
      <c r="P161" s="461">
        <v>28803920.636647344</v>
      </c>
      <c r="Q161" s="462">
        <v>4.9107783272534067E-2</v>
      </c>
    </row>
    <row r="162" spans="1:17" x14ac:dyDescent="0.25">
      <c r="A162" s="485" t="s">
        <v>112</v>
      </c>
      <c r="B162" s="485" t="s">
        <v>452</v>
      </c>
      <c r="C162" s="247" t="s">
        <v>33</v>
      </c>
      <c r="D162" s="465">
        <v>88664785.623404071</v>
      </c>
      <c r="E162" s="465">
        <v>22573369.122349091</v>
      </c>
      <c r="F162" s="466">
        <v>0.34154766711633067</v>
      </c>
      <c r="G162" s="470">
        <v>3.8294038004382585</v>
      </c>
      <c r="H162" s="470">
        <v>0.91353213752964324</v>
      </c>
      <c r="I162" s="471">
        <v>2.4855762040478591</v>
      </c>
      <c r="J162" s="471">
        <v>5.3529394746902437E-2</v>
      </c>
      <c r="K162" s="466">
        <v>2.2010018286732068E-2</v>
      </c>
      <c r="L162" s="467">
        <v>220383081.28253788</v>
      </c>
      <c r="M162" s="467">
        <v>59645662.658966511</v>
      </c>
      <c r="N162" s="466">
        <v>0.37107515580208378</v>
      </c>
      <c r="O162" s="465">
        <v>51117164.370079979</v>
      </c>
      <c r="P162" s="465">
        <v>13170954.461955167</v>
      </c>
      <c r="Q162" s="466">
        <v>0.34709538828369479</v>
      </c>
    </row>
    <row r="163" spans="1:17" x14ac:dyDescent="0.25">
      <c r="A163" s="485" t="s">
        <v>112</v>
      </c>
      <c r="B163" s="485" t="s">
        <v>452</v>
      </c>
      <c r="C163" s="246" t="s">
        <v>145</v>
      </c>
      <c r="D163" s="461">
        <v>8564082.9286865164</v>
      </c>
      <c r="E163" s="461">
        <v>1851439.4455520371</v>
      </c>
      <c r="F163" s="462">
        <v>0.27581376103226396</v>
      </c>
      <c r="G163" s="468">
        <v>0.36988000911292862</v>
      </c>
      <c r="H163" s="468">
        <v>7.3726469789594906E-2</v>
      </c>
      <c r="I163" s="469">
        <v>2.2274819527363321</v>
      </c>
      <c r="J163" s="469">
        <v>-0.12046477301369052</v>
      </c>
      <c r="K163" s="462">
        <v>-5.1306433699090652E-2</v>
      </c>
      <c r="L163" s="463">
        <v>19076340.165386528</v>
      </c>
      <c r="M163" s="463">
        <v>3315410.8780336995</v>
      </c>
      <c r="N163" s="462">
        <v>0.21035630688947457</v>
      </c>
      <c r="O163" s="461">
        <v>4478374.6643515527</v>
      </c>
      <c r="P163" s="461">
        <v>859874.68726066593</v>
      </c>
      <c r="Q163" s="462">
        <v>0.23763291217483079</v>
      </c>
    </row>
    <row r="164" spans="1:17" x14ac:dyDescent="0.25">
      <c r="A164" s="485" t="s">
        <v>112</v>
      </c>
      <c r="B164" s="485" t="s">
        <v>452</v>
      </c>
      <c r="C164" s="247" t="s">
        <v>146</v>
      </c>
      <c r="D164" s="465">
        <v>146949307.80443078</v>
      </c>
      <c r="E164" s="465">
        <v>8659780.769505322</v>
      </c>
      <c r="F164" s="466">
        <v>6.2620655050170698E-2</v>
      </c>
      <c r="G164" s="470">
        <v>6.3466937163554178</v>
      </c>
      <c r="H164" s="470">
        <v>0.24553059252166864</v>
      </c>
      <c r="I164" s="471">
        <v>2.3477412335409951</v>
      </c>
      <c r="J164" s="471">
        <v>5.3039560398918439E-2</v>
      </c>
      <c r="K164" s="466">
        <v>2.3113924140863471E-2</v>
      </c>
      <c r="L164" s="467">
        <v>344998949.17276973</v>
      </c>
      <c r="M164" s="467">
        <v>27665740.107699811</v>
      </c>
      <c r="N164" s="466">
        <v>8.7181988261515006E-2</v>
      </c>
      <c r="O164" s="465">
        <v>74037427.724906787</v>
      </c>
      <c r="P164" s="465">
        <v>6056956.3340168595</v>
      </c>
      <c r="Q164" s="466">
        <v>8.9098475048652773E-2</v>
      </c>
    </row>
    <row r="165" spans="1:17" x14ac:dyDescent="0.25">
      <c r="A165" s="485" t="s">
        <v>112</v>
      </c>
      <c r="B165" s="485" t="s">
        <v>452</v>
      </c>
      <c r="C165" s="246" t="s">
        <v>147</v>
      </c>
      <c r="D165" s="461">
        <v>38328093.568985477</v>
      </c>
      <c r="E165" s="461">
        <v>1301649.6729643941</v>
      </c>
      <c r="F165" s="462">
        <v>3.5154595905016718E-2</v>
      </c>
      <c r="G165" s="468">
        <v>1.6553781317425706</v>
      </c>
      <c r="H165" s="468">
        <v>2.1817160433079019E-2</v>
      </c>
      <c r="I165" s="469">
        <v>2.2229761636800629</v>
      </c>
      <c r="J165" s="469">
        <v>-0.12582484524948301</v>
      </c>
      <c r="K165" s="462">
        <v>-5.3569819142246983E-2</v>
      </c>
      <c r="L165" s="463">
        <v>85202438.403153822</v>
      </c>
      <c r="M165" s="463">
        <v>-1765310.376893729</v>
      </c>
      <c r="N165" s="462">
        <v>-2.029844858188088E-2</v>
      </c>
      <c r="O165" s="461">
        <v>19929649.778741546</v>
      </c>
      <c r="P165" s="461">
        <v>113315.99871484935</v>
      </c>
      <c r="Q165" s="462">
        <v>5.7183129822461383E-3</v>
      </c>
    </row>
    <row r="166" spans="1:17" x14ac:dyDescent="0.25">
      <c r="A166" s="485" t="s">
        <v>112</v>
      </c>
      <c r="B166" s="485" t="s">
        <v>452</v>
      </c>
      <c r="C166" s="247" t="s">
        <v>148</v>
      </c>
      <c r="D166" s="465">
        <v>10365507.797214136</v>
      </c>
      <c r="E166" s="465">
        <v>-6913190.113976486</v>
      </c>
      <c r="F166" s="466">
        <v>-0.40009902074271053</v>
      </c>
      <c r="G166" s="470">
        <v>0.44768297439662014</v>
      </c>
      <c r="H166" s="470">
        <v>-0.314631835581689</v>
      </c>
      <c r="I166" s="471">
        <v>2.5345496093433271</v>
      </c>
      <c r="J166" s="471">
        <v>0.18254115228003798</v>
      </c>
      <c r="K166" s="466">
        <v>7.7610755068439813E-2</v>
      </c>
      <c r="L166" s="467">
        <v>26271893.738074299</v>
      </c>
      <c r="M166" s="467">
        <v>-14367749.876087833</v>
      </c>
      <c r="N166" s="466">
        <v>-0.35354025277625589</v>
      </c>
      <c r="O166" s="465">
        <v>5645988.8927292787</v>
      </c>
      <c r="P166" s="465">
        <v>-3461314.7485798523</v>
      </c>
      <c r="Q166" s="466">
        <v>-0.38005922333366993</v>
      </c>
    </row>
    <row r="167" spans="1:17" x14ac:dyDescent="0.25">
      <c r="A167" s="485" t="s">
        <v>112</v>
      </c>
      <c r="B167" s="485" t="s">
        <v>452</v>
      </c>
      <c r="C167" s="246" t="s">
        <v>149</v>
      </c>
      <c r="D167" s="461">
        <v>27639422.511793111</v>
      </c>
      <c r="E167" s="461">
        <v>113359.45767026767</v>
      </c>
      <c r="F167" s="462">
        <v>4.1182590277213191E-3</v>
      </c>
      <c r="G167" s="468">
        <v>1.1937378392605169</v>
      </c>
      <c r="H167" s="468">
        <v>-2.0678063743640784E-2</v>
      </c>
      <c r="I167" s="469">
        <v>2.1505634136242433</v>
      </c>
      <c r="J167" s="469">
        <v>-3.8501989841132733E-2</v>
      </c>
      <c r="K167" s="462">
        <v>-1.7588323208700195E-2</v>
      </c>
      <c r="L167" s="463">
        <v>59440330.827564545</v>
      </c>
      <c r="M167" s="463">
        <v>-816021.4978222549</v>
      </c>
      <c r="N167" s="462">
        <v>-1.3542497451815618E-2</v>
      </c>
      <c r="O167" s="461">
        <v>14283802.933796756</v>
      </c>
      <c r="P167" s="461">
        <v>61300.090978169814</v>
      </c>
      <c r="Q167" s="462">
        <v>4.3100776041765576E-3</v>
      </c>
    </row>
    <row r="168" spans="1:17" x14ac:dyDescent="0.25">
      <c r="A168" s="485" t="s">
        <v>112</v>
      </c>
      <c r="B168" s="485" t="s">
        <v>452</v>
      </c>
      <c r="C168" s="247" t="s">
        <v>150</v>
      </c>
      <c r="D168" s="465">
        <v>176569671.93332851</v>
      </c>
      <c r="E168" s="465">
        <v>-8412554.4872041047</v>
      </c>
      <c r="F168" s="466">
        <v>-4.5477636689696205E-2</v>
      </c>
      <c r="G168" s="470">
        <v>7.6259877919915215</v>
      </c>
      <c r="H168" s="470">
        <v>-0.53519955603220382</v>
      </c>
      <c r="I168" s="471">
        <v>2.0216784433786978</v>
      </c>
      <c r="J168" s="471">
        <v>-2.2866443065971964E-4</v>
      </c>
      <c r="K168" s="466">
        <v>-1.1309344023596956E-4</v>
      </c>
      <c r="L168" s="467">
        <v>356967099.50205892</v>
      </c>
      <c r="M168" s="467">
        <v>-17049778.916015863</v>
      </c>
      <c r="N168" s="466">
        <v>-4.5585586907545064E-2</v>
      </c>
      <c r="O168" s="465">
        <v>78878680.529236391</v>
      </c>
      <c r="P168" s="465">
        <v>-3668829.8666962832</v>
      </c>
      <c r="Q168" s="466">
        <v>-4.4445069864603157E-2</v>
      </c>
    </row>
    <row r="169" spans="1:17" x14ac:dyDescent="0.25">
      <c r="A169" s="485" t="s">
        <v>112</v>
      </c>
      <c r="B169" s="485" t="s">
        <v>452</v>
      </c>
      <c r="C169" s="246" t="s">
        <v>151</v>
      </c>
      <c r="D169" s="461">
        <v>5085978.1562409606</v>
      </c>
      <c r="E169" s="461">
        <v>640920.50919086486</v>
      </c>
      <c r="F169" s="462">
        <v>0.14418722097253414</v>
      </c>
      <c r="G169" s="468">
        <v>0.21966177376415066</v>
      </c>
      <c r="H169" s="468">
        <v>2.3551320709755547E-2</v>
      </c>
      <c r="I169" s="469">
        <v>1.914429720549649</v>
      </c>
      <c r="J169" s="469">
        <v>-2.540450458228527E-2</v>
      </c>
      <c r="K169" s="462">
        <v>-1.309622453978377E-2</v>
      </c>
      <c r="L169" s="463">
        <v>9736747.7403740007</v>
      </c>
      <c r="M169" s="463">
        <v>1114072.7839417998</v>
      </c>
      <c r="N169" s="462">
        <v>0.12920268821112665</v>
      </c>
      <c r="O169" s="461">
        <v>2543050.2923268396</v>
      </c>
      <c r="P169" s="461">
        <v>320385.04168810789</v>
      </c>
      <c r="Q169" s="462">
        <v>0.14414453170401534</v>
      </c>
    </row>
    <row r="170" spans="1:17" x14ac:dyDescent="0.25">
      <c r="A170" s="485" t="s">
        <v>112</v>
      </c>
      <c r="B170" s="485" t="s">
        <v>452</v>
      </c>
      <c r="C170" s="247" t="s">
        <v>152</v>
      </c>
      <c r="D170" s="465">
        <v>4200599.6789255347</v>
      </c>
      <c r="E170" s="465">
        <v>60495.922134964261</v>
      </c>
      <c r="F170" s="466">
        <v>1.4612175367764456E-2</v>
      </c>
      <c r="G170" s="470">
        <v>0.18142255983023711</v>
      </c>
      <c r="H170" s="470">
        <v>-1.2337042511118834E-3</v>
      </c>
      <c r="I170" s="471">
        <v>2.0861169885459483</v>
      </c>
      <c r="J170" s="471">
        <v>7.4698606979799465E-3</v>
      </c>
      <c r="K170" s="466">
        <v>3.5936165392889572E-3</v>
      </c>
      <c r="L170" s="467">
        <v>8762942.3522872142</v>
      </c>
      <c r="M170" s="467">
        <v>157127.56924191117</v>
      </c>
      <c r="N170" s="466">
        <v>1.8258302462130043E-2</v>
      </c>
      <c r="O170" s="465">
        <v>2100299.8394627674</v>
      </c>
      <c r="P170" s="465">
        <v>30247.961067482131</v>
      </c>
      <c r="Q170" s="466">
        <v>1.4612175367764456E-2</v>
      </c>
    </row>
    <row r="171" spans="1:17" x14ac:dyDescent="0.25">
      <c r="A171" s="485" t="s">
        <v>112</v>
      </c>
      <c r="B171" s="485" t="s">
        <v>452</v>
      </c>
      <c r="C171" s="246" t="s">
        <v>153</v>
      </c>
      <c r="D171" s="461">
        <v>358964.90688921063</v>
      </c>
      <c r="E171" s="461">
        <v>174121.87128091443</v>
      </c>
      <c r="F171" s="462">
        <v>0.94199854870322974</v>
      </c>
      <c r="G171" s="468">
        <v>1.5503579792140862E-2</v>
      </c>
      <c r="H171" s="468">
        <v>7.3485333708308322E-3</v>
      </c>
      <c r="I171" s="469">
        <v>2.9105813524026658</v>
      </c>
      <c r="J171" s="469">
        <v>0.46889184367487369</v>
      </c>
      <c r="K171" s="462">
        <v>0.19203581864066868</v>
      </c>
      <c r="L171" s="463">
        <v>1044796.5641586957</v>
      </c>
      <c r="M171" s="463">
        <v>593467.26335252123</v>
      </c>
      <c r="N171" s="462">
        <v>1.3149318298024451</v>
      </c>
      <c r="O171" s="461">
        <v>226119.62638690433</v>
      </c>
      <c r="P171" s="461">
        <v>109683.06852341071</v>
      </c>
      <c r="Q171" s="462">
        <v>0.94199854870323041</v>
      </c>
    </row>
    <row r="172" spans="1:17" x14ac:dyDescent="0.25">
      <c r="A172" s="485" t="s">
        <v>112</v>
      </c>
      <c r="B172" s="485" t="s">
        <v>452</v>
      </c>
      <c r="C172" s="246" t="s">
        <v>154</v>
      </c>
      <c r="D172" s="465">
        <v>32089209.800523881</v>
      </c>
      <c r="E172" s="465">
        <v>-705180.47228289396</v>
      </c>
      <c r="F172" s="466">
        <v>-2.1503082277691623E-2</v>
      </c>
      <c r="G172" s="470">
        <v>1.3859227324489301</v>
      </c>
      <c r="H172" s="470">
        <v>-6.092526024489886E-2</v>
      </c>
      <c r="I172" s="471">
        <v>2.2497726016914101</v>
      </c>
      <c r="J172" s="471">
        <v>0.13870606567122046</v>
      </c>
      <c r="K172" s="466">
        <v>6.5704260526392957E-2</v>
      </c>
      <c r="L172" s="467">
        <v>72193425.019146115</v>
      </c>
      <c r="M172" s="467">
        <v>2962285.1450377107</v>
      </c>
      <c r="N172" s="466">
        <v>4.2788334128607476E-2</v>
      </c>
      <c r="O172" s="465">
        <v>16838156.408504382</v>
      </c>
      <c r="P172" s="465">
        <v>525054.32660336606</v>
      </c>
      <c r="Q172" s="466">
        <v>3.2186050449957086E-2</v>
      </c>
    </row>
    <row r="173" spans="1:17" x14ac:dyDescent="0.25">
      <c r="A173" s="485" t="s">
        <v>112</v>
      </c>
      <c r="B173" s="485" t="s">
        <v>452</v>
      </c>
      <c r="C173" s="247" t="s">
        <v>155</v>
      </c>
      <c r="D173" s="461">
        <v>988664204.81851578</v>
      </c>
      <c r="E173" s="461">
        <v>7143464.2465097904</v>
      </c>
      <c r="F173" s="462">
        <v>7.2779554738158217E-3</v>
      </c>
      <c r="G173" s="468">
        <v>42.700091548971585</v>
      </c>
      <c r="H173" s="468">
        <v>-0.60339119519544226</v>
      </c>
      <c r="I173" s="469">
        <v>2.7755007365992159</v>
      </c>
      <c r="J173" s="469">
        <v>9.0432792389413041E-2</v>
      </c>
      <c r="K173" s="462">
        <v>3.367988977129098E-2</v>
      </c>
      <c r="L173" s="463">
        <v>2744038228.7230687</v>
      </c>
      <c r="M173" s="463">
        <v>108588351.63610935</v>
      </c>
      <c r="N173" s="462">
        <v>4.1202965983225329E-2</v>
      </c>
      <c r="O173" s="461">
        <v>656586789.87380528</v>
      </c>
      <c r="P173" s="461">
        <v>7734120.6833283901</v>
      </c>
      <c r="Q173" s="462">
        <v>1.1919686934443303E-2</v>
      </c>
    </row>
    <row r="174" spans="1:17" x14ac:dyDescent="0.25">
      <c r="A174" s="485" t="s">
        <v>112</v>
      </c>
      <c r="B174" s="485" t="s">
        <v>452</v>
      </c>
      <c r="C174" s="246" t="s">
        <v>156</v>
      </c>
      <c r="D174" s="465">
        <v>33241332.849822849</v>
      </c>
      <c r="E174" s="465">
        <v>-1740238.0108065754</v>
      </c>
      <c r="F174" s="466">
        <v>-4.9747280296241772E-2</v>
      </c>
      <c r="G174" s="470">
        <v>1.4356825593355289</v>
      </c>
      <c r="H174" s="470">
        <v>-0.10766113938684407</v>
      </c>
      <c r="I174" s="471">
        <v>2.3516194368764269</v>
      </c>
      <c r="J174" s="471">
        <v>0.1613108628067681</v>
      </c>
      <c r="K174" s="466">
        <v>7.3647551179077786E-2</v>
      </c>
      <c r="L174" s="467">
        <v>78170964.437322274</v>
      </c>
      <c r="M174" s="467">
        <v>1550529.8468603045</v>
      </c>
      <c r="N174" s="466">
        <v>2.0236505511198457E-2</v>
      </c>
      <c r="O174" s="465">
        <v>18065550.751602981</v>
      </c>
      <c r="P174" s="465">
        <v>25832.533201895654</v>
      </c>
      <c r="Q174" s="466">
        <v>1.4319809704979565E-3</v>
      </c>
    </row>
    <row r="175" spans="1:17" x14ac:dyDescent="0.25">
      <c r="A175" s="485" t="s">
        <v>112</v>
      </c>
      <c r="B175" s="485" t="s">
        <v>452</v>
      </c>
      <c r="C175" s="247" t="s">
        <v>157</v>
      </c>
      <c r="D175" s="461">
        <v>2253033.844598012</v>
      </c>
      <c r="E175" s="461">
        <v>-1060587.8857513117</v>
      </c>
      <c r="F175" s="462">
        <v>-0.32006908816339275</v>
      </c>
      <c r="G175" s="468">
        <v>9.730781286344474E-2</v>
      </c>
      <c r="H175" s="468">
        <v>-4.8885085044403462E-2</v>
      </c>
      <c r="I175" s="469">
        <v>2.11552809817751</v>
      </c>
      <c r="J175" s="469">
        <v>-1.6869484154877323E-2</v>
      </c>
      <c r="K175" s="462">
        <v>-7.9110407433616164E-3</v>
      </c>
      <c r="L175" s="463">
        <v>4766356.4043919956</v>
      </c>
      <c r="M175" s="463">
        <v>-2299602.5621689642</v>
      </c>
      <c r="N175" s="462">
        <v>-0.32544804930960319</v>
      </c>
      <c r="O175" s="461">
        <v>1126516.922299006</v>
      </c>
      <c r="P175" s="461">
        <v>-530293.94287565583</v>
      </c>
      <c r="Q175" s="462">
        <v>-0.32006908816339275</v>
      </c>
    </row>
    <row r="176" spans="1:17" x14ac:dyDescent="0.25">
      <c r="A176" s="485" t="s">
        <v>112</v>
      </c>
      <c r="B176" s="485" t="s">
        <v>452</v>
      </c>
      <c r="C176" s="247" t="s">
        <v>158</v>
      </c>
      <c r="D176" s="465">
        <v>245847657.99830639</v>
      </c>
      <c r="E176" s="465">
        <v>19358245.357440829</v>
      </c>
      <c r="F176" s="466">
        <v>8.5470862111053106E-2</v>
      </c>
      <c r="G176" s="470">
        <v>10.61808190532695</v>
      </c>
      <c r="H176" s="470">
        <v>0.62564876905464217</v>
      </c>
      <c r="I176" s="471">
        <v>2.2536107247354016</v>
      </c>
      <c r="J176" s="471">
        <v>6.8369327430749749E-2</v>
      </c>
      <c r="K176" s="466">
        <v>3.1286853486794969E-2</v>
      </c>
      <c r="L176" s="467">
        <v>554044918.71606445</v>
      </c>
      <c r="M176" s="467">
        <v>59110878.162029505</v>
      </c>
      <c r="N176" s="466">
        <v>0.11943182993810669</v>
      </c>
      <c r="O176" s="465">
        <v>114089667.50496393</v>
      </c>
      <c r="P176" s="465">
        <v>10626586.95537591</v>
      </c>
      <c r="Q176" s="466">
        <v>0.1027089750172553</v>
      </c>
    </row>
    <row r="177" spans="1:17" x14ac:dyDescent="0.25">
      <c r="A177" s="485" t="s">
        <v>112</v>
      </c>
      <c r="B177" s="485" t="s">
        <v>452</v>
      </c>
      <c r="C177" s="246" t="s">
        <v>159</v>
      </c>
      <c r="D177" s="461">
        <v>2330776.7385693761</v>
      </c>
      <c r="E177" s="461">
        <v>806194.34985584533</v>
      </c>
      <c r="F177" s="462">
        <v>0.52879684025218621</v>
      </c>
      <c r="G177" s="468">
        <v>0.10066550364832413</v>
      </c>
      <c r="H177" s="468">
        <v>3.3402811753252548E-2</v>
      </c>
      <c r="I177" s="469">
        <v>2.0537390594744545</v>
      </c>
      <c r="J177" s="469">
        <v>-3.5186799161339266E-2</v>
      </c>
      <c r="K177" s="462">
        <v>-1.6844446161587832E-2</v>
      </c>
      <c r="L177" s="463">
        <v>4786807.2269144068</v>
      </c>
      <c r="M177" s="463">
        <v>1602067.6515099849</v>
      </c>
      <c r="N177" s="462">
        <v>0.50304510418455251</v>
      </c>
      <c r="O177" s="461">
        <v>1165388.369284688</v>
      </c>
      <c r="P177" s="461">
        <v>403097.17492792266</v>
      </c>
      <c r="Q177" s="462">
        <v>0.52879684025218621</v>
      </c>
    </row>
    <row r="178" spans="1:17" x14ac:dyDescent="0.25">
      <c r="A178" s="485" t="s">
        <v>112</v>
      </c>
      <c r="B178" s="485" t="s">
        <v>452</v>
      </c>
      <c r="C178" s="247" t="s">
        <v>160</v>
      </c>
      <c r="D178" s="465">
        <v>491323413.83360636</v>
      </c>
      <c r="E178" s="465">
        <v>-2004499.6818820238</v>
      </c>
      <c r="F178" s="466">
        <v>-4.0632196698496591E-3</v>
      </c>
      <c r="G178" s="470">
        <v>21.220101474897998</v>
      </c>
      <c r="H178" s="470">
        <v>-0.54491673315754952</v>
      </c>
      <c r="I178" s="471">
        <v>2.1284385099541536</v>
      </c>
      <c r="J178" s="471">
        <v>2.1302502853660421E-2</v>
      </c>
      <c r="K178" s="466">
        <v>1.0109695236508986E-2</v>
      </c>
      <c r="L178" s="467">
        <v>1045751674.845589</v>
      </c>
      <c r="M178" s="467">
        <v>6242664.9693453312</v>
      </c>
      <c r="N178" s="466">
        <v>6.0053976541180115E-3</v>
      </c>
      <c r="O178" s="465">
        <v>223113344.324393</v>
      </c>
      <c r="P178" s="465">
        <v>-362906.59315270185</v>
      </c>
      <c r="Q178" s="466">
        <v>-1.6239157031795771E-3</v>
      </c>
    </row>
    <row r="179" spans="1:17" x14ac:dyDescent="0.25">
      <c r="A179" s="485" t="s">
        <v>112</v>
      </c>
      <c r="B179" s="485" t="s">
        <v>452</v>
      </c>
      <c r="C179" s="246" t="s">
        <v>161</v>
      </c>
      <c r="D179" s="461">
        <v>12891836.056336001</v>
      </c>
      <c r="E179" s="461">
        <v>6911852.0456346385</v>
      </c>
      <c r="F179" s="462">
        <v>1.1558311917332338</v>
      </c>
      <c r="G179" s="468">
        <v>0.55679428582218105</v>
      </c>
      <c r="H179" s="468">
        <v>0.29296477747486982</v>
      </c>
      <c r="I179" s="469">
        <v>2.568228538975605</v>
      </c>
      <c r="J179" s="469">
        <v>0.71646817254891304</v>
      </c>
      <c r="K179" s="462">
        <v>0.38691192744959141</v>
      </c>
      <c r="L179" s="463">
        <v>33109181.279676832</v>
      </c>
      <c r="M179" s="463">
        <v>22035683.896794721</v>
      </c>
      <c r="N179" s="462">
        <v>1.9899479933826894</v>
      </c>
      <c r="O179" s="461">
        <v>7639303.9326100713</v>
      </c>
      <c r="P179" s="461">
        <v>4637293.152352877</v>
      </c>
      <c r="Q179" s="462">
        <v>1.5447290139163263</v>
      </c>
    </row>
    <row r="180" spans="1:17" x14ac:dyDescent="0.25">
      <c r="A180" s="485" t="s">
        <v>113</v>
      </c>
      <c r="B180" s="485" t="s">
        <v>444</v>
      </c>
      <c r="C180" s="247" t="s">
        <v>284</v>
      </c>
      <c r="D180" s="465">
        <v>683562.88988216862</v>
      </c>
      <c r="E180" s="465">
        <v>11443.950743786176</v>
      </c>
      <c r="F180" s="466">
        <v>1.7026675008528488E-2</v>
      </c>
      <c r="G180" s="470">
        <v>68.887697610163912</v>
      </c>
      <c r="H180" s="470">
        <v>6.1795494874322685</v>
      </c>
      <c r="I180" s="471">
        <v>2.7925479181364286</v>
      </c>
      <c r="J180" s="471">
        <v>1.6413253750454881E-2</v>
      </c>
      <c r="K180" s="466">
        <v>5.9122685801285399E-3</v>
      </c>
      <c r="L180" s="467">
        <v>1908882.1250557709</v>
      </c>
      <c r="M180" s="467">
        <v>42989.439523380715</v>
      </c>
      <c r="N180" s="466">
        <v>2.3039609864333999E-2</v>
      </c>
      <c r="O180" s="465">
        <v>349736.51044797897</v>
      </c>
      <c r="P180" s="465">
        <v>7695.1792663082015</v>
      </c>
      <c r="Q180" s="466">
        <v>2.249780527903807E-2</v>
      </c>
    </row>
    <row r="181" spans="1:17" x14ac:dyDescent="0.25">
      <c r="A181" s="485" t="s">
        <v>113</v>
      </c>
      <c r="B181" s="485" t="s">
        <v>444</v>
      </c>
      <c r="C181" s="246" t="s">
        <v>33</v>
      </c>
      <c r="D181" s="461">
        <v>8777.6868451505652</v>
      </c>
      <c r="E181" s="461">
        <v>-7075.2258523610362</v>
      </c>
      <c r="F181" s="462">
        <v>-0.44630447333956613</v>
      </c>
      <c r="G181" s="468">
        <v>0.88459254599043335</v>
      </c>
      <c r="H181" s="468">
        <v>-0.5944712621008521</v>
      </c>
      <c r="I181" s="469">
        <v>2.98756729444897</v>
      </c>
      <c r="J181" s="469">
        <v>0.14482656030955532</v>
      </c>
      <c r="K181" s="462">
        <v>5.0946102319597848E-2</v>
      </c>
      <c r="L181" s="463">
        <v>26223.930139486791</v>
      </c>
      <c r="M181" s="463">
        <v>-18841.790540485385</v>
      </c>
      <c r="N181" s="462">
        <v>-0.41809584438441999</v>
      </c>
      <c r="O181" s="461">
        <v>4582.057272195816</v>
      </c>
      <c r="P181" s="461">
        <v>-3512.3053473234177</v>
      </c>
      <c r="Q181" s="462">
        <v>-0.43391994063295769</v>
      </c>
    </row>
    <row r="182" spans="1:17" x14ac:dyDescent="0.25">
      <c r="A182" s="485" t="s">
        <v>113</v>
      </c>
      <c r="B182" s="485" t="s">
        <v>444</v>
      </c>
      <c r="C182" s="247" t="s">
        <v>145</v>
      </c>
      <c r="D182" s="465">
        <v>213.84397077560425</v>
      </c>
      <c r="E182" s="465">
        <v>209.1366868019104</v>
      </c>
      <c r="F182" s="466">
        <v>44.428313220670006</v>
      </c>
      <c r="G182" s="470">
        <v>2.1550641517543316E-2</v>
      </c>
      <c r="H182" s="470">
        <v>2.1111455767091818E-2</v>
      </c>
      <c r="I182" s="471">
        <v>2.0183776414766736</v>
      </c>
      <c r="J182" s="471">
        <v>-0.32662235852332655</v>
      </c>
      <c r="K182" s="466">
        <v>-0.13928458785642922</v>
      </c>
      <c r="L182" s="467">
        <v>431.61788937807086</v>
      </c>
      <c r="M182" s="467">
        <v>420.57930845975881</v>
      </c>
      <c r="N182" s="466">
        <v>38.100849336716216</v>
      </c>
      <c r="O182" s="465">
        <v>106.92198538780212</v>
      </c>
      <c r="P182" s="465">
        <v>104.5683434009552</v>
      </c>
      <c r="Q182" s="466">
        <v>44.428313220670006</v>
      </c>
    </row>
    <row r="183" spans="1:17" x14ac:dyDescent="0.25">
      <c r="A183" s="485" t="s">
        <v>113</v>
      </c>
      <c r="B183" s="485" t="s">
        <v>444</v>
      </c>
      <c r="C183" s="246" t="s">
        <v>146</v>
      </c>
      <c r="D183" s="461">
        <v>193170.5899591629</v>
      </c>
      <c r="E183" s="461">
        <v>10453.50058836324</v>
      </c>
      <c r="F183" s="462">
        <v>5.7211400555693355E-2</v>
      </c>
      <c r="G183" s="468">
        <v>19.467231743048</v>
      </c>
      <c r="H183" s="468">
        <v>2.4198765241833122</v>
      </c>
      <c r="I183" s="469">
        <v>2.8314892831548746</v>
      </c>
      <c r="J183" s="469">
        <v>0.21157874217349359</v>
      </c>
      <c r="K183" s="462">
        <v>8.0758002559216863E-2</v>
      </c>
      <c r="L183" s="463">
        <v>546960.45529007434</v>
      </c>
      <c r="M183" s="463">
        <v>68258.026830079267</v>
      </c>
      <c r="N183" s="462">
        <v>0.1425896815474032</v>
      </c>
      <c r="O183" s="461">
        <v>99580.644136548042</v>
      </c>
      <c r="P183" s="461">
        <v>5884.9035436741106</v>
      </c>
      <c r="Q183" s="462">
        <v>6.2808656043876657E-2</v>
      </c>
    </row>
    <row r="184" spans="1:17" x14ac:dyDescent="0.25">
      <c r="A184" s="485" t="s">
        <v>113</v>
      </c>
      <c r="B184" s="485" t="s">
        <v>444</v>
      </c>
      <c r="C184" s="247" t="s">
        <v>147</v>
      </c>
      <c r="D184" s="465">
        <v>268.33127844333649</v>
      </c>
      <c r="E184" s="465">
        <v>64.409980416297913</v>
      </c>
      <c r="F184" s="466">
        <v>0.31585705387064372</v>
      </c>
      <c r="G184" s="470">
        <v>2.7041731261829651E-2</v>
      </c>
      <c r="H184" s="470">
        <v>8.016040692163353E-3</v>
      </c>
      <c r="I184" s="471">
        <v>2.8422671429342015</v>
      </c>
      <c r="J184" s="471">
        <v>-0.34465473752457854</v>
      </c>
      <c r="K184" s="466">
        <v>-0.10814659111599029</v>
      </c>
      <c r="L184" s="467">
        <v>762.66917614102363</v>
      </c>
      <c r="M184" s="467">
        <v>112.78792956709856</v>
      </c>
      <c r="N184" s="466">
        <v>0.17355159909860354</v>
      </c>
      <c r="O184" s="465">
        <v>144.66912460327148</v>
      </c>
      <c r="P184" s="465">
        <v>32.955624341964722</v>
      </c>
      <c r="Q184" s="466">
        <v>0.29500126900400486</v>
      </c>
    </row>
    <row r="185" spans="1:17" x14ac:dyDescent="0.25">
      <c r="A185" s="485" t="s">
        <v>113</v>
      </c>
      <c r="B185" s="485" t="s">
        <v>444</v>
      </c>
      <c r="C185" s="246" t="s">
        <v>148</v>
      </c>
      <c r="D185" s="460"/>
      <c r="E185" s="461">
        <v>-57.46256160736084</v>
      </c>
      <c r="F185" s="462">
        <v>-1</v>
      </c>
      <c r="G185" s="460"/>
      <c r="H185" s="468">
        <v>-5.3612100700588632E-3</v>
      </c>
      <c r="I185" s="460"/>
      <c r="J185" s="469">
        <v>-2.1228630292965613</v>
      </c>
      <c r="K185" s="462">
        <v>-1</v>
      </c>
      <c r="L185" s="460"/>
      <c r="M185" s="463">
        <v>-121.98514760494233</v>
      </c>
      <c r="N185" s="462">
        <v>-1</v>
      </c>
      <c r="O185" s="460"/>
      <c r="P185" s="461">
        <v>-28.73128080368042</v>
      </c>
      <c r="Q185" s="462">
        <v>-1</v>
      </c>
    </row>
    <row r="186" spans="1:17" x14ac:dyDescent="0.25">
      <c r="A186" s="485" t="s">
        <v>113</v>
      </c>
      <c r="B186" s="485" t="s">
        <v>444</v>
      </c>
      <c r="C186" s="247" t="s">
        <v>149</v>
      </c>
      <c r="D186" s="464"/>
      <c r="E186" s="464"/>
      <c r="F186" s="464"/>
      <c r="G186" s="464"/>
      <c r="H186" s="464"/>
      <c r="I186" s="464"/>
      <c r="J186" s="464"/>
      <c r="K186" s="464"/>
      <c r="L186" s="464"/>
      <c r="M186" s="464"/>
      <c r="N186" s="464"/>
      <c r="O186" s="464"/>
      <c r="P186" s="464"/>
      <c r="Q186" s="464"/>
    </row>
    <row r="187" spans="1:17" x14ac:dyDescent="0.25">
      <c r="A187" s="485" t="s">
        <v>113</v>
      </c>
      <c r="B187" s="485" t="s">
        <v>444</v>
      </c>
      <c r="C187" s="246" t="s">
        <v>150</v>
      </c>
      <c r="D187" s="461">
        <v>138738.64488577843</v>
      </c>
      <c r="E187" s="461">
        <v>30745.634037814481</v>
      </c>
      <c r="F187" s="462">
        <v>0.28470022084206154</v>
      </c>
      <c r="G187" s="468">
        <v>13.981721297630571</v>
      </c>
      <c r="H187" s="468">
        <v>3.9060615800882346</v>
      </c>
      <c r="I187" s="469">
        <v>2.6397109814526085</v>
      </c>
      <c r="J187" s="469">
        <v>-0.17674836281818118</v>
      </c>
      <c r="K187" s="462">
        <v>-6.2755517198471458E-2</v>
      </c>
      <c r="L187" s="463">
        <v>366229.92445684312</v>
      </c>
      <c r="M187" s="463">
        <v>62071.999938158318</v>
      </c>
      <c r="N187" s="462">
        <v>0.20407819403812757</v>
      </c>
      <c r="O187" s="461">
        <v>69728.241785883904</v>
      </c>
      <c r="P187" s="461">
        <v>14590.86390336763</v>
      </c>
      <c r="Q187" s="462">
        <v>0.26462745352992756</v>
      </c>
    </row>
    <row r="188" spans="1:17" x14ac:dyDescent="0.25">
      <c r="A188" s="485" t="s">
        <v>113</v>
      </c>
      <c r="B188" s="485" t="s">
        <v>444</v>
      </c>
      <c r="C188" s="247" t="s">
        <v>151</v>
      </c>
      <c r="D188" s="465">
        <v>172.07334589958191</v>
      </c>
      <c r="E188" s="465">
        <v>110.97271037101746</v>
      </c>
      <c r="F188" s="466">
        <v>1.8162284141731699</v>
      </c>
      <c r="G188" s="470">
        <v>1.7341106128717525E-2</v>
      </c>
      <c r="H188" s="470">
        <v>1.1640466732913517E-2</v>
      </c>
      <c r="I188" s="471">
        <v>2.0085239303190989</v>
      </c>
      <c r="J188" s="471">
        <v>1.1638316432371898E-2</v>
      </c>
      <c r="K188" s="466">
        <v>5.8282339015498959E-3</v>
      </c>
      <c r="L188" s="467">
        <v>345.61343300938609</v>
      </c>
      <c r="M188" s="467">
        <v>223.6024529230595</v>
      </c>
      <c r="N188" s="466">
        <v>1.8326420520911622</v>
      </c>
      <c r="O188" s="465">
        <v>86.036672949790955</v>
      </c>
      <c r="P188" s="465">
        <v>55.486355185508728</v>
      </c>
      <c r="Q188" s="466">
        <v>1.8162284141731699</v>
      </c>
    </row>
    <row r="189" spans="1:17" x14ac:dyDescent="0.25">
      <c r="A189" s="485" t="s">
        <v>113</v>
      </c>
      <c r="B189" s="485" t="s">
        <v>444</v>
      </c>
      <c r="C189" s="246" t="s">
        <v>152</v>
      </c>
      <c r="D189" s="461">
        <v>10.251228332519531</v>
      </c>
      <c r="E189" s="461">
        <v>-168.40400362014771</v>
      </c>
      <c r="F189" s="462">
        <v>-0.94262004968745905</v>
      </c>
      <c r="G189" s="468">
        <v>1.0330922406058072E-3</v>
      </c>
      <c r="H189" s="468">
        <v>-1.5635294998341237E-2</v>
      </c>
      <c r="I189" s="469">
        <v>2.145</v>
      </c>
      <c r="J189" s="469">
        <v>0.1498720809616052</v>
      </c>
      <c r="K189" s="462">
        <v>7.511903348725632E-2</v>
      </c>
      <c r="L189" s="463">
        <v>21.988884773254394</v>
      </c>
      <c r="M189" s="463">
        <v>-334.45115637779236</v>
      </c>
      <c r="N189" s="462">
        <v>-0.9383097232784342</v>
      </c>
      <c r="O189" s="461">
        <v>5.1256141662597656</v>
      </c>
      <c r="P189" s="461">
        <v>-84.202001810073853</v>
      </c>
      <c r="Q189" s="462">
        <v>-0.94262004968745905</v>
      </c>
    </row>
    <row r="190" spans="1:17" x14ac:dyDescent="0.25">
      <c r="A190" s="485" t="s">
        <v>113</v>
      </c>
      <c r="B190" s="485" t="s">
        <v>444</v>
      </c>
      <c r="C190" s="247" t="s">
        <v>153</v>
      </c>
      <c r="D190" s="464"/>
      <c r="E190" s="464"/>
      <c r="F190" s="464"/>
      <c r="G190" s="464"/>
      <c r="H190" s="464"/>
      <c r="I190" s="464"/>
      <c r="J190" s="464"/>
      <c r="K190" s="464"/>
      <c r="L190" s="464"/>
      <c r="M190" s="464"/>
      <c r="N190" s="464"/>
      <c r="O190" s="464"/>
      <c r="P190" s="464"/>
      <c r="Q190" s="464"/>
    </row>
    <row r="191" spans="1:17" x14ac:dyDescent="0.25">
      <c r="A191" s="485" t="s">
        <v>113</v>
      </c>
      <c r="B191" s="485" t="s">
        <v>444</v>
      </c>
      <c r="C191" s="247" t="s">
        <v>154</v>
      </c>
      <c r="D191" s="461">
        <v>211.20387196540833</v>
      </c>
      <c r="E191" s="461">
        <v>-13.265025854110718</v>
      </c>
      <c r="F191" s="462">
        <v>-5.9095161881964911E-2</v>
      </c>
      <c r="G191" s="468">
        <v>2.1284579197324207E-2</v>
      </c>
      <c r="H191" s="468">
        <v>3.4181434761268101E-4</v>
      </c>
      <c r="I191" s="469">
        <v>2.3592233205512501</v>
      </c>
      <c r="J191" s="469">
        <v>0.27365393372104707</v>
      </c>
      <c r="K191" s="462">
        <v>0.13121305646750303</v>
      </c>
      <c r="L191" s="463">
        <v>498.2771001315117</v>
      </c>
      <c r="M191" s="463">
        <v>30.131638543605845</v>
      </c>
      <c r="N191" s="462">
        <v>6.4363837772563534E-2</v>
      </c>
      <c r="O191" s="461">
        <v>105.60193598270416</v>
      </c>
      <c r="P191" s="461">
        <v>-6.6325129270553589</v>
      </c>
      <c r="Q191" s="462">
        <v>-5.9095161881964911E-2</v>
      </c>
    </row>
    <row r="192" spans="1:17" x14ac:dyDescent="0.25">
      <c r="A192" s="485" t="s">
        <v>113</v>
      </c>
      <c r="B192" s="485" t="s">
        <v>444</v>
      </c>
      <c r="C192" s="246" t="s">
        <v>155</v>
      </c>
      <c r="D192" s="465">
        <v>308454.64931579266</v>
      </c>
      <c r="E192" s="465">
        <v>-91043.23326020455</v>
      </c>
      <c r="F192" s="466">
        <v>-0.2278941572184309</v>
      </c>
      <c r="G192" s="470">
        <v>31.085260658574217</v>
      </c>
      <c r="H192" s="470">
        <v>-6.1875655281245336</v>
      </c>
      <c r="I192" s="471">
        <v>3.2323448358958506</v>
      </c>
      <c r="J192" s="471">
        <v>0.23673497077893302</v>
      </c>
      <c r="K192" s="466">
        <v>7.9027303767305934E-2</v>
      </c>
      <c r="L192" s="467">
        <v>997031.79282396799</v>
      </c>
      <c r="M192" s="467">
        <v>-199708.00531400926</v>
      </c>
      <c r="N192" s="466">
        <v>-0.16687671424042011</v>
      </c>
      <c r="O192" s="465">
        <v>226581.3920109272</v>
      </c>
      <c r="P192" s="465">
        <v>-51571.550598595815</v>
      </c>
      <c r="Q192" s="466">
        <v>-0.18540717245257782</v>
      </c>
    </row>
    <row r="193" spans="1:17" x14ac:dyDescent="0.25">
      <c r="A193" s="485" t="s">
        <v>113</v>
      </c>
      <c r="B193" s="485" t="s">
        <v>444</v>
      </c>
      <c r="C193" s="247" t="s">
        <v>156</v>
      </c>
      <c r="D193" s="461">
        <v>5529.2687381700271</v>
      </c>
      <c r="E193" s="461">
        <v>1609.9441635456728</v>
      </c>
      <c r="F193" s="462">
        <v>0.41077081851532471</v>
      </c>
      <c r="G193" s="468">
        <v>0.55722538259215337</v>
      </c>
      <c r="H193" s="468">
        <v>0.19155560057161736</v>
      </c>
      <c r="I193" s="469">
        <v>3.0131439736663128</v>
      </c>
      <c r="J193" s="469">
        <v>0.11351248642787315</v>
      </c>
      <c r="K193" s="462">
        <v>3.9147211267173999E-2</v>
      </c>
      <c r="L193" s="463">
        <v>16660.482777198555</v>
      </c>
      <c r="M193" s="463">
        <v>5295.8858319103729</v>
      </c>
      <c r="N193" s="462">
        <v>0.46599856179730803</v>
      </c>
      <c r="O193" s="461">
        <v>2804.083242893219</v>
      </c>
      <c r="P193" s="461">
        <v>806.19673906825483</v>
      </c>
      <c r="Q193" s="462">
        <v>0.40352479358801763</v>
      </c>
    </row>
    <row r="194" spans="1:17" x14ac:dyDescent="0.25">
      <c r="A194" s="485" t="s">
        <v>113</v>
      </c>
      <c r="B194" s="485" t="s">
        <v>444</v>
      </c>
      <c r="C194" s="246" t="s">
        <v>157</v>
      </c>
      <c r="D194" s="464"/>
      <c r="E194" s="464"/>
      <c r="F194" s="464"/>
      <c r="G194" s="464"/>
      <c r="H194" s="464"/>
      <c r="I194" s="464"/>
      <c r="J194" s="464"/>
      <c r="K194" s="464"/>
      <c r="L194" s="464"/>
      <c r="M194" s="464"/>
      <c r="N194" s="464"/>
      <c r="O194" s="464"/>
      <c r="P194" s="464"/>
      <c r="Q194" s="464"/>
    </row>
    <row r="195" spans="1:17" x14ac:dyDescent="0.25">
      <c r="A195" s="485" t="s">
        <v>113</v>
      </c>
      <c r="B195" s="485" t="s">
        <v>444</v>
      </c>
      <c r="C195" s="246" t="s">
        <v>158</v>
      </c>
      <c r="D195" s="461">
        <v>57047.773214578629</v>
      </c>
      <c r="E195" s="461">
        <v>17524.868924476817</v>
      </c>
      <c r="F195" s="462">
        <v>0.4434104537420287</v>
      </c>
      <c r="G195" s="468">
        <v>5.7491268304757277</v>
      </c>
      <c r="H195" s="468">
        <v>2.0616721373503912</v>
      </c>
      <c r="I195" s="469">
        <v>3.207713584737562</v>
      </c>
      <c r="J195" s="469">
        <v>0.3444995797447663</v>
      </c>
      <c r="K195" s="462">
        <v>0.12031918646110182</v>
      </c>
      <c r="L195" s="463">
        <v>182992.91711943148</v>
      </c>
      <c r="M195" s="463">
        <v>69830.384038022137</v>
      </c>
      <c r="N195" s="462">
        <v>0.6170804252657196</v>
      </c>
      <c r="O195" s="461">
        <v>30534.242038369179</v>
      </c>
      <c r="P195" s="461">
        <v>10367.497043463074</v>
      </c>
      <c r="Q195" s="462">
        <v>0.51408876574190765</v>
      </c>
    </row>
    <row r="196" spans="1:17" x14ac:dyDescent="0.25">
      <c r="A196" s="485" t="s">
        <v>113</v>
      </c>
      <c r="B196" s="485" t="s">
        <v>444</v>
      </c>
      <c r="C196" s="247" t="s">
        <v>159</v>
      </c>
      <c r="D196" s="464"/>
      <c r="E196" s="464"/>
      <c r="F196" s="464"/>
      <c r="G196" s="464"/>
      <c r="H196" s="464"/>
      <c r="I196" s="464"/>
      <c r="J196" s="464"/>
      <c r="K196" s="464"/>
      <c r="L196" s="464"/>
      <c r="M196" s="464"/>
      <c r="N196" s="464"/>
      <c r="O196" s="464"/>
      <c r="P196" s="464"/>
      <c r="Q196" s="464"/>
    </row>
    <row r="197" spans="1:17" x14ac:dyDescent="0.25">
      <c r="A197" s="485" t="s">
        <v>113</v>
      </c>
      <c r="B197" s="485" t="s">
        <v>444</v>
      </c>
      <c r="C197" s="246" t="s">
        <v>160</v>
      </c>
      <c r="D197" s="461">
        <v>279474.16192825278</v>
      </c>
      <c r="E197" s="461">
        <v>-41854.066069253255</v>
      </c>
      <c r="F197" s="462">
        <v>-0.13025331241542246</v>
      </c>
      <c r="G197" s="468">
        <v>28.164682199301584</v>
      </c>
      <c r="H197" s="468">
        <v>-1.8149790539782273</v>
      </c>
      <c r="I197" s="469">
        <v>2.7482636836751229</v>
      </c>
      <c r="J197" s="469">
        <v>-8.9388230935321999E-2</v>
      </c>
      <c r="K197" s="462">
        <v>-3.1500773747154008E-2</v>
      </c>
      <c r="L197" s="463">
        <v>768068.68975295778</v>
      </c>
      <c r="M197" s="463">
        <v>-143748.9716425467</v>
      </c>
      <c r="N197" s="462">
        <v>-0.1576510060383608</v>
      </c>
      <c r="O197" s="461">
        <v>142094.85981655121</v>
      </c>
      <c r="P197" s="461">
        <v>-20461.624091541715</v>
      </c>
      <c r="Q197" s="462">
        <v>-0.12587393378359746</v>
      </c>
    </row>
    <row r="198" spans="1:17" x14ac:dyDescent="0.25">
      <c r="A198" s="485" t="s">
        <v>113</v>
      </c>
      <c r="B198" s="485" t="s">
        <v>444</v>
      </c>
      <c r="C198" s="247" t="s">
        <v>161</v>
      </c>
      <c r="D198" s="465">
        <v>217.39189410209656</v>
      </c>
      <c r="E198" s="465">
        <v>-41.682854890823364</v>
      </c>
      <c r="F198" s="466">
        <v>-0.16089122947278234</v>
      </c>
      <c r="G198" s="470">
        <v>2.1908192041243602E-2</v>
      </c>
      <c r="H198" s="470">
        <v>-2.2632704614112126E-3</v>
      </c>
      <c r="I198" s="471">
        <v>2.0618441839234278</v>
      </c>
      <c r="J198" s="471">
        <v>-3.098903234058703E-2</v>
      </c>
      <c r="K198" s="466">
        <v>-1.4807215453081621E-2</v>
      </c>
      <c r="L198" s="467">
        <v>448.22821248650553</v>
      </c>
      <c r="M198" s="467">
        <v>-93.972027701139382</v>
      </c>
      <c r="N198" s="466">
        <v>-0.17331609382654922</v>
      </c>
      <c r="O198" s="465">
        <v>108.69594705104828</v>
      </c>
      <c r="P198" s="465">
        <v>-20.841427445411682</v>
      </c>
      <c r="Q198" s="466">
        <v>-0.16089122947278234</v>
      </c>
    </row>
    <row r="199" spans="1:17" x14ac:dyDescent="0.25">
      <c r="A199" s="485" t="s">
        <v>113</v>
      </c>
      <c r="B199" s="485" t="s">
        <v>451</v>
      </c>
      <c r="C199" s="246" t="s">
        <v>284</v>
      </c>
      <c r="D199" s="461">
        <v>8195791.469926754</v>
      </c>
      <c r="E199" s="461">
        <v>-252463.4267784059</v>
      </c>
      <c r="F199" s="462">
        <v>-2.9883500186158832E-2</v>
      </c>
      <c r="G199" s="468">
        <v>66.173706778055617</v>
      </c>
      <c r="H199" s="468">
        <v>3.414963229157415</v>
      </c>
      <c r="I199" s="469">
        <v>2.8048272474757785</v>
      </c>
      <c r="J199" s="469">
        <v>1.4890739319491253E-2</v>
      </c>
      <c r="K199" s="462">
        <v>5.337304012460021E-3</v>
      </c>
      <c r="L199" s="463">
        <v>22987779.229480121</v>
      </c>
      <c r="M199" s="463">
        <v>-582315.5370477289</v>
      </c>
      <c r="N199" s="462">
        <v>-2.4705693499148827E-2</v>
      </c>
      <c r="O199" s="461">
        <v>4187335.7715731603</v>
      </c>
      <c r="P199" s="461">
        <v>-157525.21679375926</v>
      </c>
      <c r="Q199" s="462">
        <v>-3.6255525140049982E-2</v>
      </c>
    </row>
    <row r="200" spans="1:17" x14ac:dyDescent="0.25">
      <c r="A200" s="485" t="s">
        <v>113</v>
      </c>
      <c r="B200" s="485" t="s">
        <v>451</v>
      </c>
      <c r="C200" s="247" t="s">
        <v>33</v>
      </c>
      <c r="D200" s="465">
        <v>108306.64872007217</v>
      </c>
      <c r="E200" s="465">
        <v>52808.480825190403</v>
      </c>
      <c r="F200" s="466">
        <v>0.95153557006087364</v>
      </c>
      <c r="G200" s="470">
        <v>0.87447959612129822</v>
      </c>
      <c r="H200" s="470">
        <v>0.46220566157098569</v>
      </c>
      <c r="I200" s="471">
        <v>2.9977811609384108</v>
      </c>
      <c r="J200" s="471">
        <v>5.1475791796134818E-2</v>
      </c>
      <c r="K200" s="466">
        <v>1.747130230805654E-2</v>
      </c>
      <c r="L200" s="467">
        <v>324679.63113740663</v>
      </c>
      <c r="M200" s="467">
        <v>161165.08109115699</v>
      </c>
      <c r="N200" s="466">
        <v>0.98563143797033281</v>
      </c>
      <c r="O200" s="465">
        <v>56783.017418883741</v>
      </c>
      <c r="P200" s="465">
        <v>26015.718784473836</v>
      </c>
      <c r="Q200" s="466">
        <v>0.84556395716125887</v>
      </c>
    </row>
    <row r="201" spans="1:17" x14ac:dyDescent="0.25">
      <c r="A201" s="485" t="s">
        <v>113</v>
      </c>
      <c r="B201" s="485" t="s">
        <v>451</v>
      </c>
      <c r="C201" s="246" t="s">
        <v>145</v>
      </c>
      <c r="D201" s="461">
        <v>1185.7405767440796</v>
      </c>
      <c r="E201" s="461">
        <v>967.74027061462402</v>
      </c>
      <c r="F201" s="462">
        <v>4.4391693195143906</v>
      </c>
      <c r="G201" s="468">
        <v>9.573797665328657E-3</v>
      </c>
      <c r="H201" s="468">
        <v>7.9543596307002761E-3</v>
      </c>
      <c r="I201" s="469">
        <v>2.0933848924985679</v>
      </c>
      <c r="J201" s="469">
        <v>-0.16956383353847926</v>
      </c>
      <c r="K201" s="462">
        <v>-7.4930479682332532E-2</v>
      </c>
      <c r="L201" s="463">
        <v>2482.2114097785948</v>
      </c>
      <c r="M201" s="463">
        <v>1988.887894747257</v>
      </c>
      <c r="N201" s="462">
        <v>4.0316097533297501</v>
      </c>
      <c r="O201" s="461">
        <v>592.87028837203979</v>
      </c>
      <c r="P201" s="461">
        <v>483.87013530731201</v>
      </c>
      <c r="Q201" s="462">
        <v>4.4391693195143906</v>
      </c>
    </row>
    <row r="202" spans="1:17" x14ac:dyDescent="0.25">
      <c r="A202" s="485" t="s">
        <v>113</v>
      </c>
      <c r="B202" s="485" t="s">
        <v>451</v>
      </c>
      <c r="C202" s="247" t="s">
        <v>146</v>
      </c>
      <c r="D202" s="465">
        <v>2408135.5397444703</v>
      </c>
      <c r="E202" s="465">
        <v>56711.847011952195</v>
      </c>
      <c r="F202" s="466">
        <v>2.4118089473721804E-2</v>
      </c>
      <c r="G202" s="470">
        <v>19.443546809798153</v>
      </c>
      <c r="H202" s="470">
        <v>1.9757504055304622</v>
      </c>
      <c r="I202" s="471">
        <v>2.7141461466633143</v>
      </c>
      <c r="J202" s="471">
        <v>1.5777581874747426E-3</v>
      </c>
      <c r="K202" s="466">
        <v>5.8164733990771983E-4</v>
      </c>
      <c r="L202" s="467">
        <v>6536031.7958404347</v>
      </c>
      <c r="M202" s="467">
        <v>157634.21902108006</v>
      </c>
      <c r="N202" s="466">
        <v>2.4713765036215536E-2</v>
      </c>
      <c r="O202" s="465">
        <v>1236448.4213189145</v>
      </c>
      <c r="P202" s="465">
        <v>21173.120094879065</v>
      </c>
      <c r="Q202" s="466">
        <v>1.7422488611060657E-2</v>
      </c>
    </row>
    <row r="203" spans="1:17" x14ac:dyDescent="0.25">
      <c r="A203" s="485" t="s">
        <v>113</v>
      </c>
      <c r="B203" s="485" t="s">
        <v>451</v>
      </c>
      <c r="C203" s="246" t="s">
        <v>147</v>
      </c>
      <c r="D203" s="461">
        <v>2917.2483734488487</v>
      </c>
      <c r="E203" s="461">
        <v>-681.74635010957718</v>
      </c>
      <c r="F203" s="462">
        <v>-0.18942688235883703</v>
      </c>
      <c r="G203" s="468">
        <v>2.3554178894340395E-2</v>
      </c>
      <c r="H203" s="468">
        <v>-3.1813291663515542E-3</v>
      </c>
      <c r="I203" s="469">
        <v>2.9305538609043249</v>
      </c>
      <c r="J203" s="469">
        <v>-0.50689518604338391</v>
      </c>
      <c r="K203" s="462">
        <v>-0.14746260355291163</v>
      </c>
      <c r="L203" s="463">
        <v>8549.1534840273853</v>
      </c>
      <c r="M203" s="463">
        <v>-3822.207498438358</v>
      </c>
      <c r="N203" s="462">
        <v>-0.30895610465620343</v>
      </c>
      <c r="O203" s="461">
        <v>1564.6240168809891</v>
      </c>
      <c r="P203" s="461">
        <v>-439.5026650428772</v>
      </c>
      <c r="Q203" s="462">
        <v>-0.2192988442332276</v>
      </c>
    </row>
    <row r="204" spans="1:17" x14ac:dyDescent="0.25">
      <c r="A204" s="485" t="s">
        <v>113</v>
      </c>
      <c r="B204" s="485" t="s">
        <v>451</v>
      </c>
      <c r="C204" s="247" t="s">
        <v>148</v>
      </c>
      <c r="D204" s="465">
        <v>383.98859357833862</v>
      </c>
      <c r="E204" s="465">
        <v>-1230.9374208450317</v>
      </c>
      <c r="F204" s="466">
        <v>-0.76222527214942004</v>
      </c>
      <c r="G204" s="470">
        <v>3.100365436432711E-3</v>
      </c>
      <c r="H204" s="470">
        <v>-8.8962810697194201E-3</v>
      </c>
      <c r="I204" s="471">
        <v>2.2593241150455623</v>
      </c>
      <c r="J204" s="471">
        <v>-0.13687517190548615</v>
      </c>
      <c r="K204" s="466">
        <v>-5.7121781418960231E-2</v>
      </c>
      <c r="L204" s="467">
        <v>867.55468937397006</v>
      </c>
      <c r="M204" s="467">
        <v>-3002.1298748660088</v>
      </c>
      <c r="N204" s="466">
        <v>-0.77580738818065365</v>
      </c>
      <c r="O204" s="465">
        <v>191.99429678916931</v>
      </c>
      <c r="P204" s="465">
        <v>-615.46871042251587</v>
      </c>
      <c r="Q204" s="466">
        <v>-0.76222527214942004</v>
      </c>
    </row>
    <row r="205" spans="1:17" x14ac:dyDescent="0.25">
      <c r="A205" s="485" t="s">
        <v>113</v>
      </c>
      <c r="B205" s="485" t="s">
        <v>451</v>
      </c>
      <c r="C205" s="246" t="s">
        <v>149</v>
      </c>
      <c r="D205" s="460"/>
      <c r="E205" s="461">
        <v>-171.94403505325317</v>
      </c>
      <c r="F205" s="462">
        <v>-1</v>
      </c>
      <c r="G205" s="460"/>
      <c r="H205" s="468">
        <v>-1.2773042163865573E-3</v>
      </c>
      <c r="I205" s="460"/>
      <c r="J205" s="469">
        <v>-2.078244367315766</v>
      </c>
      <c r="K205" s="462">
        <v>-1</v>
      </c>
      <c r="L205" s="460"/>
      <c r="M205" s="463">
        <v>-357.34172234296801</v>
      </c>
      <c r="N205" s="462">
        <v>-1</v>
      </c>
      <c r="O205" s="460"/>
      <c r="P205" s="461">
        <v>-85.972017526626587</v>
      </c>
      <c r="Q205" s="462">
        <v>-1</v>
      </c>
    </row>
    <row r="206" spans="1:17" x14ac:dyDescent="0.25">
      <c r="A206" s="485" t="s">
        <v>113</v>
      </c>
      <c r="B206" s="485" t="s">
        <v>451</v>
      </c>
      <c r="C206" s="247" t="s">
        <v>150</v>
      </c>
      <c r="D206" s="465">
        <v>1526980.6912755561</v>
      </c>
      <c r="E206" s="465">
        <v>-29827.778174764942</v>
      </c>
      <c r="F206" s="466">
        <v>-1.9159568283500253E-2</v>
      </c>
      <c r="G206" s="470">
        <v>12.329007258297699</v>
      </c>
      <c r="H206" s="470">
        <v>0.7640930027998003</v>
      </c>
      <c r="I206" s="471">
        <v>2.723716434453114</v>
      </c>
      <c r="J206" s="471">
        <v>-6.5802565668835467E-2</v>
      </c>
      <c r="K206" s="466">
        <v>-2.3589215798837999E-2</v>
      </c>
      <c r="L206" s="467">
        <v>4159062.403919809</v>
      </c>
      <c r="M206" s="467">
        <v>-183684.40116263321</v>
      </c>
      <c r="N206" s="466">
        <v>-4.2296824891486201E-2</v>
      </c>
      <c r="O206" s="465">
        <v>771176.91367529181</v>
      </c>
      <c r="P206" s="465">
        <v>-39032.4467252061</v>
      </c>
      <c r="Q206" s="466">
        <v>-4.8175753864299731E-2</v>
      </c>
    </row>
    <row r="207" spans="1:17" x14ac:dyDescent="0.25">
      <c r="A207" s="485" t="s">
        <v>113</v>
      </c>
      <c r="B207" s="485" t="s">
        <v>451</v>
      </c>
      <c r="C207" s="246" t="s">
        <v>151</v>
      </c>
      <c r="D207" s="461">
        <v>1002.8462464809418</v>
      </c>
      <c r="E207" s="461">
        <v>695.80510210990906</v>
      </c>
      <c r="F207" s="462">
        <v>2.2661624178585287</v>
      </c>
      <c r="G207" s="468">
        <v>8.0970890610881554E-3</v>
      </c>
      <c r="H207" s="468">
        <v>5.8162018631821091E-3</v>
      </c>
      <c r="I207" s="469">
        <v>2.1448460858442147</v>
      </c>
      <c r="J207" s="469">
        <v>1.656323186860531E-2</v>
      </c>
      <c r="K207" s="462">
        <v>7.7824391798605964E-3</v>
      </c>
      <c r="L207" s="463">
        <v>2150.9508464682103</v>
      </c>
      <c r="M207" s="463">
        <v>1497.4804434382918</v>
      </c>
      <c r="N207" s="462">
        <v>2.2915811282270586</v>
      </c>
      <c r="O207" s="461">
        <v>501.42312324047089</v>
      </c>
      <c r="P207" s="461">
        <v>347.90255105495453</v>
      </c>
      <c r="Q207" s="462">
        <v>2.2661624178585287</v>
      </c>
    </row>
    <row r="208" spans="1:17" x14ac:dyDescent="0.25">
      <c r="A208" s="485" t="s">
        <v>113</v>
      </c>
      <c r="B208" s="485" t="s">
        <v>451</v>
      </c>
      <c r="C208" s="247" t="s">
        <v>152</v>
      </c>
      <c r="D208" s="465">
        <v>488.61682844161987</v>
      </c>
      <c r="E208" s="465">
        <v>199.48876905441284</v>
      </c>
      <c r="F208" s="466">
        <v>0.68996682465624282</v>
      </c>
      <c r="G208" s="470">
        <v>3.9451451212201508E-3</v>
      </c>
      <c r="H208" s="470">
        <v>1.7973271453504769E-3</v>
      </c>
      <c r="I208" s="471">
        <v>1.8352423765188901</v>
      </c>
      <c r="J208" s="471">
        <v>-0.16334056356724114</v>
      </c>
      <c r="K208" s="466">
        <v>-8.1728188653607634E-2</v>
      </c>
      <c r="L208" s="467">
        <v>896.73030943632125</v>
      </c>
      <c r="M208" s="467">
        <v>318.88390244483946</v>
      </c>
      <c r="N208" s="466">
        <v>0.55184889719239916</v>
      </c>
      <c r="O208" s="465">
        <v>244.30841422080994</v>
      </c>
      <c r="P208" s="465">
        <v>99.744384527206421</v>
      </c>
      <c r="Q208" s="466">
        <v>0.68996682465624282</v>
      </c>
    </row>
    <row r="209" spans="1:17" x14ac:dyDescent="0.25">
      <c r="A209" s="485" t="s">
        <v>113</v>
      </c>
      <c r="B209" s="485" t="s">
        <v>451</v>
      </c>
      <c r="C209" s="246" t="s">
        <v>153</v>
      </c>
      <c r="D209" s="460"/>
      <c r="E209" s="460"/>
      <c r="F209" s="460"/>
      <c r="G209" s="460"/>
      <c r="H209" s="460"/>
      <c r="I209" s="460"/>
      <c r="J209" s="460"/>
      <c r="K209" s="460"/>
      <c r="L209" s="460"/>
      <c r="M209" s="460"/>
      <c r="N209" s="460"/>
      <c r="O209" s="460"/>
      <c r="P209" s="460"/>
      <c r="Q209" s="460"/>
    </row>
    <row r="210" spans="1:17" x14ac:dyDescent="0.25">
      <c r="A210" s="485" t="s">
        <v>113</v>
      </c>
      <c r="B210" s="485" t="s">
        <v>451</v>
      </c>
      <c r="C210" s="246" t="s">
        <v>154</v>
      </c>
      <c r="D210" s="465">
        <v>1918.106109559536</v>
      </c>
      <c r="E210" s="465">
        <v>-34.392442047595978</v>
      </c>
      <c r="F210" s="466">
        <v>-1.7614580056557288E-2</v>
      </c>
      <c r="G210" s="470">
        <v>1.5486996189316676E-2</v>
      </c>
      <c r="H210" s="470">
        <v>9.8265684608773822E-4</v>
      </c>
      <c r="I210" s="471">
        <v>2.3928954254557557</v>
      </c>
      <c r="J210" s="471">
        <v>0.13800524855534579</v>
      </c>
      <c r="K210" s="466">
        <v>6.1202647458888183E-2</v>
      </c>
      <c r="L210" s="467">
        <v>4589.8273351037506</v>
      </c>
      <c r="M210" s="467">
        <v>187.15753067255082</v>
      </c>
      <c r="N210" s="466">
        <v>4.2510008468993173E-2</v>
      </c>
      <c r="O210" s="465">
        <v>972.1909601688385</v>
      </c>
      <c r="P210" s="465">
        <v>-4.058315634727478</v>
      </c>
      <c r="Q210" s="466">
        <v>-4.157048548268592E-3</v>
      </c>
    </row>
    <row r="211" spans="1:17" x14ac:dyDescent="0.25">
      <c r="A211" s="485" t="s">
        <v>113</v>
      </c>
      <c r="B211" s="485" t="s">
        <v>451</v>
      </c>
      <c r="C211" s="247" t="s">
        <v>155</v>
      </c>
      <c r="D211" s="461">
        <v>4186560.0976286759</v>
      </c>
      <c r="E211" s="461">
        <v>-823064.71330495505</v>
      </c>
      <c r="F211" s="462">
        <v>-0.16429667776888118</v>
      </c>
      <c r="G211" s="468">
        <v>33.802739043049833</v>
      </c>
      <c r="H211" s="468">
        <v>-3.4117818999909986</v>
      </c>
      <c r="I211" s="469">
        <v>3.2205355334821504</v>
      </c>
      <c r="J211" s="469">
        <v>0.13974739733073349</v>
      </c>
      <c r="K211" s="462">
        <v>4.5360924268329848E-2</v>
      </c>
      <c r="L211" s="463">
        <v>13482965.557471652</v>
      </c>
      <c r="M211" s="463">
        <v>-1950627.1266224645</v>
      </c>
      <c r="N211" s="462">
        <v>-0.12638840265836376</v>
      </c>
      <c r="O211" s="461">
        <v>3084378.7251274078</v>
      </c>
      <c r="P211" s="461">
        <v>-547488.76501858747</v>
      </c>
      <c r="Q211" s="462">
        <v>-0.15074579854690109</v>
      </c>
    </row>
    <row r="212" spans="1:17" x14ac:dyDescent="0.25">
      <c r="A212" s="485" t="s">
        <v>113</v>
      </c>
      <c r="B212" s="485" t="s">
        <v>451</v>
      </c>
      <c r="C212" s="246" t="s">
        <v>156</v>
      </c>
      <c r="D212" s="465">
        <v>66844.845237158617</v>
      </c>
      <c r="E212" s="465">
        <v>-9844.3948433157639</v>
      </c>
      <c r="F212" s="466">
        <v>-0.12836735418144032</v>
      </c>
      <c r="G212" s="470">
        <v>0.5397125103266901</v>
      </c>
      <c r="H212" s="470">
        <v>-2.9981516429939625E-2</v>
      </c>
      <c r="I212" s="471">
        <v>3.0121968647661022</v>
      </c>
      <c r="J212" s="471">
        <v>7.3701741126749098E-2</v>
      </c>
      <c r="K212" s="466">
        <v>2.5081457693715285E-2</v>
      </c>
      <c r="L212" s="467">
        <v>201349.83324914449</v>
      </c>
      <c r="M212" s="467">
        <v>-24001.124762937106</v>
      </c>
      <c r="N212" s="466">
        <v>-0.10650553685088106</v>
      </c>
      <c r="O212" s="465">
        <v>33873.815442540064</v>
      </c>
      <c r="P212" s="465">
        <v>-4930.6251136005303</v>
      </c>
      <c r="Q212" s="466">
        <v>-0.12706342477653076</v>
      </c>
    </row>
    <row r="213" spans="1:17" x14ac:dyDescent="0.25">
      <c r="A213" s="485" t="s">
        <v>113</v>
      </c>
      <c r="B213" s="485" t="s">
        <v>451</v>
      </c>
      <c r="C213" s="247" t="s">
        <v>157</v>
      </c>
      <c r="D213" s="460"/>
      <c r="E213" s="461">
        <v>-159.37950134277344</v>
      </c>
      <c r="F213" s="462">
        <v>-1</v>
      </c>
      <c r="G213" s="460"/>
      <c r="H213" s="468">
        <v>-1.1839672659052201E-3</v>
      </c>
      <c r="I213" s="460"/>
      <c r="J213" s="469">
        <v>-2.7150702140574117</v>
      </c>
      <c r="K213" s="462">
        <v>-1</v>
      </c>
      <c r="L213" s="460"/>
      <c r="M213" s="463">
        <v>-432.72653682708739</v>
      </c>
      <c r="N213" s="462">
        <v>-1</v>
      </c>
      <c r="O213" s="460"/>
      <c r="P213" s="461">
        <v>-79.689750671386719</v>
      </c>
      <c r="Q213" s="462">
        <v>-1</v>
      </c>
    </row>
    <row r="214" spans="1:17" x14ac:dyDescent="0.25">
      <c r="A214" s="485" t="s">
        <v>113</v>
      </c>
      <c r="B214" s="485" t="s">
        <v>451</v>
      </c>
      <c r="C214" s="247" t="s">
        <v>158</v>
      </c>
      <c r="D214" s="465">
        <v>654294.81051609118</v>
      </c>
      <c r="E214" s="465">
        <v>221846.01326491975</v>
      </c>
      <c r="F214" s="466">
        <v>0.51299949190532479</v>
      </c>
      <c r="G214" s="470">
        <v>5.2828470680797137</v>
      </c>
      <c r="H214" s="470">
        <v>2.0703560274388364</v>
      </c>
      <c r="I214" s="471">
        <v>3.0996376330549866</v>
      </c>
      <c r="J214" s="471">
        <v>0.20434361712713667</v>
      </c>
      <c r="K214" s="466">
        <v>7.0577846672214742E-2</v>
      </c>
      <c r="L214" s="467">
        <v>2028076.817788258</v>
      </c>
      <c r="M214" s="467">
        <v>776010.40291174524</v>
      </c>
      <c r="N214" s="466">
        <v>0.61978373806015763</v>
      </c>
      <c r="O214" s="465">
        <v>344317.49518652092</v>
      </c>
      <c r="P214" s="465">
        <v>125510.05912383436</v>
      </c>
      <c r="Q214" s="466">
        <v>0.57360966054132068</v>
      </c>
    </row>
    <row r="215" spans="1:17" x14ac:dyDescent="0.25">
      <c r="A215" s="485" t="s">
        <v>113</v>
      </c>
      <c r="B215" s="485" t="s">
        <v>451</v>
      </c>
      <c r="C215" s="246" t="s">
        <v>159</v>
      </c>
      <c r="D215" s="461">
        <v>75.486811637878418</v>
      </c>
      <c r="E215" s="461">
        <v>-121.77589654922485</v>
      </c>
      <c r="F215" s="462">
        <v>-0.61732852432361751</v>
      </c>
      <c r="G215" s="468">
        <v>6.0948868175387161E-4</v>
      </c>
      <c r="H215" s="468">
        <v>-8.5589794142954705E-4</v>
      </c>
      <c r="I215" s="469">
        <v>2.9950000000000001</v>
      </c>
      <c r="J215" s="469">
        <v>7.5424588640471857E-2</v>
      </c>
      <c r="K215" s="462">
        <v>2.5834095035534525E-2</v>
      </c>
      <c r="L215" s="463">
        <v>226.08300085544587</v>
      </c>
      <c r="M215" s="463">
        <v>-349.84035154581068</v>
      </c>
      <c r="N215" s="462">
        <v>-0.60744255305360562</v>
      </c>
      <c r="O215" s="461">
        <v>37.743405818939209</v>
      </c>
      <c r="P215" s="461">
        <v>-60.887948274612427</v>
      </c>
      <c r="Q215" s="462">
        <v>-0.61732852432361751</v>
      </c>
    </row>
    <row r="216" spans="1:17" x14ac:dyDescent="0.25">
      <c r="A216" s="485" t="s">
        <v>113</v>
      </c>
      <c r="B216" s="485" t="s">
        <v>451</v>
      </c>
      <c r="C216" s="247" t="s">
        <v>160</v>
      </c>
      <c r="D216" s="465">
        <v>3424228.8784294138</v>
      </c>
      <c r="E216" s="465">
        <v>-544694.3323701513</v>
      </c>
      <c r="F216" s="466">
        <v>-0.13723982638112545</v>
      </c>
      <c r="G216" s="470">
        <v>27.6475943261357</v>
      </c>
      <c r="H216" s="470">
        <v>-1.8359661247904668</v>
      </c>
      <c r="I216" s="471">
        <v>2.8394727145131253</v>
      </c>
      <c r="J216" s="471">
        <v>1.9155009049652616E-2</v>
      </c>
      <c r="K216" s="466">
        <v>6.7917912271180832E-3</v>
      </c>
      <c r="L216" s="467">
        <v>9723004.4685482029</v>
      </c>
      <c r="M216" s="467">
        <v>-1470619.934494745</v>
      </c>
      <c r="N216" s="466">
        <v>-0.13138013940283383</v>
      </c>
      <c r="O216" s="465">
        <v>1741222.9426236264</v>
      </c>
      <c r="P216" s="465">
        <v>-286542.54961740924</v>
      </c>
      <c r="Q216" s="466">
        <v>-0.14130951074659506</v>
      </c>
    </row>
    <row r="217" spans="1:17" x14ac:dyDescent="0.25">
      <c r="A217" s="485" t="s">
        <v>113</v>
      </c>
      <c r="B217" s="485" t="s">
        <v>451</v>
      </c>
      <c r="C217" s="246" t="s">
        <v>161</v>
      </c>
      <c r="D217" s="461">
        <v>1945.2708375453949</v>
      </c>
      <c r="E217" s="461">
        <v>392.13266181945801</v>
      </c>
      <c r="F217" s="462">
        <v>0.25247764039807674</v>
      </c>
      <c r="G217" s="468">
        <v>1.5706327141188484E-2</v>
      </c>
      <c r="H217" s="468">
        <v>4.1686780458229569E-3</v>
      </c>
      <c r="I217" s="469">
        <v>2.2418068074024071</v>
      </c>
      <c r="J217" s="469">
        <v>0.29022748861521719</v>
      </c>
      <c r="K217" s="462">
        <v>0.1487141648926569</v>
      </c>
      <c r="L217" s="463">
        <v>4360.9214058506486</v>
      </c>
      <c r="M217" s="463">
        <v>1329.8490628850459</v>
      </c>
      <c r="N217" s="462">
        <v>0.43873880673660232</v>
      </c>
      <c r="O217" s="461">
        <v>972.63541877269745</v>
      </c>
      <c r="P217" s="461">
        <v>196.066330909729</v>
      </c>
      <c r="Q217" s="462">
        <v>0.25247764039807674</v>
      </c>
    </row>
    <row r="218" spans="1:17" x14ac:dyDescent="0.25">
      <c r="A218" s="485" t="s">
        <v>113</v>
      </c>
      <c r="B218" s="485" t="s">
        <v>452</v>
      </c>
      <c r="C218" s="247" t="s">
        <v>284</v>
      </c>
      <c r="D218" s="465">
        <v>8184347.5191829642</v>
      </c>
      <c r="E218" s="465">
        <v>-320390.31007724721</v>
      </c>
      <c r="F218" s="466">
        <v>-3.7671979608231675E-2</v>
      </c>
      <c r="G218" s="470">
        <v>65.659658376785075</v>
      </c>
      <c r="H218" s="470">
        <v>2.9051106677074969</v>
      </c>
      <c r="I218" s="471">
        <v>2.8034965201779829</v>
      </c>
      <c r="J218" s="471">
        <v>1.1228401935861054E-2</v>
      </c>
      <c r="K218" s="466">
        <v>4.0212477671843052E-3</v>
      </c>
      <c r="L218" s="467">
        <v>22944789.789956748</v>
      </c>
      <c r="M218" s="467">
        <v>-802718.50469424948</v>
      </c>
      <c r="N218" s="466">
        <v>-3.3802220204932308E-2</v>
      </c>
      <c r="O218" s="465">
        <v>4179640.59230685</v>
      </c>
      <c r="P218" s="465">
        <v>-205987.7519683172</v>
      </c>
      <c r="Q218" s="466">
        <v>-4.696881171821269E-2</v>
      </c>
    </row>
    <row r="219" spans="1:17" x14ac:dyDescent="0.25">
      <c r="A219" s="485" t="s">
        <v>113</v>
      </c>
      <c r="B219" s="485" t="s">
        <v>452</v>
      </c>
      <c r="C219" s="246" t="s">
        <v>33</v>
      </c>
      <c r="D219" s="461">
        <v>115381.87457243321</v>
      </c>
      <c r="E219" s="461">
        <v>74814.506747896026</v>
      </c>
      <c r="F219" s="462">
        <v>1.844204116754266</v>
      </c>
      <c r="G219" s="468">
        <v>0.92566138590059854</v>
      </c>
      <c r="H219" s="468">
        <v>0.62632390240781644</v>
      </c>
      <c r="I219" s="469">
        <v>2.9772563754131047</v>
      </c>
      <c r="J219" s="469">
        <v>-1.2476827699785531E-2</v>
      </c>
      <c r="K219" s="462">
        <v>-4.173224449189895E-3</v>
      </c>
      <c r="L219" s="463">
        <v>343521.42167789198</v>
      </c>
      <c r="M219" s="463">
        <v>222235.81512997963</v>
      </c>
      <c r="N219" s="462">
        <v>1.8323346145957407</v>
      </c>
      <c r="O219" s="461">
        <v>60295.322766207159</v>
      </c>
      <c r="P219" s="461">
        <v>36919.503657363355</v>
      </c>
      <c r="Q219" s="462">
        <v>1.5793886616531676</v>
      </c>
    </row>
    <row r="220" spans="1:17" x14ac:dyDescent="0.25">
      <c r="A220" s="485" t="s">
        <v>113</v>
      </c>
      <c r="B220" s="485" t="s">
        <v>452</v>
      </c>
      <c r="C220" s="247" t="s">
        <v>145</v>
      </c>
      <c r="D220" s="465">
        <v>976.60388994216919</v>
      </c>
      <c r="E220" s="465">
        <v>763.31086778640747</v>
      </c>
      <c r="F220" s="466">
        <v>3.5786959182798941</v>
      </c>
      <c r="G220" s="470">
        <v>7.8348918631260204E-3</v>
      </c>
      <c r="H220" s="470">
        <v>6.261050622678118E-3</v>
      </c>
      <c r="I220" s="471">
        <v>2.1110217996785967</v>
      </c>
      <c r="J220" s="471">
        <v>-0.15011609052780184</v>
      </c>
      <c r="K220" s="466">
        <v>-6.6389622312728186E-2</v>
      </c>
      <c r="L220" s="467">
        <v>2061.6321013188362</v>
      </c>
      <c r="M220" s="467">
        <v>1579.3471672058106</v>
      </c>
      <c r="N220" s="466">
        <v>3.2747180255804622</v>
      </c>
      <c r="O220" s="465">
        <v>488.30194497108459</v>
      </c>
      <c r="P220" s="465">
        <v>381.65543389320374</v>
      </c>
      <c r="Q220" s="466">
        <v>3.5786959182798941</v>
      </c>
    </row>
    <row r="221" spans="1:17" x14ac:dyDescent="0.25">
      <c r="A221" s="485" t="s">
        <v>113</v>
      </c>
      <c r="B221" s="485" t="s">
        <v>452</v>
      </c>
      <c r="C221" s="246" t="s">
        <v>146</v>
      </c>
      <c r="D221" s="461">
        <v>2397682.0391561068</v>
      </c>
      <c r="E221" s="461">
        <v>20202.974475227762</v>
      </c>
      <c r="F221" s="462">
        <v>8.4976455840798486E-3</v>
      </c>
      <c r="G221" s="468">
        <v>19.23561813793307</v>
      </c>
      <c r="H221" s="468">
        <v>1.6927348195853966</v>
      </c>
      <c r="I221" s="469">
        <v>2.697511039156288</v>
      </c>
      <c r="J221" s="469">
        <v>-4.0300841720772862E-2</v>
      </c>
      <c r="K221" s="462">
        <v>-1.4720091618516333E-2</v>
      </c>
      <c r="L221" s="463">
        <v>6467773.7690103576</v>
      </c>
      <c r="M221" s="463">
        <v>-41316.66080943495</v>
      </c>
      <c r="N221" s="462">
        <v>-6.3475321559757197E-3</v>
      </c>
      <c r="O221" s="461">
        <v>1230563.5177752397</v>
      </c>
      <c r="P221" s="461">
        <v>30.995404129615054</v>
      </c>
      <c r="Q221" s="462">
        <v>2.5188610269227249E-5</v>
      </c>
    </row>
    <row r="222" spans="1:17" x14ac:dyDescent="0.25">
      <c r="A222" s="485" t="s">
        <v>113</v>
      </c>
      <c r="B222" s="485" t="s">
        <v>452</v>
      </c>
      <c r="C222" s="247" t="s">
        <v>147</v>
      </c>
      <c r="D222" s="465">
        <v>2852.8383930325508</v>
      </c>
      <c r="E222" s="465">
        <v>-860.9859547317028</v>
      </c>
      <c r="F222" s="466">
        <v>-0.23183270777198225</v>
      </c>
      <c r="G222" s="470">
        <v>2.2887150606893267E-2</v>
      </c>
      <c r="H222" s="470">
        <v>-4.5163240085233682E-3</v>
      </c>
      <c r="I222" s="471">
        <v>2.9571831250814316</v>
      </c>
      <c r="J222" s="471">
        <v>-0.49293385923353306</v>
      </c>
      <c r="K222" s="466">
        <v>-0.142874534827232</v>
      </c>
      <c r="L222" s="467">
        <v>8436.365554460288</v>
      </c>
      <c r="M222" s="467">
        <v>-4376.7629045236099</v>
      </c>
      <c r="N222" s="466">
        <v>-0.34158425231855472</v>
      </c>
      <c r="O222" s="465">
        <v>1531.6683925390244</v>
      </c>
      <c r="P222" s="465">
        <v>-540.84489858150482</v>
      </c>
      <c r="Q222" s="466">
        <v>-0.26096088304895287</v>
      </c>
    </row>
    <row r="223" spans="1:17" x14ac:dyDescent="0.25">
      <c r="A223" s="485" t="s">
        <v>113</v>
      </c>
      <c r="B223" s="485" t="s">
        <v>452</v>
      </c>
      <c r="C223" s="246" t="s">
        <v>148</v>
      </c>
      <c r="D223" s="461">
        <v>441.45115518569946</v>
      </c>
      <c r="E223" s="461">
        <v>-1221.1019415855408</v>
      </c>
      <c r="F223" s="462">
        <v>-0.73447395091139089</v>
      </c>
      <c r="G223" s="468">
        <v>3.5415812893565589E-3</v>
      </c>
      <c r="H223" s="468">
        <v>-8.7260241001068002E-3</v>
      </c>
      <c r="I223" s="469">
        <v>2.241561326445404</v>
      </c>
      <c r="J223" s="469">
        <v>-0.17726314132627374</v>
      </c>
      <c r="K223" s="462">
        <v>-7.3284830581185567E-2</v>
      </c>
      <c r="L223" s="463">
        <v>989.53983697891238</v>
      </c>
      <c r="M223" s="463">
        <v>-3031.8842724609376</v>
      </c>
      <c r="N223" s="462">
        <v>-0.75393298243374118</v>
      </c>
      <c r="O223" s="461">
        <v>220.72557759284973</v>
      </c>
      <c r="P223" s="461">
        <v>-610.55097079277039</v>
      </c>
      <c r="Q223" s="462">
        <v>-0.73447395091139089</v>
      </c>
    </row>
    <row r="224" spans="1:17" x14ac:dyDescent="0.25">
      <c r="A224" s="485" t="s">
        <v>113</v>
      </c>
      <c r="B224" s="485" t="s">
        <v>452</v>
      </c>
      <c r="C224" s="247" t="s">
        <v>149</v>
      </c>
      <c r="D224" s="464"/>
      <c r="E224" s="465">
        <v>-311.19012427330017</v>
      </c>
      <c r="F224" s="466">
        <v>-1</v>
      </c>
      <c r="G224" s="464"/>
      <c r="H224" s="470">
        <v>-2.2962019397135608E-3</v>
      </c>
      <c r="I224" s="464"/>
      <c r="J224" s="471">
        <v>-2.1081150478407231</v>
      </c>
      <c r="K224" s="466">
        <v>-1</v>
      </c>
      <c r="L224" s="464"/>
      <c r="M224" s="467">
        <v>-656.02458371996875</v>
      </c>
      <c r="N224" s="466">
        <v>-1</v>
      </c>
      <c r="O224" s="464"/>
      <c r="P224" s="465">
        <v>-155.59506213665009</v>
      </c>
      <c r="Q224" s="466">
        <v>-1</v>
      </c>
    </row>
    <row r="225" spans="1:17" x14ac:dyDescent="0.25">
      <c r="A225" s="485" t="s">
        <v>113</v>
      </c>
      <c r="B225" s="485" t="s">
        <v>452</v>
      </c>
      <c r="C225" s="246" t="s">
        <v>150</v>
      </c>
      <c r="D225" s="461">
        <v>1496235.0572377411</v>
      </c>
      <c r="E225" s="461">
        <v>-85485.764720605453</v>
      </c>
      <c r="F225" s="462">
        <v>-5.4046051321980169E-2</v>
      </c>
      <c r="G225" s="468">
        <v>12.003679276733225</v>
      </c>
      <c r="H225" s="468">
        <v>0.33251706376931622</v>
      </c>
      <c r="I225" s="469">
        <v>2.7381997127812716</v>
      </c>
      <c r="J225" s="469">
        <v>-4.3764467784935146E-2</v>
      </c>
      <c r="K225" s="462">
        <v>-1.5731499381141517E-2</v>
      </c>
      <c r="L225" s="463">
        <v>4096990.4039816521</v>
      </c>
      <c r="M225" s="463">
        <v>-303300.26636220608</v>
      </c>
      <c r="N225" s="462">
        <v>-6.8927325280196738E-2</v>
      </c>
      <c r="O225" s="461">
        <v>756586.04977192427</v>
      </c>
      <c r="P225" s="461">
        <v>-70331.729596354999</v>
      </c>
      <c r="Q225" s="462">
        <v>-8.5052869041084903E-2</v>
      </c>
    </row>
    <row r="226" spans="1:17" x14ac:dyDescent="0.25">
      <c r="A226" s="485" t="s">
        <v>113</v>
      </c>
      <c r="B226" s="485" t="s">
        <v>452</v>
      </c>
      <c r="C226" s="247" t="s">
        <v>151</v>
      </c>
      <c r="D226" s="465">
        <v>891.87353610992432</v>
      </c>
      <c r="E226" s="465">
        <v>623.49122548103333</v>
      </c>
      <c r="F226" s="466">
        <v>2.3231457543532876</v>
      </c>
      <c r="G226" s="470">
        <v>7.1551350378287592E-3</v>
      </c>
      <c r="H226" s="470">
        <v>5.1748023274319419E-3</v>
      </c>
      <c r="I226" s="471">
        <v>2.1610108558121888</v>
      </c>
      <c r="J226" s="471">
        <v>1.3958704136306288E-2</v>
      </c>
      <c r="K226" s="466">
        <v>6.5013344577637836E-3</v>
      </c>
      <c r="L226" s="467">
        <v>1927.3483935451507</v>
      </c>
      <c r="M226" s="467">
        <v>1351.1175760376452</v>
      </c>
      <c r="N226" s="466">
        <v>2.3447506363542363</v>
      </c>
      <c r="O226" s="465">
        <v>445.93676805496216</v>
      </c>
      <c r="P226" s="465">
        <v>311.74561274051666</v>
      </c>
      <c r="Q226" s="466">
        <v>2.3231457543532876</v>
      </c>
    </row>
    <row r="227" spans="1:17" x14ac:dyDescent="0.25">
      <c r="A227" s="485" t="s">
        <v>113</v>
      </c>
      <c r="B227" s="485" t="s">
        <v>452</v>
      </c>
      <c r="C227" s="246" t="s">
        <v>152</v>
      </c>
      <c r="D227" s="461">
        <v>657.02083206176758</v>
      </c>
      <c r="E227" s="461">
        <v>546.54800462722778</v>
      </c>
      <c r="F227" s="462">
        <v>4.9473523699851212</v>
      </c>
      <c r="G227" s="468">
        <v>5.2710082604011093E-3</v>
      </c>
      <c r="H227" s="468">
        <v>4.4558541123277916E-3</v>
      </c>
      <c r="I227" s="469">
        <v>1.8738849755350957</v>
      </c>
      <c r="J227" s="469">
        <v>-0.13028538003608237</v>
      </c>
      <c r="K227" s="462">
        <v>-6.5007138576776174E-2</v>
      </c>
      <c r="L227" s="463">
        <v>1231.1814658141136</v>
      </c>
      <c r="M227" s="463">
        <v>1009.7750999736786</v>
      </c>
      <c r="N227" s="462">
        <v>4.5607320103045801</v>
      </c>
      <c r="O227" s="461">
        <v>328.51041603088379</v>
      </c>
      <c r="P227" s="461">
        <v>273.27400231361389</v>
      </c>
      <c r="Q227" s="462">
        <v>4.9473523699851212</v>
      </c>
    </row>
    <row r="228" spans="1:17" x14ac:dyDescent="0.25">
      <c r="A228" s="485" t="s">
        <v>113</v>
      </c>
      <c r="B228" s="485" t="s">
        <v>452</v>
      </c>
      <c r="C228" s="247" t="s">
        <v>153</v>
      </c>
      <c r="D228" s="464"/>
      <c r="E228" s="464"/>
      <c r="F228" s="464"/>
      <c r="G228" s="464"/>
      <c r="H228" s="464"/>
      <c r="I228" s="464"/>
      <c r="J228" s="464"/>
      <c r="K228" s="464"/>
      <c r="L228" s="464"/>
      <c r="M228" s="464"/>
      <c r="N228" s="464"/>
      <c r="O228" s="464"/>
      <c r="P228" s="464"/>
      <c r="Q228" s="464"/>
    </row>
    <row r="229" spans="1:17" x14ac:dyDescent="0.25">
      <c r="A229" s="485" t="s">
        <v>113</v>
      </c>
      <c r="B229" s="485" t="s">
        <v>452</v>
      </c>
      <c r="C229" s="247" t="s">
        <v>154</v>
      </c>
      <c r="D229" s="461">
        <v>1931.3711354136467</v>
      </c>
      <c r="E229" s="461">
        <v>97.812837779521942</v>
      </c>
      <c r="F229" s="462">
        <v>5.3345911011246118E-2</v>
      </c>
      <c r="G229" s="468">
        <v>1.5494597297195803E-2</v>
      </c>
      <c r="H229" s="468">
        <v>1.9651829899866823E-3</v>
      </c>
      <c r="I229" s="469">
        <v>2.3608593982552106</v>
      </c>
      <c r="J229" s="469">
        <v>7.5122013373229546E-2</v>
      </c>
      <c r="K229" s="462">
        <v>3.2865548715303665E-2</v>
      </c>
      <c r="L229" s="463">
        <v>4559.6956965601448</v>
      </c>
      <c r="M229" s="463">
        <v>368.66294829726303</v>
      </c>
      <c r="N229" s="462">
        <v>8.7964702363652045E-2</v>
      </c>
      <c r="O229" s="461">
        <v>978.82347309589386</v>
      </c>
      <c r="P229" s="461">
        <v>62.044324278831482</v>
      </c>
      <c r="Q229" s="462">
        <v>6.7676412971312078E-2</v>
      </c>
    </row>
    <row r="230" spans="1:17" x14ac:dyDescent="0.25">
      <c r="A230" s="485" t="s">
        <v>113</v>
      </c>
      <c r="B230" s="485" t="s">
        <v>452</v>
      </c>
      <c r="C230" s="246" t="s">
        <v>155</v>
      </c>
      <c r="D230" s="465">
        <v>4277603.3308888813</v>
      </c>
      <c r="E230" s="465">
        <v>-766329.88597837463</v>
      </c>
      <c r="F230" s="466">
        <v>-0.15193101356213745</v>
      </c>
      <c r="G230" s="470">
        <v>34.317454472607785</v>
      </c>
      <c r="H230" s="470">
        <v>-2.9005943436989767</v>
      </c>
      <c r="I230" s="471">
        <v>3.1986775080293417</v>
      </c>
      <c r="J230" s="471">
        <v>0.12208438832412494</v>
      </c>
      <c r="K230" s="466">
        <v>3.9681681513941122E-2</v>
      </c>
      <c r="L230" s="467">
        <v>13682673.562785659</v>
      </c>
      <c r="M230" s="467">
        <v>-1835456.6684807427</v>
      </c>
      <c r="N230" s="466">
        <v>-0.11827821014045936</v>
      </c>
      <c r="O230" s="465">
        <v>3135950.2757260031</v>
      </c>
      <c r="P230" s="465">
        <v>-517514.7194971852</v>
      </c>
      <c r="Q230" s="466">
        <v>-0.14165038399815583</v>
      </c>
    </row>
    <row r="231" spans="1:17" x14ac:dyDescent="0.25">
      <c r="A231" s="485" t="s">
        <v>113</v>
      </c>
      <c r="B231" s="485" t="s">
        <v>452</v>
      </c>
      <c r="C231" s="247" t="s">
        <v>156</v>
      </c>
      <c r="D231" s="461">
        <v>65234.901073612949</v>
      </c>
      <c r="E231" s="461">
        <v>-10984.136012865427</v>
      </c>
      <c r="F231" s="462">
        <v>-0.14411276280495106</v>
      </c>
      <c r="G231" s="468">
        <v>0.52335281568840253</v>
      </c>
      <c r="H231" s="468">
        <v>-3.9050317154484926E-2</v>
      </c>
      <c r="I231" s="469">
        <v>3.0053536403159593</v>
      </c>
      <c r="J231" s="469">
        <v>6.5761030106959328E-2</v>
      </c>
      <c r="K231" s="462">
        <v>2.2370797190935866E-2</v>
      </c>
      <c r="L231" s="463">
        <v>196053.94741723416</v>
      </c>
      <c r="M231" s="463">
        <v>-27998.970759423391</v>
      </c>
      <c r="N231" s="462">
        <v>-0.12496588300335024</v>
      </c>
      <c r="O231" s="461">
        <v>33067.618703471802</v>
      </c>
      <c r="P231" s="461">
        <v>-5497.7760144060376</v>
      </c>
      <c r="Q231" s="462">
        <v>-0.14255723439691445</v>
      </c>
    </row>
    <row r="232" spans="1:17" x14ac:dyDescent="0.25">
      <c r="A232" s="485" t="s">
        <v>113</v>
      </c>
      <c r="B232" s="485" t="s">
        <v>452</v>
      </c>
      <c r="C232" s="246" t="s">
        <v>157</v>
      </c>
      <c r="D232" s="464"/>
      <c r="E232" s="465">
        <v>-215.03747415542603</v>
      </c>
      <c r="F232" s="466">
        <v>-1</v>
      </c>
      <c r="G232" s="464"/>
      <c r="H232" s="470">
        <v>-1.5867131594225817E-3</v>
      </c>
      <c r="I232" s="464"/>
      <c r="J232" s="471">
        <v>-2.7228169159698288</v>
      </c>
      <c r="K232" s="466">
        <v>-1</v>
      </c>
      <c r="L232" s="464"/>
      <c r="M232" s="467">
        <v>-585.50767219781881</v>
      </c>
      <c r="N232" s="466">
        <v>-1</v>
      </c>
      <c r="O232" s="464"/>
      <c r="P232" s="465">
        <v>-107.51873707771301</v>
      </c>
      <c r="Q232" s="466">
        <v>-1</v>
      </c>
    </row>
    <row r="233" spans="1:17" x14ac:dyDescent="0.25">
      <c r="A233" s="485" t="s">
        <v>113</v>
      </c>
      <c r="B233" s="485" t="s">
        <v>452</v>
      </c>
      <c r="C233" s="246" t="s">
        <v>158</v>
      </c>
      <c r="D233" s="461">
        <v>636769.94159161404</v>
      </c>
      <c r="E233" s="461">
        <v>205832.70156790811</v>
      </c>
      <c r="F233" s="462">
        <v>0.47763962463904308</v>
      </c>
      <c r="G233" s="468">
        <v>5.1085436843332648</v>
      </c>
      <c r="H233" s="468">
        <v>1.9287547088701325</v>
      </c>
      <c r="I233" s="469">
        <v>3.0752808916444376</v>
      </c>
      <c r="J233" s="469">
        <v>0.17794454491404466</v>
      </c>
      <c r="K233" s="462">
        <v>6.1416599116927796E-2</v>
      </c>
      <c r="L233" s="463">
        <v>1958246.4337502352</v>
      </c>
      <c r="M233" s="463">
        <v>709676.30506987264</v>
      </c>
      <c r="N233" s="462">
        <v>0.56839122510478679</v>
      </c>
      <c r="O233" s="461">
        <v>333949.99814305757</v>
      </c>
      <c r="P233" s="461">
        <v>115694.21867602138</v>
      </c>
      <c r="Q233" s="462">
        <v>0.53008547566775899</v>
      </c>
    </row>
    <row r="234" spans="1:17" x14ac:dyDescent="0.25">
      <c r="A234" s="485" t="s">
        <v>113</v>
      </c>
      <c r="B234" s="485" t="s">
        <v>452</v>
      </c>
      <c r="C234" s="247" t="s">
        <v>159</v>
      </c>
      <c r="D234" s="465">
        <v>75.486811637878418</v>
      </c>
      <c r="E234" s="465">
        <v>-121.77589654922485</v>
      </c>
      <c r="F234" s="466">
        <v>-0.61732852432361751</v>
      </c>
      <c r="G234" s="470">
        <v>6.0559968311201635E-4</v>
      </c>
      <c r="H234" s="470">
        <v>-8.4995747581174377E-4</v>
      </c>
      <c r="I234" s="471">
        <v>2.9950000000000001</v>
      </c>
      <c r="J234" s="471">
        <v>7.5424588640471857E-2</v>
      </c>
      <c r="K234" s="466">
        <v>2.5834095035534525E-2</v>
      </c>
      <c r="L234" s="467">
        <v>226.08300085544587</v>
      </c>
      <c r="M234" s="467">
        <v>-349.84035154581068</v>
      </c>
      <c r="N234" s="466">
        <v>-0.60744255305360562</v>
      </c>
      <c r="O234" s="465">
        <v>37.743405818939209</v>
      </c>
      <c r="P234" s="465">
        <v>-60.887948274612427</v>
      </c>
      <c r="Q234" s="466">
        <v>-0.61732852432361751</v>
      </c>
    </row>
    <row r="235" spans="1:17" x14ac:dyDescent="0.25">
      <c r="A235" s="485" t="s">
        <v>113</v>
      </c>
      <c r="B235" s="485" t="s">
        <v>452</v>
      </c>
      <c r="C235" s="246" t="s">
        <v>160</v>
      </c>
      <c r="D235" s="461">
        <v>3466082.9444986647</v>
      </c>
      <c r="E235" s="461">
        <v>-525162.45991090825</v>
      </c>
      <c r="F235" s="462">
        <v>-0.13157859432314106</v>
      </c>
      <c r="G235" s="468">
        <v>27.806959749444129</v>
      </c>
      <c r="H235" s="468">
        <v>-1.6435424503919762</v>
      </c>
      <c r="I235" s="469">
        <v>2.8466582012560244</v>
      </c>
      <c r="J235" s="469">
        <v>3.3094006532989884E-2</v>
      </c>
      <c r="K235" s="462">
        <v>1.1762307252508819E-2</v>
      </c>
      <c r="L235" s="463">
        <v>9866753.440190753</v>
      </c>
      <c r="M235" s="463">
        <v>-1362871.7220088802</v>
      </c>
      <c r="N235" s="462">
        <v>-0.12136395492491435</v>
      </c>
      <c r="O235" s="461">
        <v>1761684.5667151669</v>
      </c>
      <c r="P235" s="461">
        <v>-283012.03588850703</v>
      </c>
      <c r="Q235" s="462">
        <v>-0.13841272858189593</v>
      </c>
    </row>
    <row r="236" spans="1:17" x14ac:dyDescent="0.25">
      <c r="A236" s="485" t="s">
        <v>113</v>
      </c>
      <c r="B236" s="485" t="s">
        <v>452</v>
      </c>
      <c r="C236" s="247" t="s">
        <v>161</v>
      </c>
      <c r="D236" s="465">
        <v>1986.9536924362183</v>
      </c>
      <c r="E236" s="465">
        <v>229.81027698516846</v>
      </c>
      <c r="F236" s="466">
        <v>0.13078629494006175</v>
      </c>
      <c r="G236" s="470">
        <v>1.5940513321320664E-2</v>
      </c>
      <c r="H236" s="470">
        <v>2.9749472438762511E-3</v>
      </c>
      <c r="I236" s="471">
        <v>2.2420720978603237</v>
      </c>
      <c r="J236" s="471">
        <v>0.37338894404065903</v>
      </c>
      <c r="K236" s="466">
        <v>0.19981394024847754</v>
      </c>
      <c r="L236" s="467">
        <v>4454.8934335517879</v>
      </c>
      <c r="M236" s="467">
        <v>1171.3491342532629</v>
      </c>
      <c r="N236" s="466">
        <v>0.35673316011101247</v>
      </c>
      <c r="O236" s="465">
        <v>993.47684621810913</v>
      </c>
      <c r="P236" s="465">
        <v>114.90513849258423</v>
      </c>
      <c r="Q236" s="466">
        <v>0.13078629494006175</v>
      </c>
    </row>
    <row r="237" spans="1:17" x14ac:dyDescent="0.25">
      <c r="A237" s="485" t="s">
        <v>114</v>
      </c>
      <c r="B237" s="485" t="s">
        <v>444</v>
      </c>
      <c r="C237" s="246" t="s">
        <v>284</v>
      </c>
      <c r="D237" s="461">
        <v>1160441.5351600903</v>
      </c>
      <c r="E237" s="461">
        <v>-20024.162537514931</v>
      </c>
      <c r="F237" s="462">
        <v>-1.6962934693121792E-2</v>
      </c>
      <c r="G237" s="468">
        <v>44.044884228918953</v>
      </c>
      <c r="H237" s="468">
        <v>1.6286609710492712</v>
      </c>
      <c r="I237" s="469">
        <v>2.7926532756971647</v>
      </c>
      <c r="J237" s="469">
        <v>3.5698914419759475E-2</v>
      </c>
      <c r="K237" s="462">
        <v>1.2948678048924526E-2</v>
      </c>
      <c r="L237" s="463">
        <v>3240710.8544198726</v>
      </c>
      <c r="M237" s="463">
        <v>-13779.199185915291</v>
      </c>
      <c r="N237" s="462">
        <v>-4.2339042243035065E-3</v>
      </c>
      <c r="O237" s="461">
        <v>689723.9106720686</v>
      </c>
      <c r="P237" s="461">
        <v>-18977.973292157054</v>
      </c>
      <c r="Q237" s="462">
        <v>-2.6778499848202797E-2</v>
      </c>
    </row>
    <row r="238" spans="1:17" x14ac:dyDescent="0.25">
      <c r="A238" s="485" t="s">
        <v>114</v>
      </c>
      <c r="B238" s="485" t="s">
        <v>444</v>
      </c>
      <c r="C238" s="247" t="s">
        <v>33</v>
      </c>
      <c r="D238" s="465">
        <v>17505.243200421333</v>
      </c>
      <c r="E238" s="465">
        <v>994.09540542883769</v>
      </c>
      <c r="F238" s="466">
        <v>6.0207528741904132E-2</v>
      </c>
      <c r="G238" s="470">
        <v>0.66441641978564792</v>
      </c>
      <c r="H238" s="470">
        <v>7.1141636382761164E-2</v>
      </c>
      <c r="I238" s="471">
        <v>3.3348948951081518</v>
      </c>
      <c r="J238" s="471">
        <v>-5.6618992827966341E-2</v>
      </c>
      <c r="K238" s="466">
        <v>-1.669431253970817E-2</v>
      </c>
      <c r="L238" s="467">
        <v>58378.146186711791</v>
      </c>
      <c r="M238" s="467">
        <v>2380.3591342289292</v>
      </c>
      <c r="N238" s="466">
        <v>4.2508092900135193E-2</v>
      </c>
      <c r="O238" s="465">
        <v>10489.701629757881</v>
      </c>
      <c r="P238" s="465">
        <v>148.21173918154091</v>
      </c>
      <c r="Q238" s="466">
        <v>1.4331758842272672E-2</v>
      </c>
    </row>
    <row r="239" spans="1:17" x14ac:dyDescent="0.25">
      <c r="A239" s="485" t="s">
        <v>114</v>
      </c>
      <c r="B239" s="485" t="s">
        <v>444</v>
      </c>
      <c r="C239" s="246" t="s">
        <v>145</v>
      </c>
      <c r="D239" s="461">
        <v>113.26420450210571</v>
      </c>
      <c r="E239" s="461">
        <v>-541.05950546264648</v>
      </c>
      <c r="F239" s="462">
        <v>-0.82689882274293991</v>
      </c>
      <c r="G239" s="468">
        <v>4.2989746776752715E-3</v>
      </c>
      <c r="H239" s="468">
        <v>-1.9212035103391749E-2</v>
      </c>
      <c r="I239" s="469">
        <v>2.9574976047989572</v>
      </c>
      <c r="J239" s="469">
        <v>-0.16126608941351117</v>
      </c>
      <c r="K239" s="462">
        <v>-5.1708338696123346E-2</v>
      </c>
      <c r="L239" s="463">
        <v>334.97861352443692</v>
      </c>
      <c r="M239" s="463">
        <v>-1705.7024173760415</v>
      </c>
      <c r="N239" s="462">
        <v>-0.83584959704524575</v>
      </c>
      <c r="O239" s="461">
        <v>56.632102251052856</v>
      </c>
      <c r="P239" s="461">
        <v>-270.52975273132324</v>
      </c>
      <c r="Q239" s="462">
        <v>-0.82689882274293991</v>
      </c>
    </row>
    <row r="240" spans="1:17" x14ac:dyDescent="0.25">
      <c r="A240" s="485" t="s">
        <v>114</v>
      </c>
      <c r="B240" s="485" t="s">
        <v>444</v>
      </c>
      <c r="C240" s="247" t="s">
        <v>146</v>
      </c>
      <c r="D240" s="465">
        <v>37152.50883890198</v>
      </c>
      <c r="E240" s="465">
        <v>7691.8811733450129</v>
      </c>
      <c r="F240" s="466">
        <v>0.26109020013642653</v>
      </c>
      <c r="G240" s="470">
        <v>1.410133902521489</v>
      </c>
      <c r="H240" s="470">
        <v>0.35156137236115614</v>
      </c>
      <c r="I240" s="471">
        <v>3.5673010202771613</v>
      </c>
      <c r="J240" s="471">
        <v>0.24618217983018154</v>
      </c>
      <c r="K240" s="466">
        <v>7.4126278419187369E-2</v>
      </c>
      <c r="L240" s="467">
        <v>132534.1826868713</v>
      </c>
      <c r="M240" s="467">
        <v>34691.937095396526</v>
      </c>
      <c r="N240" s="466">
        <v>0.35457012342344807</v>
      </c>
      <c r="O240" s="465">
        <v>25105.966113209724</v>
      </c>
      <c r="P240" s="465">
        <v>6796.8872522115707</v>
      </c>
      <c r="Q240" s="466">
        <v>0.37123043184276422</v>
      </c>
    </row>
    <row r="241" spans="1:17" x14ac:dyDescent="0.25">
      <c r="A241" s="485" t="s">
        <v>114</v>
      </c>
      <c r="B241" s="485" t="s">
        <v>444</v>
      </c>
      <c r="C241" s="246" t="s">
        <v>147</v>
      </c>
      <c r="D241" s="461">
        <v>8789.8331245332956</v>
      </c>
      <c r="E241" s="461">
        <v>4377.5552246442367</v>
      </c>
      <c r="F241" s="462">
        <v>0.99213044236273162</v>
      </c>
      <c r="G241" s="468">
        <v>0.3336205837445973</v>
      </c>
      <c r="H241" s="468">
        <v>0.17507962415341005</v>
      </c>
      <c r="I241" s="469">
        <v>3.4230717796304533</v>
      </c>
      <c r="J241" s="469">
        <v>9.432504599768432E-2</v>
      </c>
      <c r="K241" s="462">
        <v>2.8336504259891333E-2</v>
      </c>
      <c r="L241" s="463">
        <v>30088.229716250895</v>
      </c>
      <c r="M241" s="463">
        <v>15400.874069115136</v>
      </c>
      <c r="N241" s="462">
        <v>1.0485804551290023</v>
      </c>
      <c r="O241" s="461">
        <v>4572.080587387085</v>
      </c>
      <c r="P241" s="461">
        <v>2172.6012500348652</v>
      </c>
      <c r="Q241" s="462">
        <v>0.90544695101741934</v>
      </c>
    </row>
    <row r="242" spans="1:17" x14ac:dyDescent="0.25">
      <c r="A242" s="485" t="s">
        <v>114</v>
      </c>
      <c r="B242" s="485" t="s">
        <v>444</v>
      </c>
      <c r="C242" s="247" t="s">
        <v>148</v>
      </c>
      <c r="D242" s="465">
        <v>967.65744948387146</v>
      </c>
      <c r="E242" s="465">
        <v>618.29565680027008</v>
      </c>
      <c r="F242" s="466">
        <v>1.7697861350288753</v>
      </c>
      <c r="G242" s="470">
        <v>3.6727710138269358E-2</v>
      </c>
      <c r="H242" s="470">
        <v>2.4174522167505264E-2</v>
      </c>
      <c r="I242" s="471">
        <v>5.4061562884864234</v>
      </c>
      <c r="J242" s="471">
        <v>0.29138092578677899</v>
      </c>
      <c r="K242" s="466">
        <v>5.6968469800594404E-2</v>
      </c>
      <c r="L242" s="467">
        <v>5231.3074056279656</v>
      </c>
      <c r="M242" s="467">
        <v>3444.4003157413003</v>
      </c>
      <c r="N242" s="466">
        <v>1.9275766128163729</v>
      </c>
      <c r="O242" s="465">
        <v>550.7413741350174</v>
      </c>
      <c r="P242" s="465">
        <v>351.48189318180084</v>
      </c>
      <c r="Q242" s="466">
        <v>1.7639406240565489</v>
      </c>
    </row>
    <row r="243" spans="1:17" x14ac:dyDescent="0.25">
      <c r="A243" s="485" t="s">
        <v>114</v>
      </c>
      <c r="B243" s="485" t="s">
        <v>444</v>
      </c>
      <c r="C243" s="246" t="s">
        <v>149</v>
      </c>
      <c r="D243" s="461">
        <v>620.10857915878296</v>
      </c>
      <c r="E243" s="461">
        <v>-619.56075072288513</v>
      </c>
      <c r="F243" s="462">
        <v>-0.49977904251452682</v>
      </c>
      <c r="G243" s="468">
        <v>2.3536395200332148E-2</v>
      </c>
      <c r="H243" s="468">
        <v>-2.1007119418306318E-2</v>
      </c>
      <c r="I243" s="469">
        <v>2.9410674237667642</v>
      </c>
      <c r="J243" s="469">
        <v>-5.0998833137213762E-2</v>
      </c>
      <c r="K243" s="462">
        <v>-1.7044687101944223E-2</v>
      </c>
      <c r="L243" s="463">
        <v>1823.7811413621903</v>
      </c>
      <c r="M243" s="463">
        <v>-1885.3916302955149</v>
      </c>
      <c r="N243" s="462">
        <v>-0.50830515221670158</v>
      </c>
      <c r="O243" s="461">
        <v>310.05428957939148</v>
      </c>
      <c r="P243" s="461">
        <v>-309.78037536144257</v>
      </c>
      <c r="Q243" s="462">
        <v>-0.49977904251452682</v>
      </c>
    </row>
    <row r="244" spans="1:17" x14ac:dyDescent="0.25">
      <c r="A244" s="485" t="s">
        <v>114</v>
      </c>
      <c r="B244" s="485" t="s">
        <v>444</v>
      </c>
      <c r="C244" s="247" t="s">
        <v>150</v>
      </c>
      <c r="D244" s="465">
        <v>316318.83100588189</v>
      </c>
      <c r="E244" s="465">
        <v>-28530.01923768362</v>
      </c>
      <c r="F244" s="466">
        <v>-8.2731954064898194E-2</v>
      </c>
      <c r="G244" s="470">
        <v>12.005970028605539</v>
      </c>
      <c r="H244" s="470">
        <v>-0.38505992735149164</v>
      </c>
      <c r="I244" s="471">
        <v>2.7276343220072263</v>
      </c>
      <c r="J244" s="471">
        <v>5.1441386594426319E-3</v>
      </c>
      <c r="K244" s="466">
        <v>1.8894975970554292E-3</v>
      </c>
      <c r="L244" s="467">
        <v>862802.10014884709</v>
      </c>
      <c r="M244" s="467">
        <v>-76045.509378029965</v>
      </c>
      <c r="N244" s="466">
        <v>-8.0998778296248047E-2</v>
      </c>
      <c r="O244" s="465">
        <v>191960.43304204941</v>
      </c>
      <c r="P244" s="465">
        <v>-22061.653946745966</v>
      </c>
      <c r="Q244" s="466">
        <v>-0.10308120183829883</v>
      </c>
    </row>
    <row r="245" spans="1:17" x14ac:dyDescent="0.25">
      <c r="A245" s="485" t="s">
        <v>114</v>
      </c>
      <c r="B245" s="485" t="s">
        <v>444</v>
      </c>
      <c r="C245" s="246" t="s">
        <v>151</v>
      </c>
      <c r="D245" s="461">
        <v>63632.85613822937</v>
      </c>
      <c r="E245" s="461">
        <v>6217.2750862836838</v>
      </c>
      <c r="F245" s="462">
        <v>0.1082855032096378</v>
      </c>
      <c r="G245" s="468">
        <v>2.4152029178937626</v>
      </c>
      <c r="H245" s="468">
        <v>0.3521594011447533</v>
      </c>
      <c r="I245" s="469">
        <v>2.0494178612496112</v>
      </c>
      <c r="J245" s="469">
        <v>0.16741724553635073</v>
      </c>
      <c r="K245" s="462">
        <v>8.8957062042671634E-2</v>
      </c>
      <c r="L245" s="463">
        <v>130410.31193201423</v>
      </c>
      <c r="M245" s="463">
        <v>22354.153040717836</v>
      </c>
      <c r="N245" s="462">
        <v>0.2068753254796511</v>
      </c>
      <c r="O245" s="461">
        <v>31816.428069114685</v>
      </c>
      <c r="P245" s="461">
        <v>3113.3822132349014</v>
      </c>
      <c r="Q245" s="462">
        <v>0.1084687049892696</v>
      </c>
    </row>
    <row r="246" spans="1:17" x14ac:dyDescent="0.25">
      <c r="A246" s="485" t="s">
        <v>114</v>
      </c>
      <c r="B246" s="485" t="s">
        <v>444</v>
      </c>
      <c r="C246" s="247" t="s">
        <v>152</v>
      </c>
      <c r="D246" s="464"/>
      <c r="E246" s="464"/>
      <c r="F246" s="464"/>
      <c r="G246" s="464"/>
      <c r="H246" s="464"/>
      <c r="I246" s="464"/>
      <c r="J246" s="464"/>
      <c r="K246" s="464"/>
      <c r="L246" s="464"/>
      <c r="M246" s="464"/>
      <c r="N246" s="464"/>
      <c r="O246" s="464"/>
      <c r="P246" s="464"/>
      <c r="Q246" s="464"/>
    </row>
    <row r="247" spans="1:17" x14ac:dyDescent="0.25">
      <c r="A247" s="485" t="s">
        <v>114</v>
      </c>
      <c r="B247" s="485" t="s">
        <v>444</v>
      </c>
      <c r="C247" s="246" t="s">
        <v>153</v>
      </c>
      <c r="D247" s="460"/>
      <c r="E247" s="460"/>
      <c r="F247" s="460"/>
      <c r="G247" s="460"/>
      <c r="H247" s="460"/>
      <c r="I247" s="460"/>
      <c r="J247" s="460"/>
      <c r="K247" s="460"/>
      <c r="L247" s="460"/>
      <c r="M247" s="460"/>
      <c r="N247" s="460"/>
      <c r="O247" s="460"/>
      <c r="P247" s="460"/>
      <c r="Q247" s="460"/>
    </row>
    <row r="248" spans="1:17" x14ac:dyDescent="0.25">
      <c r="A248" s="485" t="s">
        <v>114</v>
      </c>
      <c r="B248" s="485" t="s">
        <v>444</v>
      </c>
      <c r="C248" s="246" t="s">
        <v>154</v>
      </c>
      <c r="D248" s="465">
        <v>4412.4738907814026</v>
      </c>
      <c r="E248" s="465">
        <v>-6810.138687402803</v>
      </c>
      <c r="F248" s="466">
        <v>-0.60682293360470518</v>
      </c>
      <c r="G248" s="470">
        <v>0.16747668520481132</v>
      </c>
      <c r="H248" s="470">
        <v>-0.23577166125817753</v>
      </c>
      <c r="I248" s="471">
        <v>2.4659393185804537</v>
      </c>
      <c r="J248" s="471">
        <v>-0.45284054184291467</v>
      </c>
      <c r="K248" s="466">
        <v>-0.15514720653760788</v>
      </c>
      <c r="L248" s="467">
        <v>10880.892859487534</v>
      </c>
      <c r="M248" s="467">
        <v>-21875.4427150505</v>
      </c>
      <c r="N248" s="466">
        <v>-0.66782325713058677</v>
      </c>
      <c r="O248" s="465">
        <v>2206.2369453907013</v>
      </c>
      <c r="P248" s="465">
        <v>-3462.9381615076454</v>
      </c>
      <c r="Q248" s="466">
        <v>-0.61083633795221537</v>
      </c>
    </row>
    <row r="249" spans="1:17" x14ac:dyDescent="0.25">
      <c r="A249" s="485" t="s">
        <v>114</v>
      </c>
      <c r="B249" s="485" t="s">
        <v>444</v>
      </c>
      <c r="C249" s="247" t="s">
        <v>155</v>
      </c>
      <c r="D249" s="461">
        <v>1465448.1307664125</v>
      </c>
      <c r="E249" s="461">
        <v>-132726.24254739727</v>
      </c>
      <c r="F249" s="462">
        <v>-8.3048661500052592E-2</v>
      </c>
      <c r="G249" s="468">
        <v>55.621495187336485</v>
      </c>
      <c r="H249" s="468">
        <v>-1.8037405952026262</v>
      </c>
      <c r="I249" s="469">
        <v>2.5854130760217937</v>
      </c>
      <c r="J249" s="469">
        <v>7.5963880669028594E-2</v>
      </c>
      <c r="K249" s="462">
        <v>3.0271137112361422E-2</v>
      </c>
      <c r="L249" s="463">
        <v>3788788.7595151784</v>
      </c>
      <c r="M249" s="463">
        <v>-221748.63563057128</v>
      </c>
      <c r="N249" s="462">
        <v>-5.5291501806957362E-2</v>
      </c>
      <c r="O249" s="461">
        <v>928190.55952632427</v>
      </c>
      <c r="P249" s="461">
        <v>-87349.976956784143</v>
      </c>
      <c r="Q249" s="462">
        <v>-8.6013284372954274E-2</v>
      </c>
    </row>
    <row r="250" spans="1:17" x14ac:dyDescent="0.25">
      <c r="A250" s="485" t="s">
        <v>114</v>
      </c>
      <c r="B250" s="485" t="s">
        <v>444</v>
      </c>
      <c r="C250" s="246" t="s">
        <v>156</v>
      </c>
      <c r="D250" s="465">
        <v>2833.641793012619</v>
      </c>
      <c r="E250" s="465">
        <v>-1287.2960029000114</v>
      </c>
      <c r="F250" s="466">
        <v>-0.312379382231108</v>
      </c>
      <c r="G250" s="470">
        <v>0.107551669720482</v>
      </c>
      <c r="H250" s="470">
        <v>-4.052092393822837E-2</v>
      </c>
      <c r="I250" s="471">
        <v>3.1505099008843755</v>
      </c>
      <c r="J250" s="471">
        <v>0.40035794129506774</v>
      </c>
      <c r="K250" s="466">
        <v>0.14557666164558228</v>
      </c>
      <c r="L250" s="467">
        <v>8927.416524446011</v>
      </c>
      <c r="M250" s="467">
        <v>-2405.7886303287523</v>
      </c>
      <c r="N250" s="466">
        <v>-0.21227786821763972</v>
      </c>
      <c r="O250" s="465">
        <v>1485.5871670246124</v>
      </c>
      <c r="P250" s="465">
        <v>-574.8817309317028</v>
      </c>
      <c r="Q250" s="466">
        <v>-0.2790052941356706</v>
      </c>
    </row>
    <row r="251" spans="1:17" x14ac:dyDescent="0.25">
      <c r="A251" s="485" t="s">
        <v>114</v>
      </c>
      <c r="B251" s="485" t="s">
        <v>444</v>
      </c>
      <c r="C251" s="247" t="s">
        <v>157</v>
      </c>
      <c r="D251" s="460"/>
      <c r="E251" s="461">
        <v>-245.36070799827576</v>
      </c>
      <c r="F251" s="462">
        <v>-1</v>
      </c>
      <c r="G251" s="460"/>
      <c r="H251" s="468">
        <v>-8.8162448002193639E-3</v>
      </c>
      <c r="I251" s="460"/>
      <c r="J251" s="469">
        <v>-3.4824815346990357</v>
      </c>
      <c r="K251" s="462">
        <v>-1</v>
      </c>
      <c r="L251" s="460"/>
      <c r="M251" s="463">
        <v>-854.46413494467731</v>
      </c>
      <c r="N251" s="462">
        <v>-1</v>
      </c>
      <c r="O251" s="460"/>
      <c r="P251" s="461">
        <v>-122.68035399913788</v>
      </c>
      <c r="Q251" s="462">
        <v>-1</v>
      </c>
    </row>
    <row r="252" spans="1:17" x14ac:dyDescent="0.25">
      <c r="A252" s="485" t="s">
        <v>114</v>
      </c>
      <c r="B252" s="485" t="s">
        <v>444</v>
      </c>
      <c r="C252" s="247" t="s">
        <v>158</v>
      </c>
      <c r="D252" s="465">
        <v>45012.559268504381</v>
      </c>
      <c r="E252" s="465">
        <v>-4569.2042822682924</v>
      </c>
      <c r="F252" s="466">
        <v>-9.2154936715579713E-2</v>
      </c>
      <c r="G252" s="470">
        <v>1.7084643230691665</v>
      </c>
      <c r="H252" s="470">
        <v>-7.3096256277048299E-2</v>
      </c>
      <c r="I252" s="471">
        <v>3.1329593107525602</v>
      </c>
      <c r="J252" s="471">
        <v>0.13351105211678505</v>
      </c>
      <c r="K252" s="466">
        <v>4.451187038562527E-2</v>
      </c>
      <c r="L252" s="467">
        <v>141022.51666106225</v>
      </c>
      <c r="M252" s="467">
        <v>-7695.4176813935919</v>
      </c>
      <c r="N252" s="466">
        <v>-5.1745054928433822E-2</v>
      </c>
      <c r="O252" s="465">
        <v>22255.237679362297</v>
      </c>
      <c r="P252" s="465">
        <v>-2435.6154864010241</v>
      </c>
      <c r="Q252" s="466">
        <v>-9.8644444161139086E-2</v>
      </c>
    </row>
    <row r="253" spans="1:17" x14ac:dyDescent="0.25">
      <c r="A253" s="485" t="s">
        <v>114</v>
      </c>
      <c r="B253" s="485" t="s">
        <v>444</v>
      </c>
      <c r="C253" s="246" t="s">
        <v>159</v>
      </c>
      <c r="D253" s="460"/>
      <c r="E253" s="460"/>
      <c r="F253" s="460"/>
      <c r="G253" s="460"/>
      <c r="H253" s="460"/>
      <c r="I253" s="460"/>
      <c r="J253" s="460"/>
      <c r="K253" s="460"/>
      <c r="L253" s="460"/>
      <c r="M253" s="460"/>
      <c r="N253" s="460"/>
      <c r="O253" s="460"/>
      <c r="P253" s="460"/>
      <c r="Q253" s="460"/>
    </row>
    <row r="254" spans="1:17" x14ac:dyDescent="0.25">
      <c r="A254" s="485" t="s">
        <v>114</v>
      </c>
      <c r="B254" s="485" t="s">
        <v>444</v>
      </c>
      <c r="C254" s="247" t="s">
        <v>160</v>
      </c>
      <c r="D254" s="465">
        <v>671553.00582293165</v>
      </c>
      <c r="E254" s="465">
        <v>7675.4185664405813</v>
      </c>
      <c r="F254" s="466">
        <v>1.156149674845878E-2</v>
      </c>
      <c r="G254" s="470">
        <v>25.488982855972164</v>
      </c>
      <c r="H254" s="470">
        <v>1.6346853428049499</v>
      </c>
      <c r="I254" s="471">
        <v>2.8106120314036187</v>
      </c>
      <c r="J254" s="471">
        <v>2.4377539747052257E-2</v>
      </c>
      <c r="K254" s="466">
        <v>8.7492778587198155E-3</v>
      </c>
      <c r="L254" s="467">
        <v>1887474.957891196</v>
      </c>
      <c r="M254" s="467">
        <v>37756.326039418811</v>
      </c>
      <c r="N254" s="466">
        <v>2.0411929354693509E-2</v>
      </c>
      <c r="O254" s="465">
        <v>403327.19977605343</v>
      </c>
      <c r="P254" s="465">
        <v>159.38804339896888</v>
      </c>
      <c r="Q254" s="466">
        <v>3.9533920804337688E-4</v>
      </c>
    </row>
    <row r="255" spans="1:17" x14ac:dyDescent="0.25">
      <c r="A255" s="485" t="s">
        <v>114</v>
      </c>
      <c r="B255" s="485" t="s">
        <v>444</v>
      </c>
      <c r="C255" s="246" t="s">
        <v>161</v>
      </c>
      <c r="D255" s="461">
        <v>319.38496828079224</v>
      </c>
      <c r="E255" s="461">
        <v>-618.48925137519836</v>
      </c>
      <c r="F255" s="462">
        <v>-0.65945863359167534</v>
      </c>
      <c r="G255" s="468">
        <v>1.2122346129608138E-2</v>
      </c>
      <c r="H255" s="468">
        <v>-2.1577135665007595E-2</v>
      </c>
      <c r="I255" s="469">
        <v>2.7874272653285108</v>
      </c>
      <c r="J255" s="469">
        <v>-0.22888401973841432</v>
      </c>
      <c r="K255" s="462">
        <v>-7.5882095084670906E-2</v>
      </c>
      <c r="L255" s="463">
        <v>890.26236872196193</v>
      </c>
      <c r="M255" s="463">
        <v>-1938.6582239997388</v>
      </c>
      <c r="N255" s="462">
        <v>-0.68529962593773552</v>
      </c>
      <c r="O255" s="461">
        <v>159.69248414039612</v>
      </c>
      <c r="P255" s="461">
        <v>-309.24462568759918</v>
      </c>
      <c r="Q255" s="462">
        <v>-0.65945863359167534</v>
      </c>
    </row>
    <row r="256" spans="1:17" x14ac:dyDescent="0.25">
      <c r="A256" s="485" t="s">
        <v>114</v>
      </c>
      <c r="B256" s="485" t="s">
        <v>451</v>
      </c>
      <c r="C256" s="247" t="s">
        <v>284</v>
      </c>
      <c r="D256" s="465">
        <v>14094477.817426089</v>
      </c>
      <c r="E256" s="465">
        <v>149116.53094225563</v>
      </c>
      <c r="F256" s="466">
        <v>1.069291270974692E-2</v>
      </c>
      <c r="G256" s="470">
        <v>41.60763087030827</v>
      </c>
      <c r="H256" s="470">
        <v>2.5647206076839097</v>
      </c>
      <c r="I256" s="471">
        <v>2.816651715694201</v>
      </c>
      <c r="J256" s="471">
        <v>1.8268720540286054E-2</v>
      </c>
      <c r="K256" s="466">
        <v>6.5283131622522056E-3</v>
      </c>
      <c r="L256" s="467">
        <v>39699235.126267053</v>
      </c>
      <c r="M256" s="467">
        <v>674773.24089296907</v>
      </c>
      <c r="N256" s="466">
        <v>1.7291032554784983E-2</v>
      </c>
      <c r="O256" s="465">
        <v>8598288.3256330863</v>
      </c>
      <c r="P256" s="465">
        <v>-188301.16549690254</v>
      </c>
      <c r="Q256" s="466">
        <v>-2.1430518142106385E-2</v>
      </c>
    </row>
    <row r="257" spans="1:17" x14ac:dyDescent="0.25">
      <c r="A257" s="485" t="s">
        <v>114</v>
      </c>
      <c r="B257" s="485" t="s">
        <v>451</v>
      </c>
      <c r="C257" s="246" t="s">
        <v>33</v>
      </c>
      <c r="D257" s="461">
        <v>220855.18149372051</v>
      </c>
      <c r="E257" s="461">
        <v>62588.450872170244</v>
      </c>
      <c r="F257" s="462">
        <v>0.39546182969958904</v>
      </c>
      <c r="G257" s="468">
        <v>0.65197597147049091</v>
      </c>
      <c r="H257" s="468">
        <v>0.20887567207522556</v>
      </c>
      <c r="I257" s="469">
        <v>3.3072568756137981</v>
      </c>
      <c r="J257" s="469">
        <v>-4.5447844031039075E-2</v>
      </c>
      <c r="K257" s="462">
        <v>-1.3555576118809984E-2</v>
      </c>
      <c r="L257" s="463">
        <v>730424.81751004036</v>
      </c>
      <c r="M257" s="463">
        <v>199803.20279241074</v>
      </c>
      <c r="N257" s="462">
        <v>0.37654554064620238</v>
      </c>
      <c r="O257" s="461">
        <v>134741.28979138492</v>
      </c>
      <c r="P257" s="461">
        <v>33215.7709471868</v>
      </c>
      <c r="Q257" s="462">
        <v>0.3271667195137411</v>
      </c>
    </row>
    <row r="258" spans="1:17" x14ac:dyDescent="0.25">
      <c r="A258" s="485" t="s">
        <v>114</v>
      </c>
      <c r="B258" s="485" t="s">
        <v>451</v>
      </c>
      <c r="C258" s="247" t="s">
        <v>145</v>
      </c>
      <c r="D258" s="465">
        <v>5100.7625794410706</v>
      </c>
      <c r="E258" s="465">
        <v>-2265.3942816257477</v>
      </c>
      <c r="F258" s="466">
        <v>-0.30754086891623122</v>
      </c>
      <c r="G258" s="470">
        <v>1.5057716171653298E-2</v>
      </c>
      <c r="H258" s="470">
        <v>-5.5653566479653208E-3</v>
      </c>
      <c r="I258" s="471">
        <v>2.8637484819673049</v>
      </c>
      <c r="J258" s="471">
        <v>0.120608433985121</v>
      </c>
      <c r="K258" s="466">
        <v>4.3967289994486028E-2</v>
      </c>
      <c r="L258" s="467">
        <v>14607.30109375</v>
      </c>
      <c r="M258" s="467">
        <v>-5599.0987915611258</v>
      </c>
      <c r="N258" s="466">
        <v>-0.27709531749054139</v>
      </c>
      <c r="O258" s="465">
        <v>2550.3812897205353</v>
      </c>
      <c r="P258" s="465">
        <v>-1132.6971408128738</v>
      </c>
      <c r="Q258" s="466">
        <v>-0.30754086891623122</v>
      </c>
    </row>
    <row r="259" spans="1:17" x14ac:dyDescent="0.25">
      <c r="A259" s="485" t="s">
        <v>114</v>
      </c>
      <c r="B259" s="485" t="s">
        <v>451</v>
      </c>
      <c r="C259" s="246" t="s">
        <v>146</v>
      </c>
      <c r="D259" s="461">
        <v>385580.3400020703</v>
      </c>
      <c r="E259" s="461">
        <v>-6403.3947096190532</v>
      </c>
      <c r="F259" s="462">
        <v>-1.6335868411297368E-2</v>
      </c>
      <c r="G259" s="468">
        <v>1.1382531985554509</v>
      </c>
      <c r="H259" s="468">
        <v>4.0814024025780604E-2</v>
      </c>
      <c r="I259" s="469">
        <v>3.4797071865609182</v>
      </c>
      <c r="J259" s="469">
        <v>0.14387100931095231</v>
      </c>
      <c r="K259" s="462">
        <v>4.3128919307289938E-2</v>
      </c>
      <c r="L259" s="463">
        <v>1341706.6801018063</v>
      </c>
      <c r="M259" s="463">
        <v>34113.156956999796</v>
      </c>
      <c r="N259" s="462">
        <v>2.6088502545467268E-2</v>
      </c>
      <c r="O259" s="461">
        <v>255688.00089397881</v>
      </c>
      <c r="P259" s="461">
        <v>-28.746717674046522</v>
      </c>
      <c r="Q259" s="462">
        <v>-1.1241624939522167E-4</v>
      </c>
    </row>
    <row r="260" spans="1:17" x14ac:dyDescent="0.25">
      <c r="A260" s="485" t="s">
        <v>114</v>
      </c>
      <c r="B260" s="485" t="s">
        <v>451</v>
      </c>
      <c r="C260" s="247" t="s">
        <v>147</v>
      </c>
      <c r="D260" s="465">
        <v>73719.363304331957</v>
      </c>
      <c r="E260" s="465">
        <v>4979.4123384228878</v>
      </c>
      <c r="F260" s="466">
        <v>7.243840399147769E-2</v>
      </c>
      <c r="G260" s="470">
        <v>0.21762339095446787</v>
      </c>
      <c r="H260" s="470">
        <v>2.5171744712760596E-2</v>
      </c>
      <c r="I260" s="471">
        <v>3.2338060037635272</v>
      </c>
      <c r="J260" s="471">
        <v>-5.9614071769966692E-2</v>
      </c>
      <c r="K260" s="466">
        <v>-1.8100962040291789E-2</v>
      </c>
      <c r="L260" s="467">
        <v>238394.11964717333</v>
      </c>
      <c r="M260" s="467">
        <v>12004.585144860408</v>
      </c>
      <c r="N260" s="466">
        <v>5.302623715027676E-2</v>
      </c>
      <c r="O260" s="465">
        <v>38281.866319775603</v>
      </c>
      <c r="P260" s="465">
        <v>1936.4693817916705</v>
      </c>
      <c r="Q260" s="466">
        <v>5.3279632221264875E-2</v>
      </c>
    </row>
    <row r="261" spans="1:17" x14ac:dyDescent="0.25">
      <c r="A261" s="485" t="s">
        <v>114</v>
      </c>
      <c r="B261" s="485" t="s">
        <v>451</v>
      </c>
      <c r="C261" s="246" t="s">
        <v>148</v>
      </c>
      <c r="D261" s="461">
        <v>3668.5018309706961</v>
      </c>
      <c r="E261" s="461">
        <v>-9241.3795291131228</v>
      </c>
      <c r="F261" s="462">
        <v>-0.71583768056046038</v>
      </c>
      <c r="G261" s="468">
        <v>1.082960802147356E-2</v>
      </c>
      <c r="H261" s="468">
        <v>-2.5314262982528753E-2</v>
      </c>
      <c r="I261" s="469">
        <v>4.1813694794373788</v>
      </c>
      <c r="J261" s="469">
        <v>0.80547072020505395</v>
      </c>
      <c r="K261" s="462">
        <v>0.23859445369985471</v>
      </c>
      <c r="L261" s="463">
        <v>15339.361591281009</v>
      </c>
      <c r="M261" s="463">
        <v>-28243.090874062469</v>
      </c>
      <c r="N261" s="462">
        <v>-0.64803812719169984</v>
      </c>
      <c r="O261" s="461">
        <v>2060.991359623994</v>
      </c>
      <c r="P261" s="461">
        <v>-4867.2094881209478</v>
      </c>
      <c r="Q261" s="462">
        <v>-0.70252141863138606</v>
      </c>
    </row>
    <row r="262" spans="1:17" x14ac:dyDescent="0.25">
      <c r="A262" s="485" t="s">
        <v>114</v>
      </c>
      <c r="B262" s="485" t="s">
        <v>451</v>
      </c>
      <c r="C262" s="247" t="s">
        <v>149</v>
      </c>
      <c r="D262" s="465">
        <v>12782.3159826761</v>
      </c>
      <c r="E262" s="465">
        <v>-3374.0433127884517</v>
      </c>
      <c r="F262" s="466">
        <v>-0.20883685804979718</v>
      </c>
      <c r="G262" s="470">
        <v>3.7734060953806443E-2</v>
      </c>
      <c r="H262" s="470">
        <v>-7.4989934780580678E-3</v>
      </c>
      <c r="I262" s="471">
        <v>2.8701992795387503</v>
      </c>
      <c r="J262" s="471">
        <v>9.8446316453760563E-2</v>
      </c>
      <c r="K262" s="466">
        <v>3.5517709465777494E-2</v>
      </c>
      <c r="L262" s="467">
        <v>36687.794124313594</v>
      </c>
      <c r="M262" s="467">
        <v>-8093.6426255559927</v>
      </c>
      <c r="N262" s="466">
        <v>-0.18073655543397818</v>
      </c>
      <c r="O262" s="465">
        <v>6392.1791394948959</v>
      </c>
      <c r="P262" s="465">
        <v>-1688.1122300624847</v>
      </c>
      <c r="Q262" s="466">
        <v>-0.20891724726938349</v>
      </c>
    </row>
    <row r="263" spans="1:17" x14ac:dyDescent="0.25">
      <c r="A263" s="485" t="s">
        <v>114</v>
      </c>
      <c r="B263" s="485" t="s">
        <v>451</v>
      </c>
      <c r="C263" s="246" t="s">
        <v>150</v>
      </c>
      <c r="D263" s="461">
        <v>3962351.4800098338</v>
      </c>
      <c r="E263" s="461">
        <v>-160895.12371421605</v>
      </c>
      <c r="F263" s="462">
        <v>-3.9021465165071177E-2</v>
      </c>
      <c r="G263" s="468">
        <v>11.697067453952403</v>
      </c>
      <c r="H263" s="468">
        <v>0.15318961294603817</v>
      </c>
      <c r="I263" s="469">
        <v>2.7551701347114137</v>
      </c>
      <c r="J263" s="469">
        <v>-7.6607389414675708E-3</v>
      </c>
      <c r="K263" s="462">
        <v>-2.7727860632087526E-3</v>
      </c>
      <c r="L263" s="463">
        <v>10916952.460952664</v>
      </c>
      <c r="M263" s="463">
        <v>-474880.55550052784</v>
      </c>
      <c r="N263" s="462">
        <v>-4.1686053053504139E-2</v>
      </c>
      <c r="O263" s="461">
        <v>2456819.5129779596</v>
      </c>
      <c r="P263" s="461">
        <v>-217025.00478067016</v>
      </c>
      <c r="Q263" s="462">
        <v>-8.1165903005681495E-2</v>
      </c>
    </row>
    <row r="264" spans="1:17" x14ac:dyDescent="0.25">
      <c r="A264" s="485" t="s">
        <v>114</v>
      </c>
      <c r="B264" s="485" t="s">
        <v>451</v>
      </c>
      <c r="C264" s="247" t="s">
        <v>151</v>
      </c>
      <c r="D264" s="465">
        <v>693962.78319997888</v>
      </c>
      <c r="E264" s="465">
        <v>135364.51438511338</v>
      </c>
      <c r="F264" s="466">
        <v>0.24232891854875552</v>
      </c>
      <c r="G264" s="470">
        <v>2.0486141945192999</v>
      </c>
      <c r="H264" s="470">
        <v>0.48470332594006904</v>
      </c>
      <c r="I264" s="471">
        <v>2.0061053183220823</v>
      </c>
      <c r="J264" s="471">
        <v>4.2060375216500079E-2</v>
      </c>
      <c r="K264" s="466">
        <v>2.1415179608870599E-2</v>
      </c>
      <c r="L264" s="467">
        <v>1392162.4300950719</v>
      </c>
      <c r="M264" s="467">
        <v>295050.32500170264</v>
      </c>
      <c r="N264" s="466">
        <v>0.26893361547277111</v>
      </c>
      <c r="O264" s="465">
        <v>346940.82782820513</v>
      </c>
      <c r="P264" s="465">
        <v>67654.65040708048</v>
      </c>
      <c r="Q264" s="466">
        <v>0.24224131330734172</v>
      </c>
    </row>
    <row r="265" spans="1:17" x14ac:dyDescent="0.25">
      <c r="A265" s="485" t="s">
        <v>114</v>
      </c>
      <c r="B265" s="485" t="s">
        <v>451</v>
      </c>
      <c r="C265" s="246" t="s">
        <v>152</v>
      </c>
      <c r="D265" s="460"/>
      <c r="E265" s="461">
        <v>-1911.1757900714874</v>
      </c>
      <c r="F265" s="462">
        <v>-1</v>
      </c>
      <c r="G265" s="460"/>
      <c r="H265" s="468">
        <v>-5.3507301341975738E-3</v>
      </c>
      <c r="I265" s="460"/>
      <c r="J265" s="469">
        <v>-2.9956336428873738</v>
      </c>
      <c r="K265" s="462">
        <v>-1</v>
      </c>
      <c r="L265" s="460"/>
      <c r="M265" s="463">
        <v>-5725.1824942100047</v>
      </c>
      <c r="N265" s="462">
        <v>-1</v>
      </c>
      <c r="O265" s="460"/>
      <c r="P265" s="461">
        <v>-955.58789503574371</v>
      </c>
      <c r="Q265" s="462">
        <v>-1</v>
      </c>
    </row>
    <row r="266" spans="1:17" x14ac:dyDescent="0.25">
      <c r="A266" s="485" t="s">
        <v>114</v>
      </c>
      <c r="B266" s="485" t="s">
        <v>451</v>
      </c>
      <c r="C266" s="247" t="s">
        <v>153</v>
      </c>
      <c r="D266" s="464"/>
      <c r="E266" s="464"/>
      <c r="F266" s="464"/>
      <c r="G266" s="464"/>
      <c r="H266" s="464"/>
      <c r="I266" s="464"/>
      <c r="J266" s="464"/>
      <c r="K266" s="464"/>
      <c r="L266" s="464"/>
      <c r="M266" s="464"/>
      <c r="N266" s="464"/>
      <c r="O266" s="464"/>
      <c r="P266" s="464"/>
      <c r="Q266" s="464"/>
    </row>
    <row r="267" spans="1:17" x14ac:dyDescent="0.25">
      <c r="A267" s="485" t="s">
        <v>114</v>
      </c>
      <c r="B267" s="485" t="s">
        <v>451</v>
      </c>
      <c r="C267" s="247" t="s">
        <v>154</v>
      </c>
      <c r="D267" s="461">
        <v>41991.339912010226</v>
      </c>
      <c r="E267" s="461">
        <v>-17222.072578715743</v>
      </c>
      <c r="F267" s="462">
        <v>-0.29084749306439772</v>
      </c>
      <c r="G267" s="468">
        <v>0.12396061730278617</v>
      </c>
      <c r="H267" s="468">
        <v>-4.1819522969369124E-2</v>
      </c>
      <c r="I267" s="469">
        <v>2.7660975475132408</v>
      </c>
      <c r="J267" s="469">
        <v>-7.8911516496936507E-2</v>
      </c>
      <c r="K267" s="462">
        <v>-2.7736824284737751E-2</v>
      </c>
      <c r="L267" s="463">
        <v>116152.14234740635</v>
      </c>
      <c r="M267" s="463">
        <v>-52310.552899682472</v>
      </c>
      <c r="N267" s="462">
        <v>-0.31051713154035177</v>
      </c>
      <c r="O267" s="461">
        <v>20853.404640263812</v>
      </c>
      <c r="P267" s="461">
        <v>-9345.1506852892344</v>
      </c>
      <c r="Q267" s="462">
        <v>-0.30945687913029629</v>
      </c>
    </row>
    <row r="268" spans="1:17" x14ac:dyDescent="0.25">
      <c r="A268" s="485" t="s">
        <v>114</v>
      </c>
      <c r="B268" s="485" t="s">
        <v>451</v>
      </c>
      <c r="C268" s="246" t="s">
        <v>155</v>
      </c>
      <c r="D268" s="465">
        <v>19706545.318689529</v>
      </c>
      <c r="E268" s="465">
        <v>-1997390.8357445821</v>
      </c>
      <c r="F268" s="466">
        <v>-9.2028967535297296E-2</v>
      </c>
      <c r="G268" s="470">
        <v>58.174745738737272</v>
      </c>
      <c r="H268" s="470">
        <v>-2.5898923523966033</v>
      </c>
      <c r="I268" s="471">
        <v>2.5579002274470168</v>
      </c>
      <c r="J268" s="471">
        <v>9.1861144892999125E-2</v>
      </c>
      <c r="K268" s="466">
        <v>3.7250482177217048E-2</v>
      </c>
      <c r="L268" s="467">
        <v>50407376.752870895</v>
      </c>
      <c r="M268" s="467">
        <v>-3115378.049220778</v>
      </c>
      <c r="N268" s="466">
        <v>-5.8206608773041499E-2</v>
      </c>
      <c r="O268" s="465">
        <v>12461155.548242746</v>
      </c>
      <c r="P268" s="465">
        <v>-1303198.7590517402</v>
      </c>
      <c r="Q268" s="466">
        <v>-9.4679251198954081E-2</v>
      </c>
    </row>
    <row r="269" spans="1:17" x14ac:dyDescent="0.25">
      <c r="A269" s="485" t="s">
        <v>114</v>
      </c>
      <c r="B269" s="485" t="s">
        <v>451</v>
      </c>
      <c r="C269" s="247" t="s">
        <v>156</v>
      </c>
      <c r="D269" s="461">
        <v>66113.334542737211</v>
      </c>
      <c r="E269" s="461">
        <v>18173.032268946547</v>
      </c>
      <c r="F269" s="462">
        <v>0.37907629712384783</v>
      </c>
      <c r="G269" s="468">
        <v>0.19516999883871972</v>
      </c>
      <c r="H269" s="468">
        <v>6.0951251745174101E-2</v>
      </c>
      <c r="I269" s="469">
        <v>2.9185018516747392</v>
      </c>
      <c r="J269" s="469">
        <v>0.2029332535756363</v>
      </c>
      <c r="K269" s="462">
        <v>7.4729562610824668E-2</v>
      </c>
      <c r="L269" s="463">
        <v>192951.88928337005</v>
      </c>
      <c r="M269" s="463">
        <v>62766.709845285091</v>
      </c>
      <c r="N269" s="462">
        <v>0.48213406561486855</v>
      </c>
      <c r="O269" s="461">
        <v>33568.773201897042</v>
      </c>
      <c r="P269" s="461">
        <v>9694.4327319296572</v>
      </c>
      <c r="Q269" s="462">
        <v>0.40606075565206601</v>
      </c>
    </row>
    <row r="270" spans="1:17" x14ac:dyDescent="0.25">
      <c r="A270" s="485" t="s">
        <v>114</v>
      </c>
      <c r="B270" s="485" t="s">
        <v>451</v>
      </c>
      <c r="C270" s="246" t="s">
        <v>157</v>
      </c>
      <c r="D270" s="465">
        <v>2187.3700518608093</v>
      </c>
      <c r="E270" s="465">
        <v>-2366.6403563022614</v>
      </c>
      <c r="F270" s="466">
        <v>-0.51968268497148251</v>
      </c>
      <c r="G270" s="470">
        <v>6.4572300494926699E-3</v>
      </c>
      <c r="H270" s="470">
        <v>-6.2926597560369803E-3</v>
      </c>
      <c r="I270" s="471">
        <v>3.4921915684712945</v>
      </c>
      <c r="J270" s="471">
        <v>0.16685892184648665</v>
      </c>
      <c r="K270" s="466">
        <v>5.0178114365745465E-2</v>
      </c>
      <c r="L270" s="467">
        <v>7638.7152522349361</v>
      </c>
      <c r="M270" s="467">
        <v>-7504.8842310988903</v>
      </c>
      <c r="N270" s="466">
        <v>-0.49558126780613376</v>
      </c>
      <c r="O270" s="465">
        <v>1093.6850259304047</v>
      </c>
      <c r="P270" s="465">
        <v>-1183.3201781511307</v>
      </c>
      <c r="Q270" s="466">
        <v>-0.51968268497148251</v>
      </c>
    </row>
    <row r="271" spans="1:17" x14ac:dyDescent="0.25">
      <c r="A271" s="485" t="s">
        <v>114</v>
      </c>
      <c r="B271" s="485" t="s">
        <v>451</v>
      </c>
      <c r="C271" s="246" t="s">
        <v>158</v>
      </c>
      <c r="D271" s="461">
        <v>525461.79906649876</v>
      </c>
      <c r="E271" s="461">
        <v>22798.035298330477</v>
      </c>
      <c r="F271" s="462">
        <v>4.5354443549754417E-2</v>
      </c>
      <c r="G271" s="468">
        <v>1.5511905339959304</v>
      </c>
      <c r="H271" s="468">
        <v>0.14387982917431708</v>
      </c>
      <c r="I271" s="469">
        <v>3.113388612115453</v>
      </c>
      <c r="J271" s="469">
        <v>0.16246518299563339</v>
      </c>
      <c r="K271" s="462">
        <v>5.5055709474675307E-2</v>
      </c>
      <c r="L271" s="463">
        <v>1635966.7813153355</v>
      </c>
      <c r="M271" s="463">
        <v>152644.50384229748</v>
      </c>
      <c r="N271" s="462">
        <v>0.10290717409189053</v>
      </c>
      <c r="O271" s="461">
        <v>262084.06228352035</v>
      </c>
      <c r="P271" s="461">
        <v>6793.5131722874066</v>
      </c>
      <c r="Q271" s="462">
        <v>2.6610907438361132E-2</v>
      </c>
    </row>
    <row r="272" spans="1:17" x14ac:dyDescent="0.25">
      <c r="A272" s="485" t="s">
        <v>114</v>
      </c>
      <c r="B272" s="485" t="s">
        <v>451</v>
      </c>
      <c r="C272" s="247" t="s">
        <v>159</v>
      </c>
      <c r="D272" s="464"/>
      <c r="E272" s="464"/>
      <c r="F272" s="464"/>
      <c r="G272" s="464"/>
      <c r="H272" s="464"/>
      <c r="I272" s="464"/>
      <c r="J272" s="464"/>
      <c r="K272" s="464"/>
      <c r="L272" s="464"/>
      <c r="M272" s="464"/>
      <c r="N272" s="464"/>
      <c r="O272" s="464"/>
      <c r="P272" s="464"/>
      <c r="Q272" s="464"/>
    </row>
    <row r="273" spans="1:17" x14ac:dyDescent="0.25">
      <c r="A273" s="485" t="s">
        <v>114</v>
      </c>
      <c r="B273" s="485" t="s">
        <v>451</v>
      </c>
      <c r="C273" s="246" t="s">
        <v>160</v>
      </c>
      <c r="D273" s="461">
        <v>8164883.1832782095</v>
      </c>
      <c r="E273" s="461">
        <v>136363.77261944953</v>
      </c>
      <c r="F273" s="462">
        <v>1.6984921583226332E-2</v>
      </c>
      <c r="G273" s="468">
        <v>24.103159406799975</v>
      </c>
      <c r="H273" s="468">
        <v>1.6256662495665886</v>
      </c>
      <c r="I273" s="469">
        <v>2.849975125388831</v>
      </c>
      <c r="J273" s="469">
        <v>2.3027155444758307E-2</v>
      </c>
      <c r="K273" s="462">
        <v>8.1455887018726664E-3</v>
      </c>
      <c r="L273" s="463">
        <v>23269713.974048473</v>
      </c>
      <c r="M273" s="463">
        <v>573507.32443010807</v>
      </c>
      <c r="N273" s="462">
        <v>2.5268862470449509E-2</v>
      </c>
      <c r="O273" s="461">
        <v>5070725.5044630701</v>
      </c>
      <c r="P273" s="461">
        <v>-58187.678524914198</v>
      </c>
      <c r="Q273" s="462">
        <v>-1.1345030896197667E-2</v>
      </c>
    </row>
    <row r="274" spans="1:17" x14ac:dyDescent="0.25">
      <c r="A274" s="485" t="s">
        <v>114</v>
      </c>
      <c r="B274" s="485" t="s">
        <v>451</v>
      </c>
      <c r="C274" s="247" t="s">
        <v>161</v>
      </c>
      <c r="D274" s="465">
        <v>9539.4254760742188</v>
      </c>
      <c r="E274" s="465">
        <v>-22492.050229310989</v>
      </c>
      <c r="F274" s="466">
        <v>-0.70218588853618047</v>
      </c>
      <c r="G274" s="470">
        <v>2.8160879676760838E-2</v>
      </c>
      <c r="H274" s="470">
        <v>-6.1517831821154903E-2</v>
      </c>
      <c r="I274" s="471">
        <v>3.0327590087958542</v>
      </c>
      <c r="J274" s="471">
        <v>0.23283327526599473</v>
      </c>
      <c r="K274" s="466">
        <v>8.315694679960757E-2</v>
      </c>
      <c r="L274" s="467">
        <v>28930.778551300766</v>
      </c>
      <c r="M274" s="467">
        <v>-60754.974559143782</v>
      </c>
      <c r="N274" s="466">
        <v>-0.67742057631301122</v>
      </c>
      <c r="O274" s="465">
        <v>4769.7127380371094</v>
      </c>
      <c r="P274" s="465">
        <v>-11246.025114655495</v>
      </c>
      <c r="Q274" s="466">
        <v>-0.70218588853618047</v>
      </c>
    </row>
    <row r="275" spans="1:17" x14ac:dyDescent="0.25">
      <c r="A275" s="485" t="s">
        <v>114</v>
      </c>
      <c r="B275" s="485" t="s">
        <v>452</v>
      </c>
      <c r="C275" s="246" t="s">
        <v>284</v>
      </c>
      <c r="D275" s="461">
        <v>14114501.979963601</v>
      </c>
      <c r="E275" s="461">
        <v>358718.43371641263</v>
      </c>
      <c r="F275" s="462">
        <v>2.6077644542049888E-2</v>
      </c>
      <c r="G275" s="468">
        <v>41.485036966969595</v>
      </c>
      <c r="H275" s="468">
        <v>2.9425436772695193</v>
      </c>
      <c r="I275" s="469">
        <v>2.8136319922465578</v>
      </c>
      <c r="J275" s="469">
        <v>1.9841431198313053E-3</v>
      </c>
      <c r="K275" s="462">
        <v>7.0568692322104385E-4</v>
      </c>
      <c r="L275" s="463">
        <v>39713014.325452968</v>
      </c>
      <c r="M275" s="463">
        <v>1036595.1045942456</v>
      </c>
      <c r="N275" s="462">
        <v>2.6801734118012548E-2</v>
      </c>
      <c r="O275" s="461">
        <v>8617266.2989252433</v>
      </c>
      <c r="P275" s="461">
        <v>-158864.04412910715</v>
      </c>
      <c r="Q275" s="462">
        <v>-1.8101832803205358E-2</v>
      </c>
    </row>
    <row r="276" spans="1:17" x14ac:dyDescent="0.25">
      <c r="A276" s="485" t="s">
        <v>114</v>
      </c>
      <c r="B276" s="485" t="s">
        <v>452</v>
      </c>
      <c r="C276" s="247" t="s">
        <v>33</v>
      </c>
      <c r="D276" s="465">
        <v>219861.08608829169</v>
      </c>
      <c r="E276" s="465">
        <v>68498.982149044517</v>
      </c>
      <c r="F276" s="466">
        <v>0.45255040968866445</v>
      </c>
      <c r="G276" s="470">
        <v>0.64621091816902965</v>
      </c>
      <c r="H276" s="470">
        <v>0.22210764147964768</v>
      </c>
      <c r="I276" s="471">
        <v>3.3113838893866094</v>
      </c>
      <c r="J276" s="471">
        <v>-2.4642523296987129E-2</v>
      </c>
      <c r="K276" s="466">
        <v>-7.3867890263986154E-3</v>
      </c>
      <c r="L276" s="467">
        <v>728044.45837581146</v>
      </c>
      <c r="M276" s="467">
        <v>223096.48175512301</v>
      </c>
      <c r="N276" s="466">
        <v>0.44182072626208524</v>
      </c>
      <c r="O276" s="465">
        <v>134593.07805220337</v>
      </c>
      <c r="P276" s="465">
        <v>37342.27725138863</v>
      </c>
      <c r="Q276" s="466">
        <v>0.38397912350224866</v>
      </c>
    </row>
    <row r="277" spans="1:17" x14ac:dyDescent="0.25">
      <c r="A277" s="485" t="s">
        <v>114</v>
      </c>
      <c r="B277" s="485" t="s">
        <v>452</v>
      </c>
      <c r="C277" s="246" t="s">
        <v>145</v>
      </c>
      <c r="D277" s="461">
        <v>5641.822084903717</v>
      </c>
      <c r="E277" s="461">
        <v>-1476.1941916942596</v>
      </c>
      <c r="F277" s="462">
        <v>-0.20738842597867729</v>
      </c>
      <c r="G277" s="468">
        <v>1.6582320657544006E-2</v>
      </c>
      <c r="H277" s="468">
        <v>-3.3617336854453971E-3</v>
      </c>
      <c r="I277" s="469">
        <v>2.891442386100064</v>
      </c>
      <c r="J277" s="469">
        <v>0.19497091773578878</v>
      </c>
      <c r="K277" s="462">
        <v>7.230594501860664E-2</v>
      </c>
      <c r="L277" s="463">
        <v>16313.003511126042</v>
      </c>
      <c r="M277" s="463">
        <v>-2880.5242900729154</v>
      </c>
      <c r="N277" s="462">
        <v>-0.15007789708638025</v>
      </c>
      <c r="O277" s="461">
        <v>2820.9110424518585</v>
      </c>
      <c r="P277" s="461">
        <v>-738.09709584712982</v>
      </c>
      <c r="Q277" s="462">
        <v>-0.20738842597867729</v>
      </c>
    </row>
    <row r="278" spans="1:17" x14ac:dyDescent="0.25">
      <c r="A278" s="485" t="s">
        <v>114</v>
      </c>
      <c r="B278" s="485" t="s">
        <v>452</v>
      </c>
      <c r="C278" s="247" t="s">
        <v>146</v>
      </c>
      <c r="D278" s="465">
        <v>377888.45882872521</v>
      </c>
      <c r="E278" s="465">
        <v>-19487.945569112024</v>
      </c>
      <c r="F278" s="466">
        <v>-4.9041526757591471E-2</v>
      </c>
      <c r="G278" s="470">
        <v>1.110681532097618</v>
      </c>
      <c r="H278" s="470">
        <v>-2.7321348517441724E-3</v>
      </c>
      <c r="I278" s="471">
        <v>3.4587315713677382</v>
      </c>
      <c r="J278" s="471">
        <v>0.12636197800488658</v>
      </c>
      <c r="K278" s="466">
        <v>3.7919556779225302E-2</v>
      </c>
      <c r="L278" s="467">
        <v>1307014.7430064096</v>
      </c>
      <c r="M278" s="467">
        <v>-17190.304128803313</v>
      </c>
      <c r="N278" s="466">
        <v>-1.2981602936790522E-2</v>
      </c>
      <c r="O278" s="465">
        <v>248891.11364176721</v>
      </c>
      <c r="P278" s="465">
        <v>-11601.479698380776</v>
      </c>
      <c r="Q278" s="466">
        <v>-4.4536696992500312E-2</v>
      </c>
    </row>
    <row r="279" spans="1:17" x14ac:dyDescent="0.25">
      <c r="A279" s="485" t="s">
        <v>114</v>
      </c>
      <c r="B279" s="485" t="s">
        <v>452</v>
      </c>
      <c r="C279" s="246" t="s">
        <v>147</v>
      </c>
      <c r="D279" s="461">
        <v>69341.808079687704</v>
      </c>
      <c r="E279" s="461">
        <v>-1519.2410499771941</v>
      </c>
      <c r="F279" s="462">
        <v>-2.1439719967978669E-2</v>
      </c>
      <c r="G279" s="468">
        <v>0.20380793283574103</v>
      </c>
      <c r="H279" s="468">
        <v>5.2615176934117658E-3</v>
      </c>
      <c r="I279" s="469">
        <v>3.2158556540924637</v>
      </c>
      <c r="J279" s="469">
        <v>-7.267586031372586E-2</v>
      </c>
      <c r="K279" s="462">
        <v>-2.2099791349224442E-2</v>
      </c>
      <c r="L279" s="463">
        <v>222993.24557805818</v>
      </c>
      <c r="M279" s="463">
        <v>-10035.547628730128</v>
      </c>
      <c r="N279" s="462">
        <v>-4.3065697979325003E-2</v>
      </c>
      <c r="O279" s="461">
        <v>36109.265069740744</v>
      </c>
      <c r="P279" s="461">
        <v>-1292.3419637503903</v>
      </c>
      <c r="Q279" s="462">
        <v>-3.4553113255084665E-2</v>
      </c>
    </row>
    <row r="280" spans="1:17" x14ac:dyDescent="0.25">
      <c r="A280" s="485" t="s">
        <v>114</v>
      </c>
      <c r="B280" s="485" t="s">
        <v>452</v>
      </c>
      <c r="C280" s="247" t="s">
        <v>148</v>
      </c>
      <c r="D280" s="465">
        <v>3050.206174170426</v>
      </c>
      <c r="E280" s="465">
        <v>-11158.617813373157</v>
      </c>
      <c r="F280" s="466">
        <v>-0.78533014577107563</v>
      </c>
      <c r="G280" s="470">
        <v>8.9650995884918462E-3</v>
      </c>
      <c r="H280" s="470">
        <v>-3.0846773094241258E-2</v>
      </c>
      <c r="I280" s="471">
        <v>3.899723689587907</v>
      </c>
      <c r="J280" s="471">
        <v>0.56872095556660973</v>
      </c>
      <c r="K280" s="466">
        <v>0.17073566159461864</v>
      </c>
      <c r="L280" s="467">
        <v>11894.961275539708</v>
      </c>
      <c r="M280" s="467">
        <v>-35434.670274195356</v>
      </c>
      <c r="N280" s="466">
        <v>-0.74867834618487972</v>
      </c>
      <c r="O280" s="465">
        <v>1709.5094664421933</v>
      </c>
      <c r="P280" s="465">
        <v>-5915.3483441743001</v>
      </c>
      <c r="Q280" s="466">
        <v>-0.77579785631386433</v>
      </c>
    </row>
    <row r="281" spans="1:17" x14ac:dyDescent="0.25">
      <c r="A281" s="485" t="s">
        <v>114</v>
      </c>
      <c r="B281" s="485" t="s">
        <v>452</v>
      </c>
      <c r="C281" s="246" t="s">
        <v>149</v>
      </c>
      <c r="D281" s="461">
        <v>13401.876733398985</v>
      </c>
      <c r="E281" s="461">
        <v>-3665.1229102615944</v>
      </c>
      <c r="F281" s="462">
        <v>-0.21474910568847286</v>
      </c>
      <c r="G281" s="468">
        <v>3.9390504355100199E-2</v>
      </c>
      <c r="H281" s="468">
        <v>-8.4297246438187132E-3</v>
      </c>
      <c r="I281" s="469">
        <v>2.8781928473107339</v>
      </c>
      <c r="J281" s="469">
        <v>0.13998461395086803</v>
      </c>
      <c r="K281" s="462">
        <v>5.1122705806454533E-2</v>
      </c>
      <c r="L281" s="463">
        <v>38573.185754609105</v>
      </c>
      <c r="M281" s="463">
        <v>-8159.8131884121904</v>
      </c>
      <c r="N281" s="462">
        <v>-0.17460495523432926</v>
      </c>
      <c r="O281" s="461">
        <v>6701.9595148563385</v>
      </c>
      <c r="P281" s="461">
        <v>-1833.652028799057</v>
      </c>
      <c r="Q281" s="462">
        <v>-0.21482374396032922</v>
      </c>
    </row>
    <row r="282" spans="1:17" x14ac:dyDescent="0.25">
      <c r="A282" s="485" t="s">
        <v>114</v>
      </c>
      <c r="B282" s="485" t="s">
        <v>452</v>
      </c>
      <c r="C282" s="247" t="s">
        <v>150</v>
      </c>
      <c r="D282" s="465">
        <v>3990881.4992475174</v>
      </c>
      <c r="E282" s="465">
        <v>-50446.438751535024</v>
      </c>
      <c r="F282" s="466">
        <v>-1.2482639252609659E-2</v>
      </c>
      <c r="G282" s="470">
        <v>11.729912026800768</v>
      </c>
      <c r="H282" s="470">
        <v>0.40646728022356093</v>
      </c>
      <c r="I282" s="471">
        <v>2.7545287857841503</v>
      </c>
      <c r="J282" s="471">
        <v>-2.5438537689620677E-2</v>
      </c>
      <c r="K282" s="466">
        <v>-9.1506606839656581E-3</v>
      </c>
      <c r="L282" s="467">
        <v>10992997.970330693</v>
      </c>
      <c r="M282" s="467">
        <v>-241761.64074830711</v>
      </c>
      <c r="N282" s="466">
        <v>-2.1519075540334415E-2</v>
      </c>
      <c r="O282" s="465">
        <v>2478881.1669247048</v>
      </c>
      <c r="P282" s="465">
        <v>-166708.88409011485</v>
      </c>
      <c r="Q282" s="466">
        <v>-6.3013876252735052E-2</v>
      </c>
    </row>
    <row r="283" spans="1:17" x14ac:dyDescent="0.25">
      <c r="A283" s="485" t="s">
        <v>114</v>
      </c>
      <c r="B283" s="485" t="s">
        <v>452</v>
      </c>
      <c r="C283" s="246" t="s">
        <v>151</v>
      </c>
      <c r="D283" s="461">
        <v>687745.50811369519</v>
      </c>
      <c r="E283" s="461">
        <v>168845.55120409461</v>
      </c>
      <c r="F283" s="462">
        <v>0.32539133787885394</v>
      </c>
      <c r="G283" s="468">
        <v>2.0214066262108039</v>
      </c>
      <c r="H283" s="468">
        <v>0.56749467419624966</v>
      </c>
      <c r="I283" s="469">
        <v>1.9917371482532502</v>
      </c>
      <c r="J283" s="469">
        <v>4.1349708244451389E-3</v>
      </c>
      <c r="K283" s="462">
        <v>2.0803815126597442E-3</v>
      </c>
      <c r="L283" s="463">
        <v>1369808.2770543538</v>
      </c>
      <c r="M283" s="463">
        <v>338441.59283311863</v>
      </c>
      <c r="N283" s="462">
        <v>0.32814865751521655</v>
      </c>
      <c r="O283" s="461">
        <v>343827.44561497023</v>
      </c>
      <c r="P283" s="461">
        <v>84385.679476384976</v>
      </c>
      <c r="Q283" s="462">
        <v>0.32525865334769932</v>
      </c>
    </row>
    <row r="284" spans="1:17" x14ac:dyDescent="0.25">
      <c r="A284" s="485" t="s">
        <v>114</v>
      </c>
      <c r="B284" s="485" t="s">
        <v>452</v>
      </c>
      <c r="C284" s="247" t="s">
        <v>152</v>
      </c>
      <c r="D284" s="464"/>
      <c r="E284" s="465">
        <v>-1911.1757900714874</v>
      </c>
      <c r="F284" s="466">
        <v>-1</v>
      </c>
      <c r="G284" s="464"/>
      <c r="H284" s="470">
        <v>-5.3549461444065572E-3</v>
      </c>
      <c r="I284" s="464"/>
      <c r="J284" s="471">
        <v>-2.9956336428873738</v>
      </c>
      <c r="K284" s="466">
        <v>-1</v>
      </c>
      <c r="L284" s="464"/>
      <c r="M284" s="467">
        <v>-5725.1824942100047</v>
      </c>
      <c r="N284" s="466">
        <v>-1</v>
      </c>
      <c r="O284" s="464"/>
      <c r="P284" s="465">
        <v>-955.58789503574371</v>
      </c>
      <c r="Q284" s="466">
        <v>-1</v>
      </c>
    </row>
    <row r="285" spans="1:17" x14ac:dyDescent="0.25">
      <c r="A285" s="485" t="s">
        <v>114</v>
      </c>
      <c r="B285" s="485" t="s">
        <v>452</v>
      </c>
      <c r="C285" s="246" t="s">
        <v>153</v>
      </c>
      <c r="D285" s="460"/>
      <c r="E285" s="460"/>
      <c r="F285" s="460"/>
      <c r="G285" s="460"/>
      <c r="H285" s="460"/>
      <c r="I285" s="460"/>
      <c r="J285" s="460"/>
      <c r="K285" s="460"/>
      <c r="L285" s="460"/>
      <c r="M285" s="460"/>
      <c r="N285" s="460"/>
      <c r="O285" s="460"/>
      <c r="P285" s="460"/>
      <c r="Q285" s="460"/>
    </row>
    <row r="286" spans="1:17" x14ac:dyDescent="0.25">
      <c r="A286" s="485" t="s">
        <v>114</v>
      </c>
      <c r="B286" s="485" t="s">
        <v>452</v>
      </c>
      <c r="C286" s="246" t="s">
        <v>154</v>
      </c>
      <c r="D286" s="465">
        <v>48801.478599413036</v>
      </c>
      <c r="E286" s="465">
        <v>287.11949683639978</v>
      </c>
      <c r="F286" s="466">
        <v>5.9182374486144787E-3</v>
      </c>
      <c r="G286" s="470">
        <v>0.14343624356093976</v>
      </c>
      <c r="H286" s="470">
        <v>7.5032846074463144E-3</v>
      </c>
      <c r="I286" s="471">
        <v>2.8283484235274163</v>
      </c>
      <c r="J286" s="471">
        <v>8.5541012339929168E-4</v>
      </c>
      <c r="K286" s="466">
        <v>3.0253306351037237E-4</v>
      </c>
      <c r="L286" s="467">
        <v>138027.58506245681</v>
      </c>
      <c r="M286" s="467">
        <v>853.57365014779498</v>
      </c>
      <c r="N286" s="466">
        <v>6.2225609746308069E-3</v>
      </c>
      <c r="O286" s="465">
        <v>24316.342801771461</v>
      </c>
      <c r="P286" s="465">
        <v>-474.81701190067542</v>
      </c>
      <c r="Q286" s="466">
        <v>-1.9152674399638917E-2</v>
      </c>
    </row>
    <row r="287" spans="1:17" x14ac:dyDescent="0.25">
      <c r="A287" s="485" t="s">
        <v>114</v>
      </c>
      <c r="B287" s="485" t="s">
        <v>452</v>
      </c>
      <c r="C287" s="247" t="s">
        <v>155</v>
      </c>
      <c r="D287" s="461">
        <v>19839271.561236933</v>
      </c>
      <c r="E287" s="461">
        <v>-2024000.0168249235</v>
      </c>
      <c r="F287" s="462">
        <v>-9.2575349924109929E-2</v>
      </c>
      <c r="G287" s="468">
        <v>58.311155100194703</v>
      </c>
      <c r="H287" s="468">
        <v>-2.9478051949629531</v>
      </c>
      <c r="I287" s="469">
        <v>2.5519649364255623</v>
      </c>
      <c r="J287" s="469">
        <v>9.2800392398932452E-2</v>
      </c>
      <c r="K287" s="462">
        <v>3.7736552694022388E-2</v>
      </c>
      <c r="L287" s="463">
        <v>50629125.388501473</v>
      </c>
      <c r="M287" s="463">
        <v>-3136256.8926933855</v>
      </c>
      <c r="N287" s="462">
        <v>-5.8332271800666281E-2</v>
      </c>
      <c r="O287" s="461">
        <v>12548505.525199527</v>
      </c>
      <c r="P287" s="461">
        <v>-1315295.4564971644</v>
      </c>
      <c r="Q287" s="462">
        <v>-9.4872644106305887E-2</v>
      </c>
    </row>
    <row r="288" spans="1:17" x14ac:dyDescent="0.25">
      <c r="A288" s="485" t="s">
        <v>114</v>
      </c>
      <c r="B288" s="485" t="s">
        <v>452</v>
      </c>
      <c r="C288" s="246" t="s">
        <v>156</v>
      </c>
      <c r="D288" s="465">
        <v>67400.630545637221</v>
      </c>
      <c r="E288" s="465">
        <v>21482.948362059986</v>
      </c>
      <c r="F288" s="466">
        <v>0.46785785650442752</v>
      </c>
      <c r="G288" s="470">
        <v>0.19810246608432094</v>
      </c>
      <c r="H288" s="470">
        <v>6.9445167029776517E-2</v>
      </c>
      <c r="I288" s="471">
        <v>2.8984547523100894</v>
      </c>
      <c r="J288" s="471">
        <v>0.20775336890227925</v>
      </c>
      <c r="K288" s="466">
        <v>7.7211603704293919E-2</v>
      </c>
      <c r="L288" s="467">
        <v>195357.67791369878</v>
      </c>
      <c r="M288" s="467">
        <v>71806.906939467357</v>
      </c>
      <c r="N288" s="466">
        <v>0.5811935156150817</v>
      </c>
      <c r="O288" s="465">
        <v>34143.654932828736</v>
      </c>
      <c r="P288" s="465">
        <v>11280.624507968063</v>
      </c>
      <c r="Q288" s="466">
        <v>0.49340023165528402</v>
      </c>
    </row>
    <row r="289" spans="1:17" x14ac:dyDescent="0.25">
      <c r="A289" s="485" t="s">
        <v>114</v>
      </c>
      <c r="B289" s="485" t="s">
        <v>452</v>
      </c>
      <c r="C289" s="247" t="s">
        <v>157</v>
      </c>
      <c r="D289" s="461">
        <v>2432.7307598590851</v>
      </c>
      <c r="E289" s="461">
        <v>-2072.7123553752899</v>
      </c>
      <c r="F289" s="462">
        <v>-0.46004628232165939</v>
      </c>
      <c r="G289" s="468">
        <v>7.150229292305391E-3</v>
      </c>
      <c r="H289" s="468">
        <v>-5.4736252814619642E-3</v>
      </c>
      <c r="I289" s="469">
        <v>3.491212232492007</v>
      </c>
      <c r="J289" s="469">
        <v>0.22142657135498833</v>
      </c>
      <c r="K289" s="462">
        <v>6.7718986594977784E-2</v>
      </c>
      <c r="L289" s="463">
        <v>8493.1793871796126</v>
      </c>
      <c r="M289" s="463">
        <v>-6238.6539080822477</v>
      </c>
      <c r="N289" s="462">
        <v>-0.4234811637522915</v>
      </c>
      <c r="O289" s="461">
        <v>1216.3653799295425</v>
      </c>
      <c r="P289" s="461">
        <v>-1036.356177687645</v>
      </c>
      <c r="Q289" s="462">
        <v>-0.46004628232165939</v>
      </c>
    </row>
    <row r="290" spans="1:17" x14ac:dyDescent="0.25">
      <c r="A290" s="485" t="s">
        <v>114</v>
      </c>
      <c r="B290" s="485" t="s">
        <v>452</v>
      </c>
      <c r="C290" s="247" t="s">
        <v>158</v>
      </c>
      <c r="D290" s="465">
        <v>530031.00334876706</v>
      </c>
      <c r="E290" s="465">
        <v>36039.464039710234</v>
      </c>
      <c r="F290" s="466">
        <v>7.2955630151314801E-2</v>
      </c>
      <c r="G290" s="470">
        <v>1.5578555870251323</v>
      </c>
      <c r="H290" s="470">
        <v>0.17373482611200508</v>
      </c>
      <c r="I290" s="471">
        <v>3.1010680292510719</v>
      </c>
      <c r="J290" s="471">
        <v>0.15442315023609021</v>
      </c>
      <c r="K290" s="466">
        <v>5.2406433953354946E-2</v>
      </c>
      <c r="L290" s="467">
        <v>1643662.1989967295</v>
      </c>
      <c r="M290" s="467">
        <v>188044.55941496906</v>
      </c>
      <c r="N290" s="466">
        <v>0.12918540851772001</v>
      </c>
      <c r="O290" s="465">
        <v>264519.67776992137</v>
      </c>
      <c r="P290" s="465">
        <v>11801.211440460611</v>
      </c>
      <c r="Q290" s="466">
        <v>4.6697068132234384E-2</v>
      </c>
    </row>
    <row r="291" spans="1:17" x14ac:dyDescent="0.25">
      <c r="A291" s="485" t="s">
        <v>114</v>
      </c>
      <c r="B291" s="485" t="s">
        <v>452</v>
      </c>
      <c r="C291" s="246" t="s">
        <v>159</v>
      </c>
      <c r="D291" s="460"/>
      <c r="E291" s="460"/>
      <c r="F291" s="460"/>
      <c r="G291" s="460"/>
      <c r="H291" s="460"/>
      <c r="I291" s="460"/>
      <c r="J291" s="460"/>
      <c r="K291" s="460"/>
      <c r="L291" s="460"/>
      <c r="M291" s="460"/>
      <c r="N291" s="460"/>
      <c r="O291" s="460"/>
      <c r="P291" s="460"/>
      <c r="Q291" s="460"/>
    </row>
    <row r="292" spans="1:17" x14ac:dyDescent="0.25">
      <c r="A292" s="485" t="s">
        <v>114</v>
      </c>
      <c r="B292" s="485" t="s">
        <v>452</v>
      </c>
      <c r="C292" s="247" t="s">
        <v>160</v>
      </c>
      <c r="D292" s="465">
        <v>8157207.7647117693</v>
      </c>
      <c r="E292" s="465">
        <v>177410.21530654188</v>
      </c>
      <c r="F292" s="466">
        <v>2.2232420585628156E-2</v>
      </c>
      <c r="G292" s="470">
        <v>23.975487491283904</v>
      </c>
      <c r="H292" s="470">
        <v>1.6167979650137667</v>
      </c>
      <c r="I292" s="471">
        <v>2.8480281878452258</v>
      </c>
      <c r="J292" s="471">
        <v>1.1249188634323559E-2</v>
      </c>
      <c r="K292" s="466">
        <v>3.9654793825859222E-3</v>
      </c>
      <c r="L292" s="467">
        <v>23231957.648009066</v>
      </c>
      <c r="M292" s="467">
        <v>595035.54190169275</v>
      </c>
      <c r="N292" s="466">
        <v>2.6286062173671302E-2</v>
      </c>
      <c r="O292" s="465">
        <v>5070566.116419672</v>
      </c>
      <c r="P292" s="465">
        <v>-102595.79473314341</v>
      </c>
      <c r="Q292" s="466">
        <v>-1.9832318511422815E-2</v>
      </c>
    </row>
    <row r="293" spans="1:17" x14ac:dyDescent="0.25">
      <c r="A293" s="485" t="s">
        <v>114</v>
      </c>
      <c r="B293" s="485" t="s">
        <v>452</v>
      </c>
      <c r="C293" s="246" t="s">
        <v>161</v>
      </c>
      <c r="D293" s="461">
        <v>10157.914727449417</v>
      </c>
      <c r="E293" s="461">
        <v>-23627.6394604534</v>
      </c>
      <c r="F293" s="462">
        <v>-0.6993414797651436</v>
      </c>
      <c r="G293" s="468">
        <v>2.9855921843630694E-2</v>
      </c>
      <c r="H293" s="468">
        <v>-6.4808223691815686E-2</v>
      </c>
      <c r="I293" s="469">
        <v>3.0389541164273592</v>
      </c>
      <c r="J293" s="469">
        <v>0.25189905970726167</v>
      </c>
      <c r="K293" s="462">
        <v>9.0381802505080461E-2</v>
      </c>
      <c r="L293" s="463">
        <v>30869.436775300503</v>
      </c>
      <c r="M293" s="463">
        <v>-63292.762868184916</v>
      </c>
      <c r="N293" s="462">
        <v>-0.672167420767807</v>
      </c>
      <c r="O293" s="461">
        <v>5078.9573637247086</v>
      </c>
      <c r="P293" s="461">
        <v>-11813.8197302267</v>
      </c>
      <c r="Q293" s="462">
        <v>-0.6993414797651436</v>
      </c>
    </row>
    <row r="294" spans="1:17" x14ac:dyDescent="0.25">
      <c r="A294" s="485" t="s">
        <v>115</v>
      </c>
      <c r="B294" s="485" t="s">
        <v>444</v>
      </c>
      <c r="C294" s="247" t="s">
        <v>284</v>
      </c>
      <c r="D294" s="465">
        <v>89454192.953173727</v>
      </c>
      <c r="E294" s="465">
        <v>2629417.5935094655</v>
      </c>
      <c r="F294" s="466">
        <v>3.0284185390832587E-2</v>
      </c>
      <c r="G294" s="470">
        <v>58.395777066072093</v>
      </c>
      <c r="H294" s="470">
        <v>-1.4181784074631025</v>
      </c>
      <c r="I294" s="471">
        <v>1.9673101792362768</v>
      </c>
      <c r="J294" s="471">
        <v>5.2397928890022483E-2</v>
      </c>
      <c r="K294" s="466">
        <v>2.7363096601710022E-2</v>
      </c>
      <c r="L294" s="467">
        <v>175984144.3721447</v>
      </c>
      <c r="M294" s="467">
        <v>9722318.402361989</v>
      </c>
      <c r="N294" s="466">
        <v>5.8475951082896042E-2</v>
      </c>
      <c r="O294" s="465">
        <v>37399778.904801607</v>
      </c>
      <c r="P294" s="465">
        <v>2158191.9151952416</v>
      </c>
      <c r="Q294" s="466">
        <v>6.1239918504003434E-2</v>
      </c>
    </row>
    <row r="295" spans="1:17" x14ac:dyDescent="0.25">
      <c r="A295" s="485" t="s">
        <v>115</v>
      </c>
      <c r="B295" s="485" t="s">
        <v>444</v>
      </c>
      <c r="C295" s="246" t="s">
        <v>33</v>
      </c>
      <c r="D295" s="461">
        <v>5541631.3218748812</v>
      </c>
      <c r="E295" s="461">
        <v>-888922.03752829228</v>
      </c>
      <c r="F295" s="462">
        <v>-0.13823414375816548</v>
      </c>
      <c r="G295" s="468">
        <v>3.617581877061546</v>
      </c>
      <c r="H295" s="468">
        <v>-0.81245356750146192</v>
      </c>
      <c r="I295" s="469">
        <v>2.8807170745196355</v>
      </c>
      <c r="J295" s="469">
        <v>0.53828392583795992</v>
      </c>
      <c r="K295" s="462">
        <v>0.22979692126578161</v>
      </c>
      <c r="L295" s="463">
        <v>15963871.969617788</v>
      </c>
      <c r="M295" s="463">
        <v>900730.61618548632</v>
      </c>
      <c r="N295" s="462">
        <v>5.9796996858178256E-2</v>
      </c>
      <c r="O295" s="461">
        <v>3425638.7602204084</v>
      </c>
      <c r="P295" s="461">
        <v>-54273.559442479163</v>
      </c>
      <c r="Q295" s="462">
        <v>-1.5596243369642385E-2</v>
      </c>
    </row>
    <row r="296" spans="1:17" x14ac:dyDescent="0.25">
      <c r="A296" s="485" t="s">
        <v>115</v>
      </c>
      <c r="B296" s="485" t="s">
        <v>444</v>
      </c>
      <c r="C296" s="247" t="s">
        <v>145</v>
      </c>
      <c r="D296" s="465">
        <v>1083764.8109060684</v>
      </c>
      <c r="E296" s="465">
        <v>-9720.0583750796504</v>
      </c>
      <c r="F296" s="466">
        <v>-8.8890652702579894E-3</v>
      </c>
      <c r="G296" s="470">
        <v>0.70748263664793576</v>
      </c>
      <c r="H296" s="470">
        <v>-4.5823721027389741E-2</v>
      </c>
      <c r="I296" s="471">
        <v>2.0093679107801217</v>
      </c>
      <c r="J296" s="471">
        <v>3.2575378225268903E-2</v>
      </c>
      <c r="K296" s="466">
        <v>1.6478905949309574E-2</v>
      </c>
      <c r="L296" s="467">
        <v>2177682.2338673403</v>
      </c>
      <c r="M296" s="467">
        <v>16089.509810647462</v>
      </c>
      <c r="N296" s="466">
        <v>7.4433586084857103E-3</v>
      </c>
      <c r="O296" s="465">
        <v>547635.16144764423</v>
      </c>
      <c r="P296" s="465">
        <v>-4887.8428417535033</v>
      </c>
      <c r="Q296" s="466">
        <v>-8.8464060388576578E-3</v>
      </c>
    </row>
    <row r="297" spans="1:17" x14ac:dyDescent="0.25">
      <c r="A297" s="485" t="s">
        <v>115</v>
      </c>
      <c r="B297" s="485" t="s">
        <v>444</v>
      </c>
      <c r="C297" s="246" t="s">
        <v>146</v>
      </c>
      <c r="D297" s="461">
        <v>11523598.029841287</v>
      </c>
      <c r="E297" s="461">
        <v>494988.46141957305</v>
      </c>
      <c r="F297" s="462">
        <v>4.4882218229655768E-2</v>
      </c>
      <c r="G297" s="468">
        <v>7.5226150874995357</v>
      </c>
      <c r="H297" s="468">
        <v>-7.5040753566280927E-2</v>
      </c>
      <c r="I297" s="469">
        <v>2.2145259340403558</v>
      </c>
      <c r="J297" s="469">
        <v>5.7303284320101344E-2</v>
      </c>
      <c r="K297" s="462">
        <v>2.6563453859309492E-2</v>
      </c>
      <c r="L297" s="463">
        <v>25519306.690539878</v>
      </c>
      <c r="M297" s="463">
        <v>1728140.3346190341</v>
      </c>
      <c r="N297" s="462">
        <v>7.2637898822011993E-2</v>
      </c>
      <c r="O297" s="461">
        <v>5065328.5173971057</v>
      </c>
      <c r="P297" s="461">
        <v>351714.33954647835</v>
      </c>
      <c r="Q297" s="462">
        <v>7.4616700959359697E-2</v>
      </c>
    </row>
    <row r="298" spans="1:17" x14ac:dyDescent="0.25">
      <c r="A298" s="485" t="s">
        <v>115</v>
      </c>
      <c r="B298" s="485" t="s">
        <v>444</v>
      </c>
      <c r="C298" s="247" t="s">
        <v>147</v>
      </c>
      <c r="D298" s="465">
        <v>2169211.4287636732</v>
      </c>
      <c r="E298" s="465">
        <v>96541.038617480779</v>
      </c>
      <c r="F298" s="466">
        <v>4.6578095135846188E-2</v>
      </c>
      <c r="G298" s="470">
        <v>1.4160631583761327</v>
      </c>
      <c r="H298" s="470">
        <v>-1.1808251759567012E-2</v>
      </c>
      <c r="I298" s="471">
        <v>2.0212413102637692</v>
      </c>
      <c r="J298" s="471">
        <v>-0.13062858158441415</v>
      </c>
      <c r="K298" s="466">
        <v>-6.0704683902715308E-2</v>
      </c>
      <c r="L298" s="467">
        <v>4384499.7505134298</v>
      </c>
      <c r="M298" s="467">
        <v>-75617.257767389528</v>
      </c>
      <c r="N298" s="466">
        <v>-1.6954097308881293E-2</v>
      </c>
      <c r="O298" s="465">
        <v>1127150.4522771239</v>
      </c>
      <c r="P298" s="465">
        <v>6398.1855328935198</v>
      </c>
      <c r="Q298" s="466">
        <v>5.7088312223361895E-3</v>
      </c>
    </row>
    <row r="299" spans="1:17" x14ac:dyDescent="0.25">
      <c r="A299" s="485" t="s">
        <v>115</v>
      </c>
      <c r="B299" s="485" t="s">
        <v>444</v>
      </c>
      <c r="C299" s="246" t="s">
        <v>148</v>
      </c>
      <c r="D299" s="461">
        <v>587006.47110296576</v>
      </c>
      <c r="E299" s="461">
        <v>-329267.45873575902</v>
      </c>
      <c r="F299" s="462">
        <v>-0.35935482612030012</v>
      </c>
      <c r="G299" s="468">
        <v>0.38319834868796177</v>
      </c>
      <c r="H299" s="468">
        <v>-0.24802664226543281</v>
      </c>
      <c r="I299" s="469">
        <v>2.1523256628260898</v>
      </c>
      <c r="J299" s="469">
        <v>-4.1435798224391363E-2</v>
      </c>
      <c r="K299" s="462">
        <v>-1.8888014471979037E-2</v>
      </c>
      <c r="L299" s="463">
        <v>1263429.0919998947</v>
      </c>
      <c r="M299" s="463">
        <v>-746657.34304557228</v>
      </c>
      <c r="N299" s="462">
        <v>-0.37145534143594344</v>
      </c>
      <c r="O299" s="461">
        <v>328568.10174548626</v>
      </c>
      <c r="P299" s="461">
        <v>-163127.70840775967</v>
      </c>
      <c r="Q299" s="462">
        <v>-0.33176550427980656</v>
      </c>
    </row>
    <row r="300" spans="1:17" x14ac:dyDescent="0.25">
      <c r="A300" s="485" t="s">
        <v>115</v>
      </c>
      <c r="B300" s="485" t="s">
        <v>444</v>
      </c>
      <c r="C300" s="247" t="s">
        <v>149</v>
      </c>
      <c r="D300" s="465">
        <v>1206376.2885298729</v>
      </c>
      <c r="E300" s="465">
        <v>334183.19068366243</v>
      </c>
      <c r="F300" s="466">
        <v>0.38315275769653856</v>
      </c>
      <c r="G300" s="470">
        <v>0.78752351876521554</v>
      </c>
      <c r="H300" s="470">
        <v>0.18666599966665209</v>
      </c>
      <c r="I300" s="471">
        <v>1.9935056200396661</v>
      </c>
      <c r="J300" s="471">
        <v>-0.16021834811875113</v>
      </c>
      <c r="K300" s="466">
        <v>-7.4391310347792103E-2</v>
      </c>
      <c r="L300" s="467">
        <v>2404917.9110668954</v>
      </c>
      <c r="M300" s="467">
        <v>526454.73137317225</v>
      </c>
      <c r="N300" s="466">
        <v>0.28025821164033082</v>
      </c>
      <c r="O300" s="465">
        <v>603188.64426493645</v>
      </c>
      <c r="P300" s="465">
        <v>157437.29020941257</v>
      </c>
      <c r="Q300" s="466">
        <v>0.35319531567772156</v>
      </c>
    </row>
    <row r="301" spans="1:17" x14ac:dyDescent="0.25">
      <c r="A301" s="485" t="s">
        <v>115</v>
      </c>
      <c r="B301" s="485" t="s">
        <v>444</v>
      </c>
      <c r="C301" s="246" t="s">
        <v>150</v>
      </c>
      <c r="D301" s="461">
        <v>11443257.563339643</v>
      </c>
      <c r="E301" s="461">
        <v>-63049.84482854791</v>
      </c>
      <c r="F301" s="462">
        <v>-5.4795898103495453E-3</v>
      </c>
      <c r="G301" s="468">
        <v>7.4701687592019894</v>
      </c>
      <c r="H301" s="468">
        <v>-0.45657514685493794</v>
      </c>
      <c r="I301" s="469">
        <v>1.7895264525678984</v>
      </c>
      <c r="J301" s="469">
        <v>-1.787665488463186E-2</v>
      </c>
      <c r="K301" s="462">
        <v>-9.8907957007047329E-3</v>
      </c>
      <c r="L301" s="463">
        <v>20478012.113143966</v>
      </c>
      <c r="M301" s="463">
        <v>-318523.65168329328</v>
      </c>
      <c r="N301" s="462">
        <v>-1.5316188007716438E-2</v>
      </c>
      <c r="O301" s="461">
        <v>4455059.9797847867</v>
      </c>
      <c r="P301" s="461">
        <v>106184.79834637977</v>
      </c>
      <c r="Q301" s="462">
        <v>2.4416612093074316E-2</v>
      </c>
    </row>
    <row r="302" spans="1:17" x14ac:dyDescent="0.25">
      <c r="A302" s="485" t="s">
        <v>115</v>
      </c>
      <c r="B302" s="485" t="s">
        <v>444</v>
      </c>
      <c r="C302" s="247" t="s">
        <v>151</v>
      </c>
      <c r="D302" s="465">
        <v>292034.79910366371</v>
      </c>
      <c r="E302" s="465">
        <v>91882.768315139052</v>
      </c>
      <c r="F302" s="466">
        <v>0.45906488159603015</v>
      </c>
      <c r="G302" s="470">
        <v>0.19064057771914261</v>
      </c>
      <c r="H302" s="470">
        <v>5.2754996006665472E-2</v>
      </c>
      <c r="I302" s="471">
        <v>2.0471959296613713</v>
      </c>
      <c r="J302" s="471">
        <v>5.1565982602956195E-2</v>
      </c>
      <c r="K302" s="466">
        <v>2.5839451186310935E-2</v>
      </c>
      <c r="L302" s="467">
        <v>597852.45204449666</v>
      </c>
      <c r="M302" s="467">
        <v>198423.06543835893</v>
      </c>
      <c r="N302" s="466">
        <v>0.49676631738169141</v>
      </c>
      <c r="O302" s="465">
        <v>143796.48430562019</v>
      </c>
      <c r="P302" s="465">
        <v>46209.998392105103</v>
      </c>
      <c r="Q302" s="466">
        <v>0.47352866495324142</v>
      </c>
    </row>
    <row r="303" spans="1:17" x14ac:dyDescent="0.25">
      <c r="A303" s="485" t="s">
        <v>115</v>
      </c>
      <c r="B303" s="485" t="s">
        <v>444</v>
      </c>
      <c r="C303" s="246" t="s">
        <v>152</v>
      </c>
      <c r="D303" s="461">
        <v>8188.1091363430023</v>
      </c>
      <c r="E303" s="461">
        <v>-238782.26867985725</v>
      </c>
      <c r="F303" s="462">
        <v>-0.96684578446716907</v>
      </c>
      <c r="G303" s="468">
        <v>5.3452049583505839E-3</v>
      </c>
      <c r="H303" s="468">
        <v>-0.16479373431085534</v>
      </c>
      <c r="I303" s="469">
        <v>1.7760457601084025</v>
      </c>
      <c r="J303" s="469">
        <v>-0.34337567970655747</v>
      </c>
      <c r="K303" s="462">
        <v>-0.16201387475656401</v>
      </c>
      <c r="L303" s="463">
        <v>14542.456514906862</v>
      </c>
      <c r="M303" s="463">
        <v>-508891.85722794902</v>
      </c>
      <c r="N303" s="462">
        <v>-0.97221722739015726</v>
      </c>
      <c r="O303" s="461">
        <v>4094.0545681715012</v>
      </c>
      <c r="P303" s="461">
        <v>-119391.13433992863</v>
      </c>
      <c r="Q303" s="462">
        <v>-0.96684578446716907</v>
      </c>
    </row>
    <row r="304" spans="1:17" x14ac:dyDescent="0.25">
      <c r="A304" s="485" t="s">
        <v>115</v>
      </c>
      <c r="B304" s="485" t="s">
        <v>444</v>
      </c>
      <c r="C304" s="247" t="s">
        <v>153</v>
      </c>
      <c r="D304" s="465">
        <v>60.325000000000003</v>
      </c>
      <c r="E304" s="465">
        <v>-5780.2814705669871</v>
      </c>
      <c r="F304" s="466">
        <v>-0.98967144930856066</v>
      </c>
      <c r="G304" s="470">
        <v>3.9380213886171075E-5</v>
      </c>
      <c r="H304" s="470">
        <v>-3.9842383203603443E-3</v>
      </c>
      <c r="I304" s="471">
        <v>1.5545793617903025</v>
      </c>
      <c r="J304" s="471">
        <v>-1.2830821632296638</v>
      </c>
      <c r="K304" s="466">
        <v>-0.45216180714880566</v>
      </c>
      <c r="L304" s="467">
        <v>93.78</v>
      </c>
      <c r="M304" s="467">
        <v>-16479.8842643106</v>
      </c>
      <c r="N304" s="466">
        <v>-0.99434162545442994</v>
      </c>
      <c r="O304" s="465">
        <v>38</v>
      </c>
      <c r="P304" s="465">
        <v>-3641.1221861839294</v>
      </c>
      <c r="Q304" s="466">
        <v>-0.98967144930856066</v>
      </c>
    </row>
    <row r="305" spans="1:17" x14ac:dyDescent="0.25">
      <c r="A305" s="485" t="s">
        <v>115</v>
      </c>
      <c r="B305" s="485" t="s">
        <v>444</v>
      </c>
      <c r="C305" s="247" t="s">
        <v>154</v>
      </c>
      <c r="D305" s="461">
        <v>1658556.8951923223</v>
      </c>
      <c r="E305" s="461">
        <v>375149.67844717181</v>
      </c>
      <c r="F305" s="462">
        <v>0.2923075961802592</v>
      </c>
      <c r="G305" s="468">
        <v>1.0827074227112718</v>
      </c>
      <c r="H305" s="468">
        <v>0.19856275549142677</v>
      </c>
      <c r="I305" s="469">
        <v>2.0892612993661595</v>
      </c>
      <c r="J305" s="469">
        <v>-3.0940576191204272E-2</v>
      </c>
      <c r="K305" s="462">
        <v>-1.4593221781331808E-2</v>
      </c>
      <c r="L305" s="463">
        <v>3465158.7339222142</v>
      </c>
      <c r="M305" s="463">
        <v>744076.34587529022</v>
      </c>
      <c r="N305" s="462">
        <v>0.27344866481950081</v>
      </c>
      <c r="O305" s="461">
        <v>869136.89468443394</v>
      </c>
      <c r="P305" s="461">
        <v>214081.1666029304</v>
      </c>
      <c r="Q305" s="462">
        <v>0.32681367008257645</v>
      </c>
    </row>
    <row r="306" spans="1:17" x14ac:dyDescent="0.25">
      <c r="A306" s="485" t="s">
        <v>115</v>
      </c>
      <c r="B306" s="485" t="s">
        <v>444</v>
      </c>
      <c r="C306" s="246" t="s">
        <v>155</v>
      </c>
      <c r="D306" s="465">
        <v>61562660.514437906</v>
      </c>
      <c r="E306" s="465">
        <v>5302049.6329969093</v>
      </c>
      <c r="F306" s="466">
        <v>9.4240882740680057E-2</v>
      </c>
      <c r="G306" s="470">
        <v>40.188159775554134</v>
      </c>
      <c r="H306" s="470">
        <v>1.4299866592233172</v>
      </c>
      <c r="I306" s="471">
        <v>2.1973827611096453</v>
      </c>
      <c r="J306" s="471">
        <v>0.1869253123724004</v>
      </c>
      <c r="K306" s="466">
        <v>9.2976507654915538E-2</v>
      </c>
      <c r="L306" s="467">
        <v>135276728.9424713</v>
      </c>
      <c r="M306" s="467">
        <v>22167164.725370541</v>
      </c>
      <c r="N306" s="466">
        <v>0.19597957855114026</v>
      </c>
      <c r="O306" s="465">
        <v>30701586.913142204</v>
      </c>
      <c r="P306" s="465">
        <v>2427924.361670468</v>
      </c>
      <c r="Q306" s="466">
        <v>8.587229748712151E-2</v>
      </c>
    </row>
    <row r="307" spans="1:17" x14ac:dyDescent="0.25">
      <c r="A307" s="485" t="s">
        <v>115</v>
      </c>
      <c r="B307" s="485" t="s">
        <v>444</v>
      </c>
      <c r="C307" s="247" t="s">
        <v>156</v>
      </c>
      <c r="D307" s="461">
        <v>521516.34086090012</v>
      </c>
      <c r="E307" s="461">
        <v>77900.242491123674</v>
      </c>
      <c r="F307" s="462">
        <v>0.17560283041439556</v>
      </c>
      <c r="G307" s="468">
        <v>0.34044633316594358</v>
      </c>
      <c r="H307" s="468">
        <v>3.4837324155363614E-2</v>
      </c>
      <c r="I307" s="469">
        <v>1.8916655617354889</v>
      </c>
      <c r="J307" s="469">
        <v>0.13768782309635674</v>
      </c>
      <c r="K307" s="462">
        <v>7.8500325325214962E-2</v>
      </c>
      <c r="L307" s="463">
        <v>986534.50188887131</v>
      </c>
      <c r="M307" s="463">
        <v>208441.740846336</v>
      </c>
      <c r="N307" s="462">
        <v>0.26788803505516912</v>
      </c>
      <c r="O307" s="461">
        <v>299507.96976953745</v>
      </c>
      <c r="P307" s="461">
        <v>63525.464013118646</v>
      </c>
      <c r="Q307" s="462">
        <v>0.26919564994656697</v>
      </c>
    </row>
    <row r="308" spans="1:17" x14ac:dyDescent="0.25">
      <c r="A308" s="485" t="s">
        <v>115</v>
      </c>
      <c r="B308" s="485" t="s">
        <v>444</v>
      </c>
      <c r="C308" s="246" t="s">
        <v>157</v>
      </c>
      <c r="D308" s="465">
        <v>20</v>
      </c>
      <c r="E308" s="465">
        <v>-158</v>
      </c>
      <c r="F308" s="466">
        <v>-0.88764044943820219</v>
      </c>
      <c r="G308" s="470">
        <v>1.3056017865286722E-5</v>
      </c>
      <c r="H308" s="470">
        <v>-1.0956893601666057E-4</v>
      </c>
      <c r="I308" s="471">
        <v>2.1919999999998252</v>
      </c>
      <c r="J308" s="471">
        <v>0.36048314606695286</v>
      </c>
      <c r="K308" s="466">
        <v>0.19682218336832463</v>
      </c>
      <c r="L308" s="467">
        <v>43.839999999996508</v>
      </c>
      <c r="M308" s="467">
        <v>-282.17000000005476</v>
      </c>
      <c r="N308" s="466">
        <v>-0.86552559737434553</v>
      </c>
      <c r="O308" s="465">
        <v>10</v>
      </c>
      <c r="P308" s="465">
        <v>-79</v>
      </c>
      <c r="Q308" s="466">
        <v>-0.88764044943820219</v>
      </c>
    </row>
    <row r="309" spans="1:17" x14ac:dyDescent="0.25">
      <c r="A309" s="485" t="s">
        <v>115</v>
      </c>
      <c r="B309" s="485" t="s">
        <v>444</v>
      </c>
      <c r="C309" s="246" t="s">
        <v>158</v>
      </c>
      <c r="D309" s="461">
        <v>14411926.91402794</v>
      </c>
      <c r="E309" s="461">
        <v>1891554.0102373511</v>
      </c>
      <c r="F309" s="462">
        <v>0.15107808886943583</v>
      </c>
      <c r="G309" s="468">
        <v>9.4081187631377663</v>
      </c>
      <c r="H309" s="468">
        <v>0.78278084228325184</v>
      </c>
      <c r="I309" s="469">
        <v>2.0544126060341208</v>
      </c>
      <c r="J309" s="469">
        <v>4.7778042760290074E-2</v>
      </c>
      <c r="K309" s="462">
        <v>2.3810036782352658E-2</v>
      </c>
      <c r="L309" s="463">
        <v>29608044.329421427</v>
      </c>
      <c r="M309" s="463">
        <v>4484231.3155980967</v>
      </c>
      <c r="N309" s="462">
        <v>0.17848530050477748</v>
      </c>
      <c r="O309" s="461">
        <v>6455359.9461004138</v>
      </c>
      <c r="P309" s="461">
        <v>930381.94539150223</v>
      </c>
      <c r="Q309" s="462">
        <v>0.16839559275568602</v>
      </c>
    </row>
    <row r="310" spans="1:17" x14ac:dyDescent="0.25">
      <c r="A310" s="485" t="s">
        <v>115</v>
      </c>
      <c r="B310" s="485" t="s">
        <v>444</v>
      </c>
      <c r="C310" s="247" t="s">
        <v>159</v>
      </c>
      <c r="D310" s="465">
        <v>114260.49539422989</v>
      </c>
      <c r="E310" s="465">
        <v>114260.49539422989</v>
      </c>
      <c r="F310" s="464"/>
      <c r="G310" s="470">
        <v>7.4589353458178825E-2</v>
      </c>
      <c r="H310" s="470">
        <v>7.4589353458178825E-2</v>
      </c>
      <c r="I310" s="471">
        <v>1.9776241518172202</v>
      </c>
      <c r="J310" s="471">
        <v>1.9776241518172202</v>
      </c>
      <c r="K310" s="464"/>
      <c r="L310" s="467">
        <v>225964.31529022928</v>
      </c>
      <c r="M310" s="467">
        <v>225964.31529022928</v>
      </c>
      <c r="N310" s="464"/>
      <c r="O310" s="465">
        <v>57130.247697114944</v>
      </c>
      <c r="P310" s="465">
        <v>57130.247697114944</v>
      </c>
      <c r="Q310" s="464"/>
    </row>
    <row r="311" spans="1:17" x14ac:dyDescent="0.25">
      <c r="A311" s="485" t="s">
        <v>115</v>
      </c>
      <c r="B311" s="485" t="s">
        <v>444</v>
      </c>
      <c r="C311" s="246" t="s">
        <v>160</v>
      </c>
      <c r="D311" s="461">
        <v>39990601.597345091</v>
      </c>
      <c r="E311" s="461">
        <v>1320614.3814415112</v>
      </c>
      <c r="F311" s="462">
        <v>3.4150887458747073E-2</v>
      </c>
      <c r="G311" s="468">
        <v>26.105900444925062</v>
      </c>
      <c r="H311" s="468">
        <v>-0.53401752679217296</v>
      </c>
      <c r="I311" s="469">
        <v>1.7664901699080569</v>
      </c>
      <c r="J311" s="469">
        <v>1.3007847084882895E-2</v>
      </c>
      <c r="K311" s="462">
        <v>7.4182938234243281E-3</v>
      </c>
      <c r="L311" s="463">
        <v>70643004.610419542</v>
      </c>
      <c r="M311" s="463">
        <v>2835865.6035344899</v>
      </c>
      <c r="N311" s="462">
        <v>4.1822522599671098E-2</v>
      </c>
      <c r="O311" s="461">
        <v>14523156.382992983</v>
      </c>
      <c r="P311" s="461">
        <v>676213.64830136672</v>
      </c>
      <c r="Q311" s="462">
        <v>4.8834869996768754E-2</v>
      </c>
    </row>
    <row r="312" spans="1:17" x14ac:dyDescent="0.25">
      <c r="A312" s="485" t="s">
        <v>115</v>
      </c>
      <c r="B312" s="485" t="s">
        <v>444</v>
      </c>
      <c r="C312" s="247" t="s">
        <v>161</v>
      </c>
      <c r="D312" s="465">
        <v>1071392.9915181994</v>
      </c>
      <c r="E312" s="465">
        <v>-535435.68530184217</v>
      </c>
      <c r="F312" s="466">
        <v>-0.33322512413799099</v>
      </c>
      <c r="G312" s="470">
        <v>0.6994063019002299</v>
      </c>
      <c r="H312" s="470">
        <v>-0.40754477894947794</v>
      </c>
      <c r="I312" s="471">
        <v>2.4600546795367344</v>
      </c>
      <c r="J312" s="471">
        <v>0.47418670342476998</v>
      </c>
      <c r="K312" s="466">
        <v>0.23878057812944714</v>
      </c>
      <c r="L312" s="467">
        <v>2635685.3424072075</v>
      </c>
      <c r="M312" s="467">
        <v>-555264.26998807443</v>
      </c>
      <c r="N312" s="466">
        <v>-0.17401223379747011</v>
      </c>
      <c r="O312" s="465">
        <v>622129.75982296467</v>
      </c>
      <c r="P312" s="465">
        <v>-99286.616087055998</v>
      </c>
      <c r="Q312" s="466">
        <v>-0.13762733894391055</v>
      </c>
    </row>
    <row r="313" spans="1:17" x14ac:dyDescent="0.25">
      <c r="A313" s="485" t="s">
        <v>115</v>
      </c>
      <c r="B313" s="485" t="s">
        <v>451</v>
      </c>
      <c r="C313" s="246" t="s">
        <v>284</v>
      </c>
      <c r="D313" s="461">
        <v>1082845065.9398642</v>
      </c>
      <c r="E313" s="461">
        <v>57081400.616448045</v>
      </c>
      <c r="F313" s="462">
        <v>5.5647711598802517E-2</v>
      </c>
      <c r="G313" s="468">
        <v>57.809635383448601</v>
      </c>
      <c r="H313" s="468">
        <v>-0.22510883128223469</v>
      </c>
      <c r="I313" s="469">
        <v>1.9439288269462831</v>
      </c>
      <c r="J313" s="469">
        <v>4.6306005485140078E-2</v>
      </c>
      <c r="K313" s="462">
        <v>2.4402112454299588E-2</v>
      </c>
      <c r="L313" s="463">
        <v>2104973738.7970507</v>
      </c>
      <c r="M313" s="463">
        <v>158461198.05370617</v>
      </c>
      <c r="N313" s="462">
        <v>8.1407745769360496E-2</v>
      </c>
      <c r="O313" s="461">
        <v>447466155.3348034</v>
      </c>
      <c r="P313" s="461">
        <v>30030555.842443347</v>
      </c>
      <c r="Q313" s="462">
        <v>7.1940572100135339E-2</v>
      </c>
    </row>
    <row r="314" spans="1:17" x14ac:dyDescent="0.25">
      <c r="A314" s="485" t="s">
        <v>115</v>
      </c>
      <c r="B314" s="485" t="s">
        <v>451</v>
      </c>
      <c r="C314" s="247" t="s">
        <v>33</v>
      </c>
      <c r="D314" s="465">
        <v>73377733.255685136</v>
      </c>
      <c r="E314" s="465">
        <v>15196012.732550301</v>
      </c>
      <c r="F314" s="466">
        <v>0.26118190723679097</v>
      </c>
      <c r="G314" s="470">
        <v>3.9174025335686249</v>
      </c>
      <c r="H314" s="470">
        <v>0.62564890387802841</v>
      </c>
      <c r="I314" s="471">
        <v>2.4973629266102253</v>
      </c>
      <c r="J314" s="471">
        <v>4.070182421708779E-2</v>
      </c>
      <c r="K314" s="466">
        <v>1.6567944262820142E-2</v>
      </c>
      <c r="L314" s="467">
        <v>183250830.67144227</v>
      </c>
      <c r="M314" s="467">
        <v>40318060.991948426</v>
      </c>
      <c r="N314" s="466">
        <v>0.28207709878116732</v>
      </c>
      <c r="O314" s="465">
        <v>40516526.517712951</v>
      </c>
      <c r="P314" s="465">
        <v>7726941.6842920817</v>
      </c>
      <c r="Q314" s="466">
        <v>0.23565231836715347</v>
      </c>
    </row>
    <row r="315" spans="1:17" x14ac:dyDescent="0.25">
      <c r="A315" s="485" t="s">
        <v>115</v>
      </c>
      <c r="B315" s="485" t="s">
        <v>451</v>
      </c>
      <c r="C315" s="246" t="s">
        <v>145</v>
      </c>
      <c r="D315" s="461">
        <v>15042431.102924263</v>
      </c>
      <c r="E315" s="461">
        <v>1622316.3193487953</v>
      </c>
      <c r="F315" s="462">
        <v>0.12088691829479033</v>
      </c>
      <c r="G315" s="468">
        <v>0.80306729438336044</v>
      </c>
      <c r="H315" s="468">
        <v>4.3795977679459086E-2</v>
      </c>
      <c r="I315" s="469">
        <v>2.0279988440608845</v>
      </c>
      <c r="J315" s="469">
        <v>2.6091609559887097E-2</v>
      </c>
      <c r="K315" s="462">
        <v>1.3033375927826539E-2</v>
      </c>
      <c r="L315" s="463">
        <v>30506032.888595901</v>
      </c>
      <c r="M315" s="463">
        <v>3640208.0155223869</v>
      </c>
      <c r="N315" s="462">
        <v>0.13549585887350937</v>
      </c>
      <c r="O315" s="461">
        <v>7594693.548540988</v>
      </c>
      <c r="P315" s="461">
        <v>818593.44938455615</v>
      </c>
      <c r="Q315" s="462">
        <v>0.12080598536117615</v>
      </c>
    </row>
    <row r="316" spans="1:17" x14ac:dyDescent="0.25">
      <c r="A316" s="485" t="s">
        <v>115</v>
      </c>
      <c r="B316" s="485" t="s">
        <v>451</v>
      </c>
      <c r="C316" s="247" t="s">
        <v>146</v>
      </c>
      <c r="D316" s="465">
        <v>134395466.30200106</v>
      </c>
      <c r="E316" s="465">
        <v>12573202.886937365</v>
      </c>
      <c r="F316" s="466">
        <v>0.1032094014219625</v>
      </c>
      <c r="G316" s="470">
        <v>7.174944180369665</v>
      </c>
      <c r="H316" s="470">
        <v>0.28259252476321972</v>
      </c>
      <c r="I316" s="471">
        <v>2.2165622034714412</v>
      </c>
      <c r="J316" s="471">
        <v>6.4060682460544083E-2</v>
      </c>
      <c r="K316" s="466">
        <v>2.9761039346656876E-2</v>
      </c>
      <c r="L316" s="467">
        <v>297895910.92293531</v>
      </c>
      <c r="M316" s="467">
        <v>35673303.629020542</v>
      </c>
      <c r="N316" s="466">
        <v>0.13604205982528339</v>
      </c>
      <c r="O316" s="465">
        <v>58583980.890867867</v>
      </c>
      <c r="P316" s="465">
        <v>6851046.0823509842</v>
      </c>
      <c r="Q316" s="466">
        <v>0.13243103465344255</v>
      </c>
    </row>
    <row r="317" spans="1:17" x14ac:dyDescent="0.25">
      <c r="A317" s="485" t="s">
        <v>115</v>
      </c>
      <c r="B317" s="485" t="s">
        <v>451</v>
      </c>
      <c r="C317" s="246" t="s">
        <v>147</v>
      </c>
      <c r="D317" s="461">
        <v>23944664.819312066</v>
      </c>
      <c r="E317" s="461">
        <v>-528026.99273291603</v>
      </c>
      <c r="F317" s="462">
        <v>-2.1576171382709581E-2</v>
      </c>
      <c r="G317" s="468">
        <v>1.2783290852250078</v>
      </c>
      <c r="H317" s="468">
        <v>-0.10626510305730785</v>
      </c>
      <c r="I317" s="469">
        <v>2.1115260149015165</v>
      </c>
      <c r="J317" s="469">
        <v>-1.3350912549207283E-2</v>
      </c>
      <c r="K317" s="462">
        <v>-6.2831462738996181E-3</v>
      </c>
      <c r="L317" s="463">
        <v>50559782.684074543</v>
      </c>
      <c r="M317" s="463">
        <v>-1441675.4999520853</v>
      </c>
      <c r="N317" s="462">
        <v>-2.7723751415781012E-2</v>
      </c>
      <c r="O317" s="461">
        <v>12902996.683972735</v>
      </c>
      <c r="P317" s="461">
        <v>-11168.327942458913</v>
      </c>
      <c r="Q317" s="462">
        <v>-8.6481223773697384E-4</v>
      </c>
    </row>
    <row r="318" spans="1:17" x14ac:dyDescent="0.25">
      <c r="A318" s="485" t="s">
        <v>115</v>
      </c>
      <c r="B318" s="485" t="s">
        <v>451</v>
      </c>
      <c r="C318" s="247" t="s">
        <v>148</v>
      </c>
      <c r="D318" s="465">
        <v>8394182.9088663012</v>
      </c>
      <c r="E318" s="465">
        <v>-6715432.8299135994</v>
      </c>
      <c r="F318" s="466">
        <v>-0.44444762500994417</v>
      </c>
      <c r="G318" s="470">
        <v>0.44813858285658564</v>
      </c>
      <c r="H318" s="470">
        <v>-0.4067198160383369</v>
      </c>
      <c r="I318" s="471">
        <v>2.0748507977009631</v>
      </c>
      <c r="J318" s="471">
        <v>-0.10308374519383134</v>
      </c>
      <c r="K318" s="466">
        <v>-4.73309657216869E-2</v>
      </c>
      <c r="L318" s="467">
        <v>17416677.104509037</v>
      </c>
      <c r="M318" s="467">
        <v>-15491076.942846559</v>
      </c>
      <c r="N318" s="466">
        <v>-0.47074245542720022</v>
      </c>
      <c r="O318" s="465">
        <v>4551853.9325082256</v>
      </c>
      <c r="P318" s="465">
        <v>-3411660.105791484</v>
      </c>
      <c r="Q318" s="466">
        <v>-0.42841138841263443</v>
      </c>
    </row>
    <row r="319" spans="1:17" x14ac:dyDescent="0.25">
      <c r="A319" s="485" t="s">
        <v>115</v>
      </c>
      <c r="B319" s="485" t="s">
        <v>451</v>
      </c>
      <c r="C319" s="246" t="s">
        <v>149</v>
      </c>
      <c r="D319" s="461">
        <v>12064253.303803438</v>
      </c>
      <c r="E319" s="461">
        <v>1357429.7968663666</v>
      </c>
      <c r="F319" s="462">
        <v>0.1267817477318901</v>
      </c>
      <c r="G319" s="468">
        <v>0.64407190520935875</v>
      </c>
      <c r="H319" s="468">
        <v>3.8310768815969953E-2</v>
      </c>
      <c r="I319" s="469">
        <v>2.0023784972649907</v>
      </c>
      <c r="J319" s="469">
        <v>-0.11834996315989788</v>
      </c>
      <c r="K319" s="462">
        <v>-5.5806278535153166E-2</v>
      </c>
      <c r="L319" s="463">
        <v>24157201.401094131</v>
      </c>
      <c r="M319" s="463">
        <v>1450936.0691864677</v>
      </c>
      <c r="N319" s="462">
        <v>6.3900251669637628E-2</v>
      </c>
      <c r="O319" s="461">
        <v>6052918.6109408103</v>
      </c>
      <c r="P319" s="461">
        <v>629374.21525213681</v>
      </c>
      <c r="Q319" s="462">
        <v>0.11604481669818061</v>
      </c>
    </row>
    <row r="320" spans="1:17" x14ac:dyDescent="0.25">
      <c r="A320" s="485" t="s">
        <v>115</v>
      </c>
      <c r="B320" s="485" t="s">
        <v>451</v>
      </c>
      <c r="C320" s="247" t="s">
        <v>150</v>
      </c>
      <c r="D320" s="465">
        <v>135234464.8652477</v>
      </c>
      <c r="E320" s="465">
        <v>-3287945.8605533838</v>
      </c>
      <c r="F320" s="466">
        <v>-2.3735840600274605E-2</v>
      </c>
      <c r="G320" s="470">
        <v>7.219735630738815</v>
      </c>
      <c r="H320" s="470">
        <v>-0.61746210422392256</v>
      </c>
      <c r="I320" s="471">
        <v>1.7955753750329495</v>
      </c>
      <c r="J320" s="471">
        <v>-4.0612844008387494E-3</v>
      </c>
      <c r="K320" s="466">
        <v>-2.2567246446938537E-3</v>
      </c>
      <c r="L320" s="467">
        <v>242823674.96779737</v>
      </c>
      <c r="M320" s="467">
        <v>-6466333.5274984539</v>
      </c>
      <c r="N320" s="466">
        <v>-2.5938999988523309E-2</v>
      </c>
      <c r="O320" s="465">
        <v>51928112.744405702</v>
      </c>
      <c r="P320" s="465">
        <v>-1825769.3467805311</v>
      </c>
      <c r="Q320" s="466">
        <v>-3.3965348654881503E-2</v>
      </c>
    </row>
    <row r="321" spans="1:17" x14ac:dyDescent="0.25">
      <c r="A321" s="485" t="s">
        <v>115</v>
      </c>
      <c r="B321" s="485" t="s">
        <v>451</v>
      </c>
      <c r="C321" s="246" t="s">
        <v>151</v>
      </c>
      <c r="D321" s="461">
        <v>3594397.7207236923</v>
      </c>
      <c r="E321" s="461">
        <v>37603.139108767733</v>
      </c>
      <c r="F321" s="462">
        <v>1.0572198715983881E-2</v>
      </c>
      <c r="G321" s="468">
        <v>0.19189340026015783</v>
      </c>
      <c r="H321" s="468">
        <v>-9.3397597224397777E-3</v>
      </c>
      <c r="I321" s="469">
        <v>2.0381397853932972</v>
      </c>
      <c r="J321" s="469">
        <v>0.11306924335774671</v>
      </c>
      <c r="K321" s="462">
        <v>5.873511691586554E-2</v>
      </c>
      <c r="L321" s="463">
        <v>7325884.9991339436</v>
      </c>
      <c r="M321" s="463">
        <v>478804.52599539142</v>
      </c>
      <c r="N321" s="462">
        <v>6.9928274959490569E-2</v>
      </c>
      <c r="O321" s="461">
        <v>1770729.6653906275</v>
      </c>
      <c r="P321" s="461">
        <v>6796.4666867968626</v>
      </c>
      <c r="Q321" s="462">
        <v>3.8530181822027201E-3</v>
      </c>
    </row>
    <row r="322" spans="1:17" x14ac:dyDescent="0.25">
      <c r="A322" s="485" t="s">
        <v>115</v>
      </c>
      <c r="B322" s="485" t="s">
        <v>451</v>
      </c>
      <c r="C322" s="247" t="s">
        <v>152</v>
      </c>
      <c r="D322" s="465">
        <v>2012945.478194606</v>
      </c>
      <c r="E322" s="465">
        <v>-873987.58936949773</v>
      </c>
      <c r="F322" s="466">
        <v>-0.30273912450174634</v>
      </c>
      <c r="G322" s="470">
        <v>0.1074647221485832</v>
      </c>
      <c r="H322" s="470">
        <v>-5.5869608950292318E-2</v>
      </c>
      <c r="I322" s="471">
        <v>1.9793374487012589</v>
      </c>
      <c r="J322" s="471">
        <v>-0.12540998169466855</v>
      </c>
      <c r="K322" s="466">
        <v>-5.9584337713659764E-2</v>
      </c>
      <c r="L322" s="467">
        <v>3984298.3671844471</v>
      </c>
      <c r="M322" s="467">
        <v>-2091966.5884961328</v>
      </c>
      <c r="N322" s="466">
        <v>-0.34428495198195636</v>
      </c>
      <c r="O322" s="465">
        <v>1006472.739097303</v>
      </c>
      <c r="P322" s="465">
        <v>-436993.79468474886</v>
      </c>
      <c r="Q322" s="466">
        <v>-0.30273912450174634</v>
      </c>
    </row>
    <row r="323" spans="1:17" x14ac:dyDescent="0.25">
      <c r="A323" s="485" t="s">
        <v>115</v>
      </c>
      <c r="B323" s="485" t="s">
        <v>451</v>
      </c>
      <c r="C323" s="246" t="s">
        <v>153</v>
      </c>
      <c r="D323" s="461">
        <v>139546.40341721161</v>
      </c>
      <c r="E323" s="461">
        <v>91367.721969123115</v>
      </c>
      <c r="F323" s="462">
        <v>1.8964346724094119</v>
      </c>
      <c r="G323" s="468">
        <v>7.4499362414499259E-3</v>
      </c>
      <c r="H323" s="468">
        <v>4.7241256585987164E-3</v>
      </c>
      <c r="I323" s="469">
        <v>2.8147225563332139</v>
      </c>
      <c r="J323" s="469">
        <v>0.26123299536763556</v>
      </c>
      <c r="K323" s="462">
        <v>0.10230431303147866</v>
      </c>
      <c r="L323" s="463">
        <v>392784.40935359977</v>
      </c>
      <c r="M323" s="463">
        <v>269760.64921481983</v>
      </c>
      <c r="N323" s="462">
        <v>2.1927524318108125</v>
      </c>
      <c r="O323" s="461">
        <v>87903.246247062489</v>
      </c>
      <c r="P323" s="461">
        <v>57554.099359026208</v>
      </c>
      <c r="Q323" s="462">
        <v>1.8963992487615589</v>
      </c>
    </row>
    <row r="324" spans="1:17" x14ac:dyDescent="0.25">
      <c r="A324" s="485" t="s">
        <v>115</v>
      </c>
      <c r="B324" s="485" t="s">
        <v>451</v>
      </c>
      <c r="C324" s="246" t="s">
        <v>154</v>
      </c>
      <c r="D324" s="465">
        <v>21834545.383059483</v>
      </c>
      <c r="E324" s="465">
        <v>1473834.9668977633</v>
      </c>
      <c r="F324" s="466">
        <v>7.2386225076305655E-2</v>
      </c>
      <c r="G324" s="470">
        <v>1.1656765561954627</v>
      </c>
      <c r="H324" s="470">
        <v>1.3726393621131372E-2</v>
      </c>
      <c r="I324" s="471">
        <v>2.1152416576727919</v>
      </c>
      <c r="J324" s="471">
        <v>-3.0984948651058275E-3</v>
      </c>
      <c r="K324" s="466">
        <v>-1.4626993976362323E-3</v>
      </c>
      <c r="L324" s="467">
        <v>46185339.970594548</v>
      </c>
      <c r="M324" s="467">
        <v>3054429.5618425682</v>
      </c>
      <c r="N324" s="466">
        <v>7.0817646390853223E-2</v>
      </c>
      <c r="O324" s="465">
        <v>11290357.400648477</v>
      </c>
      <c r="P324" s="465">
        <v>586754.42317383923</v>
      </c>
      <c r="Q324" s="466">
        <v>5.4818403149728523E-2</v>
      </c>
    </row>
    <row r="325" spans="1:17" x14ac:dyDescent="0.25">
      <c r="A325" s="485" t="s">
        <v>115</v>
      </c>
      <c r="B325" s="485" t="s">
        <v>451</v>
      </c>
      <c r="C325" s="247" t="s">
        <v>155</v>
      </c>
      <c r="D325" s="461">
        <v>766332385.9214952</v>
      </c>
      <c r="E325" s="461">
        <v>49069498.93512702</v>
      </c>
      <c r="F325" s="462">
        <v>6.8412153793842675E-2</v>
      </c>
      <c r="G325" s="468">
        <v>40.912035531323312</v>
      </c>
      <c r="H325" s="468">
        <v>0.33137393433759854</v>
      </c>
      <c r="I325" s="469">
        <v>2.2070916471785966</v>
      </c>
      <c r="J325" s="469">
        <v>0.15025220911386405</v>
      </c>
      <c r="K325" s="462">
        <v>7.3050042863450446E-2</v>
      </c>
      <c r="L325" s="463">
        <v>1691365807.9297769</v>
      </c>
      <c r="M325" s="463">
        <v>216071214.51604748</v>
      </c>
      <c r="N325" s="462">
        <v>0.14645970742431427</v>
      </c>
      <c r="O325" s="461">
        <v>387737589.09752452</v>
      </c>
      <c r="P325" s="461">
        <v>17385374.586562693</v>
      </c>
      <c r="Q325" s="462">
        <v>4.6942812558902938E-2</v>
      </c>
    </row>
    <row r="326" spans="1:17" x14ac:dyDescent="0.25">
      <c r="A326" s="485" t="s">
        <v>115</v>
      </c>
      <c r="B326" s="485" t="s">
        <v>451</v>
      </c>
      <c r="C326" s="246" t="s">
        <v>156</v>
      </c>
      <c r="D326" s="465">
        <v>25379059.495645482</v>
      </c>
      <c r="E326" s="465">
        <v>73511.005237154663</v>
      </c>
      <c r="F326" s="466">
        <v>2.9049362540004954E-3</v>
      </c>
      <c r="G326" s="470">
        <v>1.3549068301333449</v>
      </c>
      <c r="H326" s="470">
        <v>-7.6807982450970425E-2</v>
      </c>
      <c r="I326" s="471">
        <v>2.3189715224387037</v>
      </c>
      <c r="J326" s="471">
        <v>0.11498090106464254</v>
      </c>
      <c r="K326" s="466">
        <v>5.2169414855748601E-2</v>
      </c>
      <c r="L326" s="467">
        <v>58853316.23667945</v>
      </c>
      <c r="M326" s="467">
        <v>3080124.6950929686</v>
      </c>
      <c r="N326" s="466">
        <v>5.5225899934313746E-2</v>
      </c>
      <c r="O326" s="465">
        <v>13660955.05769974</v>
      </c>
      <c r="P326" s="465">
        <v>946431.82827876695</v>
      </c>
      <c r="Q326" s="466">
        <v>7.4437067847637095E-2</v>
      </c>
    </row>
    <row r="327" spans="1:17" x14ac:dyDescent="0.25">
      <c r="A327" s="485" t="s">
        <v>115</v>
      </c>
      <c r="B327" s="485" t="s">
        <v>451</v>
      </c>
      <c r="C327" s="247" t="s">
        <v>157</v>
      </c>
      <c r="D327" s="461">
        <v>702.07483315467834</v>
      </c>
      <c r="E327" s="461">
        <v>-1143710.025166844</v>
      </c>
      <c r="F327" s="462">
        <v>-0.99938651921527688</v>
      </c>
      <c r="G327" s="468">
        <v>3.7481530269835897E-5</v>
      </c>
      <c r="H327" s="468">
        <v>-6.4710048280900156E-2</v>
      </c>
      <c r="I327" s="469">
        <v>2.0383588549996259</v>
      </c>
      <c r="J327" s="469">
        <v>-5.8280205527568629E-2</v>
      </c>
      <c r="K327" s="462">
        <v>-2.7796966404372063E-2</v>
      </c>
      <c r="L327" s="463">
        <v>1431.0804530332234</v>
      </c>
      <c r="M327" s="463">
        <v>-2397988.029746918</v>
      </c>
      <c r="N327" s="462">
        <v>-0.99940357212003961</v>
      </c>
      <c r="O327" s="461">
        <v>351.03741657733917</v>
      </c>
      <c r="P327" s="461">
        <v>-571855.01258342201</v>
      </c>
      <c r="Q327" s="462">
        <v>-0.99938651921527688</v>
      </c>
    </row>
    <row r="328" spans="1:17" x14ac:dyDescent="0.25">
      <c r="A328" s="485" t="s">
        <v>115</v>
      </c>
      <c r="B328" s="485" t="s">
        <v>451</v>
      </c>
      <c r="C328" s="247" t="s">
        <v>158</v>
      </c>
      <c r="D328" s="465">
        <v>162441505.86454797</v>
      </c>
      <c r="E328" s="465">
        <v>17567691.344599187</v>
      </c>
      <c r="F328" s="466">
        <v>0.12126201966042771</v>
      </c>
      <c r="G328" s="470">
        <v>8.6722325478919036</v>
      </c>
      <c r="H328" s="470">
        <v>0.4756907387933218</v>
      </c>
      <c r="I328" s="471">
        <v>2.0266092185066995</v>
      </c>
      <c r="J328" s="471">
        <v>7.0972475164604587E-2</v>
      </c>
      <c r="K328" s="466">
        <v>3.6291236297450534E-2</v>
      </c>
      <c r="L328" s="467">
        <v>329205453.25320303</v>
      </c>
      <c r="M328" s="467">
        <v>45884898.429863691</v>
      </c>
      <c r="N328" s="466">
        <v>0.16195400456728101</v>
      </c>
      <c r="O328" s="465">
        <v>72487202.222013533</v>
      </c>
      <c r="P328" s="465">
        <v>9376211.111838378</v>
      </c>
      <c r="Q328" s="466">
        <v>0.14856700785240379</v>
      </c>
    </row>
    <row r="329" spans="1:17" x14ac:dyDescent="0.25">
      <c r="A329" s="485" t="s">
        <v>115</v>
      </c>
      <c r="B329" s="485" t="s">
        <v>451</v>
      </c>
      <c r="C329" s="246" t="s">
        <v>159</v>
      </c>
      <c r="D329" s="461">
        <v>145395.93790769577</v>
      </c>
      <c r="E329" s="461">
        <v>-1902315.8222617768</v>
      </c>
      <c r="F329" s="462">
        <v>-0.92899589642652514</v>
      </c>
      <c r="G329" s="468">
        <v>7.7622241824438559E-3</v>
      </c>
      <c r="H329" s="468">
        <v>-0.10809139029459329</v>
      </c>
      <c r="I329" s="469">
        <v>1.9079170444782294</v>
      </c>
      <c r="J329" s="469">
        <v>-0.19329214496551028</v>
      </c>
      <c r="K329" s="462">
        <v>-9.1990909775471322E-2</v>
      </c>
      <c r="L329" s="463">
        <v>277403.38813199109</v>
      </c>
      <c r="M329" s="463">
        <v>-4025267.3796681203</v>
      </c>
      <c r="N329" s="462">
        <v>-0.93552762851204085</v>
      </c>
      <c r="O329" s="461">
        <v>72697.968953847885</v>
      </c>
      <c r="P329" s="461">
        <v>-951157.91113088839</v>
      </c>
      <c r="Q329" s="462">
        <v>-0.92899589642652514</v>
      </c>
    </row>
    <row r="330" spans="1:17" x14ac:dyDescent="0.25">
      <c r="A330" s="485" t="s">
        <v>115</v>
      </c>
      <c r="B330" s="485" t="s">
        <v>451</v>
      </c>
      <c r="C330" s="247" t="s">
        <v>160</v>
      </c>
      <c r="D330" s="465">
        <v>473368353.38128316</v>
      </c>
      <c r="E330" s="465">
        <v>17009031.163665533</v>
      </c>
      <c r="F330" s="466">
        <v>3.7271137753935653E-2</v>
      </c>
      <c r="G330" s="470">
        <v>25.271622664950261</v>
      </c>
      <c r="H330" s="470">
        <v>-0.54786912466867577</v>
      </c>
      <c r="I330" s="471">
        <v>1.7550680562320384</v>
      </c>
      <c r="J330" s="471">
        <v>3.3073074730203711E-2</v>
      </c>
      <c r="K330" s="466">
        <v>1.9206255003925209E-2</v>
      </c>
      <c r="L330" s="467">
        <v>830793675.85064936</v>
      </c>
      <c r="M330" s="467">
        <v>44945213.23033309</v>
      </c>
      <c r="N330" s="466">
        <v>5.7193231733849471E-2</v>
      </c>
      <c r="O330" s="465">
        <v>170471129.01917657</v>
      </c>
      <c r="P330" s="465">
        <v>8453519.7482253611</v>
      </c>
      <c r="Q330" s="466">
        <v>5.2176549118732284E-2</v>
      </c>
    </row>
    <row r="331" spans="1:17" x14ac:dyDescent="0.25">
      <c r="A331" s="485" t="s">
        <v>115</v>
      </c>
      <c r="B331" s="485" t="s">
        <v>451</v>
      </c>
      <c r="C331" s="246" t="s">
        <v>161</v>
      </c>
      <c r="D331" s="461">
        <v>15420082.461738536</v>
      </c>
      <c r="E331" s="461">
        <v>4002791.6665383633</v>
      </c>
      <c r="F331" s="462">
        <v>0.35059032290052</v>
      </c>
      <c r="G331" s="468">
        <v>0.82322889278910083</v>
      </c>
      <c r="H331" s="468">
        <v>0.17727157013843953</v>
      </c>
      <c r="I331" s="469">
        <v>2.0689787726138347</v>
      </c>
      <c r="J331" s="469">
        <v>0.16259546752176024</v>
      </c>
      <c r="K331" s="462">
        <v>8.5290018585169686E-2</v>
      </c>
      <c r="L331" s="463">
        <v>31903823.285291914</v>
      </c>
      <c r="M331" s="463">
        <v>10138090.72394089</v>
      </c>
      <c r="N331" s="462">
        <v>0.46578219664165565</v>
      </c>
      <c r="O331" s="461">
        <v>7390270.7331833756</v>
      </c>
      <c r="P331" s="461">
        <v>1774768.904572756</v>
      </c>
      <c r="Q331" s="462">
        <v>0.3160481393720545</v>
      </c>
    </row>
    <row r="332" spans="1:17" x14ac:dyDescent="0.25">
      <c r="A332" s="485" t="s">
        <v>115</v>
      </c>
      <c r="B332" s="485" t="s">
        <v>452</v>
      </c>
      <c r="C332" s="247" t="s">
        <v>284</v>
      </c>
      <c r="D332" s="465">
        <v>1080215648.3463593</v>
      </c>
      <c r="E332" s="465">
        <v>58478862.523651958</v>
      </c>
      <c r="F332" s="466">
        <v>5.7234762744266372E-2</v>
      </c>
      <c r="G332" s="470">
        <v>57.91748756656618</v>
      </c>
      <c r="H332" s="470">
        <v>-0.18858003512502108</v>
      </c>
      <c r="I332" s="471">
        <v>1.9396603109778976</v>
      </c>
      <c r="J332" s="471">
        <v>4.804602888267584E-2</v>
      </c>
      <c r="K332" s="466">
        <v>2.5399485157966924E-2</v>
      </c>
      <c r="L332" s="467">
        <v>2095251420.3946905</v>
      </c>
      <c r="M332" s="467">
        <v>162519523.79039073</v>
      </c>
      <c r="N332" s="466">
        <v>8.4087981409076085E-2</v>
      </c>
      <c r="O332" s="465">
        <v>445307963.41960806</v>
      </c>
      <c r="P332" s="465">
        <v>29661895.931423843</v>
      </c>
      <c r="Q332" s="466">
        <v>7.1363350339569989E-2</v>
      </c>
    </row>
    <row r="333" spans="1:17" x14ac:dyDescent="0.25">
      <c r="A333" s="485" t="s">
        <v>115</v>
      </c>
      <c r="B333" s="485" t="s">
        <v>452</v>
      </c>
      <c r="C333" s="246" t="s">
        <v>33</v>
      </c>
      <c r="D333" s="461">
        <v>74266655.293213278</v>
      </c>
      <c r="E333" s="461">
        <v>18436966.276431121</v>
      </c>
      <c r="F333" s="462">
        <v>0.33023587630747953</v>
      </c>
      <c r="G333" s="468">
        <v>3.9819253601258331</v>
      </c>
      <c r="H333" s="468">
        <v>0.80689659615858345</v>
      </c>
      <c r="I333" s="469">
        <v>2.4553428363687266</v>
      </c>
      <c r="J333" s="469">
        <v>-8.1235919249187383E-3</v>
      </c>
      <c r="K333" s="462">
        <v>-3.2976263981586542E-3</v>
      </c>
      <c r="L333" s="463">
        <v>182350100.05525678</v>
      </c>
      <c r="M333" s="463">
        <v>44815535.460339487</v>
      </c>
      <c r="N333" s="462">
        <v>0.32584925536599024</v>
      </c>
      <c r="O333" s="461">
        <v>40570800.077155456</v>
      </c>
      <c r="P333" s="461">
        <v>8952654.795773074</v>
      </c>
      <c r="Q333" s="462">
        <v>0.28314927128393702</v>
      </c>
    </row>
    <row r="334" spans="1:17" x14ac:dyDescent="0.25">
      <c r="A334" s="485" t="s">
        <v>115</v>
      </c>
      <c r="B334" s="485" t="s">
        <v>452</v>
      </c>
      <c r="C334" s="247" t="s">
        <v>145</v>
      </c>
      <c r="D334" s="465">
        <v>15052151.161299357</v>
      </c>
      <c r="E334" s="465">
        <v>1923861.503667688</v>
      </c>
      <c r="F334" s="466">
        <v>0.14654319441750882</v>
      </c>
      <c r="G334" s="470">
        <v>0.807045129432436</v>
      </c>
      <c r="H334" s="470">
        <v>6.0440625292270234E-2</v>
      </c>
      <c r="I334" s="471">
        <v>2.0256203284204339</v>
      </c>
      <c r="J334" s="471">
        <v>2.5109465537882514E-2</v>
      </c>
      <c r="K334" s="466">
        <v>1.2551526714382392E-2</v>
      </c>
      <c r="L334" s="467">
        <v>30489943.378785219</v>
      </c>
      <c r="M334" s="467">
        <v>4226657.3076244146</v>
      </c>
      <c r="N334" s="466">
        <v>0.16093406195143353</v>
      </c>
      <c r="O334" s="465">
        <v>7599581.3913827408</v>
      </c>
      <c r="P334" s="465">
        <v>970406.17294106632</v>
      </c>
      <c r="Q334" s="466">
        <v>0.14638414900265384</v>
      </c>
    </row>
    <row r="335" spans="1:17" x14ac:dyDescent="0.25">
      <c r="A335" s="485" t="s">
        <v>115</v>
      </c>
      <c r="B335" s="485" t="s">
        <v>452</v>
      </c>
      <c r="C335" s="246" t="s">
        <v>146</v>
      </c>
      <c r="D335" s="461">
        <v>133900477.84058194</v>
      </c>
      <c r="E335" s="461">
        <v>13164406.293350756</v>
      </c>
      <c r="F335" s="462">
        <v>0.10903457537295243</v>
      </c>
      <c r="G335" s="468">
        <v>7.1792880175001512</v>
      </c>
      <c r="H335" s="468">
        <v>0.31303984807838781</v>
      </c>
      <c r="I335" s="469">
        <v>2.2118499901167259</v>
      </c>
      <c r="J335" s="469">
        <v>6.0755439607681261E-2</v>
      </c>
      <c r="K335" s="462">
        <v>2.8243965191257551E-2</v>
      </c>
      <c r="L335" s="463">
        <v>296167770.58831602</v>
      </c>
      <c r="M335" s="463">
        <v>36453065.033196926</v>
      </c>
      <c r="N335" s="462">
        <v>0.14035810931568724</v>
      </c>
      <c r="O335" s="461">
        <v>58232266.551321402</v>
      </c>
      <c r="P335" s="461">
        <v>6974201.0064175203</v>
      </c>
      <c r="Q335" s="462">
        <v>0.136060558124416</v>
      </c>
    </row>
    <row r="336" spans="1:17" x14ac:dyDescent="0.25">
      <c r="A336" s="485" t="s">
        <v>115</v>
      </c>
      <c r="B336" s="485" t="s">
        <v>452</v>
      </c>
      <c r="C336" s="247" t="s">
        <v>147</v>
      </c>
      <c r="D336" s="465">
        <v>23848123.780694555</v>
      </c>
      <c r="E336" s="465">
        <v>-518708.56183704361</v>
      </c>
      <c r="F336" s="466">
        <v>-2.1287484337127106E-2</v>
      </c>
      <c r="G336" s="470">
        <v>1.2786552524662502</v>
      </c>
      <c r="H336" s="470">
        <v>-0.10708403673254163</v>
      </c>
      <c r="I336" s="471">
        <v>2.1232445959892274</v>
      </c>
      <c r="J336" s="471">
        <v>3.296870957711473E-3</v>
      </c>
      <c r="K336" s="466">
        <v>1.5551661575345969E-3</v>
      </c>
      <c r="L336" s="467">
        <v>50635399.9418419</v>
      </c>
      <c r="M336" s="467">
        <v>-1021010.8489323258</v>
      </c>
      <c r="N336" s="466">
        <v>-1.9765423754812581E-2</v>
      </c>
      <c r="O336" s="465">
        <v>12896598.498439843</v>
      </c>
      <c r="P336" s="465">
        <v>80209.422137884423</v>
      </c>
      <c r="Q336" s="466">
        <v>6.2583479371888778E-3</v>
      </c>
    </row>
    <row r="337" spans="1:17" x14ac:dyDescent="0.25">
      <c r="A337" s="485" t="s">
        <v>115</v>
      </c>
      <c r="B337" s="485" t="s">
        <v>452</v>
      </c>
      <c r="C337" s="246" t="s">
        <v>148</v>
      </c>
      <c r="D337" s="461">
        <v>8723450.3676020671</v>
      </c>
      <c r="E337" s="461">
        <v>-7166798.1020680871</v>
      </c>
      <c r="F337" s="462">
        <v>-0.4510186304353524</v>
      </c>
      <c r="G337" s="468">
        <v>0.46772172665392658</v>
      </c>
      <c r="H337" s="468">
        <v>-0.43595509559424434</v>
      </c>
      <c r="I337" s="469">
        <v>2.0821273328969956</v>
      </c>
      <c r="J337" s="469">
        <v>-9.1147190912580278E-2</v>
      </c>
      <c r="K337" s="462">
        <v>-4.1940026404398541E-2</v>
      </c>
      <c r="L337" s="463">
        <v>18163334.447554607</v>
      </c>
      <c r="M337" s="463">
        <v>-16370537.728583638</v>
      </c>
      <c r="N337" s="462">
        <v>-0.47404292357041661</v>
      </c>
      <c r="O337" s="461">
        <v>4714981.6409159834</v>
      </c>
      <c r="P337" s="461">
        <v>-3633031.0705614062</v>
      </c>
      <c r="Q337" s="462">
        <v>-0.43519711770041741</v>
      </c>
    </row>
    <row r="338" spans="1:17" x14ac:dyDescent="0.25">
      <c r="A338" s="485" t="s">
        <v>115</v>
      </c>
      <c r="B338" s="485" t="s">
        <v>452</v>
      </c>
      <c r="C338" s="247" t="s">
        <v>149</v>
      </c>
      <c r="D338" s="465">
        <v>11730070.113119802</v>
      </c>
      <c r="E338" s="465">
        <v>1125377.2907940615</v>
      </c>
      <c r="F338" s="466">
        <v>0.10612068728901215</v>
      </c>
      <c r="G338" s="470">
        <v>0.62892644720670743</v>
      </c>
      <c r="H338" s="470">
        <v>2.5838639681930786E-2</v>
      </c>
      <c r="I338" s="471">
        <v>2.0145443668994361</v>
      </c>
      <c r="J338" s="471">
        <v>-9.3261772734068771E-2</v>
      </c>
      <c r="K338" s="466">
        <v>-4.4245896707694701E-2</v>
      </c>
      <c r="L338" s="467">
        <v>23630746.669720929</v>
      </c>
      <c r="M338" s="467">
        <v>1278110.0298953727</v>
      </c>
      <c r="N338" s="466">
        <v>5.7179385612978285E-2</v>
      </c>
      <c r="O338" s="465">
        <v>5895481.3207314014</v>
      </c>
      <c r="P338" s="465">
        <v>530304.40399247594</v>
      </c>
      <c r="Q338" s="466">
        <v>9.8841923057181647E-2</v>
      </c>
    </row>
    <row r="339" spans="1:17" x14ac:dyDescent="0.25">
      <c r="A339" s="485" t="s">
        <v>115</v>
      </c>
      <c r="B339" s="485" t="s">
        <v>452</v>
      </c>
      <c r="C339" s="246" t="s">
        <v>150</v>
      </c>
      <c r="D339" s="461">
        <v>135297514.71007606</v>
      </c>
      <c r="E339" s="461">
        <v>-3295375.7652125657</v>
      </c>
      <c r="F339" s="462">
        <v>-2.3777379589324153E-2</v>
      </c>
      <c r="G339" s="468">
        <v>7.2541923809416788</v>
      </c>
      <c r="H339" s="468">
        <v>-0.62757127366386634</v>
      </c>
      <c r="I339" s="469">
        <v>1.7970928670825983</v>
      </c>
      <c r="J339" s="469">
        <v>2.2638060173307828E-3</v>
      </c>
      <c r="K339" s="462">
        <v>1.261293382438976E-3</v>
      </c>
      <c r="L339" s="463">
        <v>243142198.61948061</v>
      </c>
      <c r="M339" s="463">
        <v>-5608348.862603128</v>
      </c>
      <c r="N339" s="462">
        <v>-2.25460764584129E-2</v>
      </c>
      <c r="O339" s="461">
        <v>51821927.946059301</v>
      </c>
      <c r="P339" s="461">
        <v>-2135145.6495157108</v>
      </c>
      <c r="Q339" s="462">
        <v>-3.9571190712070284E-2</v>
      </c>
    </row>
    <row r="340" spans="1:17" x14ac:dyDescent="0.25">
      <c r="A340" s="485" t="s">
        <v>115</v>
      </c>
      <c r="B340" s="485" t="s">
        <v>452</v>
      </c>
      <c r="C340" s="247" t="s">
        <v>151</v>
      </c>
      <c r="D340" s="465">
        <v>3502514.9524085466</v>
      </c>
      <c r="E340" s="465">
        <v>-190411.53068456799</v>
      </c>
      <c r="F340" s="466">
        <v>-5.1561148470273217E-2</v>
      </c>
      <c r="G340" s="470">
        <v>0.18779293423343404</v>
      </c>
      <c r="H340" s="470">
        <v>-2.2223421105971947E-2</v>
      </c>
      <c r="I340" s="471">
        <v>2.0349554621584982</v>
      </c>
      <c r="J340" s="471">
        <v>0.11935750239276088</v>
      </c>
      <c r="K340" s="466">
        <v>6.2308221714413067E-2</v>
      </c>
      <c r="L340" s="467">
        <v>7127461.9336955836</v>
      </c>
      <c r="M340" s="467">
        <v>53299.497117553838</v>
      </c>
      <c r="N340" s="466">
        <v>7.5343897734042268E-3</v>
      </c>
      <c r="O340" s="465">
        <v>1724519.6669985186</v>
      </c>
      <c r="P340" s="465">
        <v>-109937.5119251553</v>
      </c>
      <c r="Q340" s="466">
        <v>-5.9929178608387382E-2</v>
      </c>
    </row>
    <row r="341" spans="1:17" x14ac:dyDescent="0.25">
      <c r="A341" s="485" t="s">
        <v>115</v>
      </c>
      <c r="B341" s="485" t="s">
        <v>452</v>
      </c>
      <c r="C341" s="246" t="s">
        <v>152</v>
      </c>
      <c r="D341" s="461">
        <v>2251727.7468744628</v>
      </c>
      <c r="E341" s="461">
        <v>-683096.31345249992</v>
      </c>
      <c r="F341" s="462">
        <v>-0.23275545634459516</v>
      </c>
      <c r="G341" s="468">
        <v>0.12072998015029481</v>
      </c>
      <c r="H341" s="468">
        <v>-4.6173167132511392E-2</v>
      </c>
      <c r="I341" s="469">
        <v>1.9954411587498631</v>
      </c>
      <c r="J341" s="469">
        <v>-9.6470508494555851E-2</v>
      </c>
      <c r="K341" s="462">
        <v>-4.6115957000054456E-2</v>
      </c>
      <c r="L341" s="463">
        <v>4493190.2244123966</v>
      </c>
      <c r="M341" s="463">
        <v>-1646202.4686952149</v>
      </c>
      <c r="N341" s="462">
        <v>-0.26813767272833416</v>
      </c>
      <c r="O341" s="461">
        <v>1125863.8734372314</v>
      </c>
      <c r="P341" s="461">
        <v>-341548.15672624996</v>
      </c>
      <c r="Q341" s="462">
        <v>-0.23275545634459516</v>
      </c>
    </row>
    <row r="342" spans="1:17" x14ac:dyDescent="0.25">
      <c r="A342" s="485" t="s">
        <v>115</v>
      </c>
      <c r="B342" s="485" t="s">
        <v>452</v>
      </c>
      <c r="C342" s="247" t="s">
        <v>153</v>
      </c>
      <c r="D342" s="465">
        <v>145326.68488777889</v>
      </c>
      <c r="E342" s="465">
        <v>88864.622364271083</v>
      </c>
      <c r="F342" s="466">
        <v>1.5738819730021831</v>
      </c>
      <c r="G342" s="470">
        <v>7.7919223610241669E-3</v>
      </c>
      <c r="H342" s="470">
        <v>4.5809305797307551E-3</v>
      </c>
      <c r="I342" s="471">
        <v>2.8161675464760219</v>
      </c>
      <c r="J342" s="471">
        <v>0.23324302191916368</v>
      </c>
      <c r="K342" s="466">
        <v>9.0301911535405871E-2</v>
      </c>
      <c r="L342" s="467">
        <v>409264.29361791024</v>
      </c>
      <c r="M342" s="467">
        <v>263427.04761887924</v>
      </c>
      <c r="N342" s="466">
        <v>1.8063084352308021</v>
      </c>
      <c r="O342" s="465">
        <v>91544.368433246331</v>
      </c>
      <c r="P342" s="465">
        <v>55977.343702426122</v>
      </c>
      <c r="Q342" s="466">
        <v>1.5738551123147384</v>
      </c>
    </row>
    <row r="343" spans="1:17" x14ac:dyDescent="0.25">
      <c r="A343" s="485" t="s">
        <v>115</v>
      </c>
      <c r="B343" s="485" t="s">
        <v>452</v>
      </c>
      <c r="C343" s="247" t="s">
        <v>154</v>
      </c>
      <c r="D343" s="461">
        <v>21459395.704612326</v>
      </c>
      <c r="E343" s="461">
        <v>1096471.7773353197</v>
      </c>
      <c r="F343" s="462">
        <v>5.3846480065986441E-2</v>
      </c>
      <c r="G343" s="468">
        <v>1.1505797808155749</v>
      </c>
      <c r="H343" s="468">
        <v>-7.4576420356804451E-3</v>
      </c>
      <c r="I343" s="469">
        <v>2.117546283698589</v>
      </c>
      <c r="J343" s="469">
        <v>6.6749634190208518E-3</v>
      </c>
      <c r="K343" s="462">
        <v>3.1621839545087978E-3</v>
      </c>
      <c r="L343" s="463">
        <v>45441263.624719292</v>
      </c>
      <c r="M343" s="463">
        <v>2457751.5095956698</v>
      </c>
      <c r="N343" s="462">
        <v>5.7178936495766643E-2</v>
      </c>
      <c r="O343" s="461">
        <v>11076276.234045554</v>
      </c>
      <c r="P343" s="461">
        <v>378799.06595469266</v>
      </c>
      <c r="Q343" s="462">
        <v>3.5410130818937333E-2</v>
      </c>
    </row>
    <row r="344" spans="1:17" x14ac:dyDescent="0.25">
      <c r="A344" s="485" t="s">
        <v>115</v>
      </c>
      <c r="B344" s="485" t="s">
        <v>452</v>
      </c>
      <c r="C344" s="246" t="s">
        <v>155</v>
      </c>
      <c r="D344" s="465">
        <v>761030336.28849268</v>
      </c>
      <c r="E344" s="465">
        <v>48734482.600720763</v>
      </c>
      <c r="F344" s="466">
        <v>6.8418877280286769E-2</v>
      </c>
      <c r="G344" s="470">
        <v>40.803857180965096</v>
      </c>
      <c r="H344" s="470">
        <v>0.29566407185663479</v>
      </c>
      <c r="I344" s="471">
        <v>2.193340480150908</v>
      </c>
      <c r="J344" s="471">
        <v>0.13296726794780023</v>
      </c>
      <c r="K344" s="466">
        <v>6.4535525486482864E-2</v>
      </c>
      <c r="L344" s="467">
        <v>1669198643.2044094</v>
      </c>
      <c r="M344" s="467">
        <v>201603347.10277987</v>
      </c>
      <c r="N344" s="466">
        <v>0.13736985096524801</v>
      </c>
      <c r="O344" s="465">
        <v>385309664.73585457</v>
      </c>
      <c r="P344" s="465">
        <v>17031398.189640164</v>
      </c>
      <c r="Q344" s="466">
        <v>4.6246004004971419E-2</v>
      </c>
    </row>
    <row r="345" spans="1:17" x14ac:dyDescent="0.25">
      <c r="A345" s="485" t="s">
        <v>115</v>
      </c>
      <c r="B345" s="485" t="s">
        <v>452</v>
      </c>
      <c r="C345" s="247" t="s">
        <v>156</v>
      </c>
      <c r="D345" s="461">
        <v>25301159.253154352</v>
      </c>
      <c r="E345" s="461">
        <v>160059.61685360968</v>
      </c>
      <c r="F345" s="462">
        <v>6.3664525088036614E-3</v>
      </c>
      <c r="G345" s="468">
        <v>1.3565620704602313</v>
      </c>
      <c r="H345" s="468">
        <v>-7.320972137308468E-2</v>
      </c>
      <c r="I345" s="469">
        <v>2.3178730234869276</v>
      </c>
      <c r="J345" s="469">
        <v>0.11275343163431639</v>
      </c>
      <c r="K345" s="462">
        <v>5.1132569884605496E-2</v>
      </c>
      <c r="L345" s="463">
        <v>58644874.495833136</v>
      </c>
      <c r="M345" s="463">
        <v>3205743.127107814</v>
      </c>
      <c r="N345" s="462">
        <v>5.7824555471232698E-2</v>
      </c>
      <c r="O345" s="461">
        <v>13597429.593686637</v>
      </c>
      <c r="P345" s="461">
        <v>972763.39567422867</v>
      </c>
      <c r="Q345" s="462">
        <v>7.7052603246442891E-2</v>
      </c>
    </row>
    <row r="346" spans="1:17" x14ac:dyDescent="0.25">
      <c r="A346" s="485" t="s">
        <v>115</v>
      </c>
      <c r="B346" s="485" t="s">
        <v>452</v>
      </c>
      <c r="C346" s="246" t="s">
        <v>157</v>
      </c>
      <c r="D346" s="465">
        <v>860.07483315467834</v>
      </c>
      <c r="E346" s="465">
        <v>-1326334.0251668445</v>
      </c>
      <c r="F346" s="466">
        <v>-0.999351960023666</v>
      </c>
      <c r="G346" s="470">
        <v>4.6114286098159221E-5</v>
      </c>
      <c r="H346" s="470">
        <v>-7.5431279858099026E-2</v>
      </c>
      <c r="I346" s="471">
        <v>1.9919783569867104</v>
      </c>
      <c r="J346" s="471">
        <v>-8.9747111955589265E-2</v>
      </c>
      <c r="K346" s="466">
        <v>-4.3111886410838178E-2</v>
      </c>
      <c r="L346" s="467">
        <v>1713.2504530330752</v>
      </c>
      <c r="M346" s="467">
        <v>-2761140.5097469189</v>
      </c>
      <c r="N346" s="466">
        <v>-0.99937989824951534</v>
      </c>
      <c r="O346" s="465">
        <v>430.03741657733917</v>
      </c>
      <c r="P346" s="465">
        <v>-663167.01258342224</v>
      </c>
      <c r="Q346" s="466">
        <v>-0.999351960023666</v>
      </c>
    </row>
    <row r="347" spans="1:17" x14ac:dyDescent="0.25">
      <c r="A347" s="485" t="s">
        <v>115</v>
      </c>
      <c r="B347" s="485" t="s">
        <v>452</v>
      </c>
      <c r="C347" s="246" t="s">
        <v>158</v>
      </c>
      <c r="D347" s="461">
        <v>160549951.85431057</v>
      </c>
      <c r="E347" s="461">
        <v>16233122.56258148</v>
      </c>
      <c r="F347" s="462">
        <v>0.1124825333417425</v>
      </c>
      <c r="G347" s="468">
        <v>8.6081421377014919</v>
      </c>
      <c r="H347" s="468">
        <v>0.40085866191399155</v>
      </c>
      <c r="I347" s="469">
        <v>2.0225557104636831</v>
      </c>
      <c r="J347" s="469">
        <v>7.508666469130687E-2</v>
      </c>
      <c r="K347" s="462">
        <v>3.8556024730820364E-2</v>
      </c>
      <c r="L347" s="463">
        <v>324721221.93760526</v>
      </c>
      <c r="M347" s="463">
        <v>43668664.107946694</v>
      </c>
      <c r="N347" s="462">
        <v>0.15537543740987253</v>
      </c>
      <c r="O347" s="461">
        <v>71556820.276622057</v>
      </c>
      <c r="P347" s="461">
        <v>8749230.1865159422</v>
      </c>
      <c r="Q347" s="462">
        <v>0.13930211577874538</v>
      </c>
    </row>
    <row r="348" spans="1:17" x14ac:dyDescent="0.25">
      <c r="A348" s="485" t="s">
        <v>115</v>
      </c>
      <c r="B348" s="485" t="s">
        <v>452</v>
      </c>
      <c r="C348" s="247" t="s">
        <v>159</v>
      </c>
      <c r="D348" s="465">
        <v>31135.442513465881</v>
      </c>
      <c r="E348" s="465">
        <v>-2383294.6479832791</v>
      </c>
      <c r="F348" s="466">
        <v>-0.98710443402937376</v>
      </c>
      <c r="G348" s="470">
        <v>1.6693764873835564E-3</v>
      </c>
      <c r="H348" s="470">
        <v>-0.13563901839926687</v>
      </c>
      <c r="I348" s="471">
        <v>1.6521066890093061</v>
      </c>
      <c r="J348" s="471">
        <v>-0.43212404879617661</v>
      </c>
      <c r="K348" s="466">
        <v>-0.20733023506368897</v>
      </c>
      <c r="L348" s="467">
        <v>51439.072841761707</v>
      </c>
      <c r="M348" s="467">
        <v>-4980790.3360540271</v>
      </c>
      <c r="N348" s="466">
        <v>-0.98977807475334301</v>
      </c>
      <c r="O348" s="465">
        <v>15567.721256732941</v>
      </c>
      <c r="P348" s="465">
        <v>-1191647.3239916395</v>
      </c>
      <c r="Q348" s="466">
        <v>-0.98710443402937376</v>
      </c>
    </row>
    <row r="349" spans="1:17" x14ac:dyDescent="0.25">
      <c r="A349" s="485" t="s">
        <v>115</v>
      </c>
      <c r="B349" s="485" t="s">
        <v>452</v>
      </c>
      <c r="C349" s="246" t="s">
        <v>160</v>
      </c>
      <c r="D349" s="461">
        <v>472047738.99984139</v>
      </c>
      <c r="E349" s="461">
        <v>16142901.83609736</v>
      </c>
      <c r="F349" s="462">
        <v>3.5408489930760331E-2</v>
      </c>
      <c r="G349" s="468">
        <v>25.309593594762273</v>
      </c>
      <c r="H349" s="468">
        <v>-0.61766835347421178</v>
      </c>
      <c r="I349" s="469">
        <v>1.7539705030710744</v>
      </c>
      <c r="J349" s="469">
        <v>3.7554796889964992E-2</v>
      </c>
      <c r="K349" s="462">
        <v>2.1879779330102656E-2</v>
      </c>
      <c r="L349" s="463">
        <v>827957810.24711502</v>
      </c>
      <c r="M349" s="463">
        <v>45435587.215323567</v>
      </c>
      <c r="N349" s="462">
        <v>5.8062999206960106E-2</v>
      </c>
      <c r="O349" s="461">
        <v>169794915.37087503</v>
      </c>
      <c r="P349" s="461">
        <v>8057933.8391456008</v>
      </c>
      <c r="Q349" s="462">
        <v>4.9821220619013479E-2</v>
      </c>
    </row>
    <row r="350" spans="1:17" x14ac:dyDescent="0.25">
      <c r="A350" s="485" t="s">
        <v>115</v>
      </c>
      <c r="B350" s="485" t="s">
        <v>452</v>
      </c>
      <c r="C350" s="247" t="s">
        <v>161</v>
      </c>
      <c r="D350" s="465">
        <v>15955518.147040393</v>
      </c>
      <c r="E350" s="465">
        <v>5152141.1287419461</v>
      </c>
      <c r="F350" s="466">
        <v>0.47690098383268481</v>
      </c>
      <c r="G350" s="470">
        <v>0.85548059344816063</v>
      </c>
      <c r="H350" s="470">
        <v>0.24109363580686749</v>
      </c>
      <c r="I350" s="471">
        <v>2.0343486971810343</v>
      </c>
      <c r="J350" s="471">
        <v>0.14323778247613439</v>
      </c>
      <c r="K350" s="466">
        <v>7.5742666050069338E-2</v>
      </c>
      <c r="L350" s="467">
        <v>32459087.555279978</v>
      </c>
      <c r="M350" s="467">
        <v>12028703.360303707</v>
      </c>
      <c r="N350" s="466">
        <v>0.58876540184014281</v>
      </c>
      <c r="O350" s="465">
        <v>7489557.349270436</v>
      </c>
      <c r="P350" s="465">
        <v>2094102.4466106798</v>
      </c>
      <c r="Q350" s="466">
        <v>0.38812342691964047</v>
      </c>
    </row>
  </sheetData>
  <mergeCells count="24">
    <mergeCell ref="A294:A350"/>
    <mergeCell ref="B294:B312"/>
    <mergeCell ref="B313:B331"/>
    <mergeCell ref="B332:B350"/>
    <mergeCell ref="A9:A65"/>
    <mergeCell ref="B9:B27"/>
    <mergeCell ref="B28:B46"/>
    <mergeCell ref="B47:B65"/>
    <mergeCell ref="A180:A236"/>
    <mergeCell ref="B180:B198"/>
    <mergeCell ref="B199:B217"/>
    <mergeCell ref="B218:B236"/>
    <mergeCell ref="A66:A122"/>
    <mergeCell ref="B66:B84"/>
    <mergeCell ref="B85:B103"/>
    <mergeCell ref="B104:B122"/>
    <mergeCell ref="A123:A179"/>
    <mergeCell ref="B123:B141"/>
    <mergeCell ref="B142:B160"/>
    <mergeCell ref="B161:B179"/>
    <mergeCell ref="A237:A293"/>
    <mergeCell ref="B237:B255"/>
    <mergeCell ref="B256:B274"/>
    <mergeCell ref="B275:B293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8:Q170"/>
  <sheetViews>
    <sheetView workbookViewId="0">
      <selection activeCell="B21" sqref="B21:B92"/>
    </sheetView>
  </sheetViews>
  <sheetFormatPr defaultRowHeight="12.5" x14ac:dyDescent="0.25"/>
  <cols>
    <col min="1" max="1" width="31.1796875" customWidth="1"/>
    <col min="2" max="2" width="41.81640625" customWidth="1"/>
    <col min="3" max="3" width="16.1796875" customWidth="1"/>
    <col min="4" max="4" width="13.7265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3.1796875" customWidth="1"/>
    <col min="14" max="14" width="12" customWidth="1"/>
    <col min="15" max="15" width="13.54296875" customWidth="1"/>
    <col min="16" max="16" width="11.6328125" customWidth="1"/>
    <col min="17" max="17" width="10.6328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4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5" t="s">
        <v>49</v>
      </c>
      <c r="M8" s="255" t="s">
        <v>50</v>
      </c>
      <c r="N8" s="255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85" t="s">
        <v>109</v>
      </c>
      <c r="B9" s="485" t="s">
        <v>482</v>
      </c>
      <c r="C9" s="246" t="s">
        <v>33</v>
      </c>
      <c r="D9" s="461">
        <v>2071989.4106903672</v>
      </c>
      <c r="E9" s="461">
        <v>346861.22749731084</v>
      </c>
      <c r="F9" s="462">
        <v>0.20106403157549838</v>
      </c>
      <c r="G9" s="468">
        <v>0.5945586919917577</v>
      </c>
      <c r="H9" s="468">
        <v>7.9048659233494134E-2</v>
      </c>
      <c r="I9" s="469">
        <v>3.3358588516137031</v>
      </c>
      <c r="J9" s="469">
        <v>5.0329147389308826E-2</v>
      </c>
      <c r="K9" s="462">
        <v>1.5318427139647452E-2</v>
      </c>
      <c r="L9" s="463">
        <v>6911864.2161013214</v>
      </c>
      <c r="M9" s="463">
        <v>1243904.3266258724</v>
      </c>
      <c r="N9" s="462">
        <v>0.21946244343323884</v>
      </c>
      <c r="O9" s="461">
        <v>1157813.4913351536</v>
      </c>
      <c r="P9" s="461">
        <v>177114.04072777135</v>
      </c>
      <c r="Q9" s="462">
        <v>0.1805997144365466</v>
      </c>
    </row>
    <row r="10" spans="1:17" x14ac:dyDescent="0.25">
      <c r="A10" s="485" t="s">
        <v>109</v>
      </c>
      <c r="B10" s="485" t="s">
        <v>444</v>
      </c>
      <c r="C10" s="247" t="s">
        <v>162</v>
      </c>
      <c r="D10" s="465">
        <v>18625672.503399406</v>
      </c>
      <c r="E10" s="465">
        <v>-1020570.9977022521</v>
      </c>
      <c r="F10" s="466">
        <v>-5.1947386157818104E-2</v>
      </c>
      <c r="G10" s="470">
        <v>5.3446486859207587</v>
      </c>
      <c r="H10" s="470">
        <v>-0.52612412360115801</v>
      </c>
      <c r="I10" s="471">
        <v>1.6363807885796027</v>
      </c>
      <c r="J10" s="471">
        <v>4.0524534709928117E-2</v>
      </c>
      <c r="K10" s="466">
        <v>2.5393599587471085E-2</v>
      </c>
      <c r="L10" s="467">
        <v>30478692.65893814</v>
      </c>
      <c r="M10" s="467">
        <v>-873887.89734138921</v>
      </c>
      <c r="N10" s="466">
        <v>-2.7872917694054387E-2</v>
      </c>
      <c r="O10" s="465">
        <v>8828840.9065028429</v>
      </c>
      <c r="P10" s="465">
        <v>-571187.74619843438</v>
      </c>
      <c r="Q10" s="466">
        <v>-6.0764468631092174E-2</v>
      </c>
    </row>
    <row r="11" spans="1:17" x14ac:dyDescent="0.25">
      <c r="A11" s="485" t="s">
        <v>109</v>
      </c>
      <c r="B11" s="485" t="s">
        <v>444</v>
      </c>
      <c r="C11" s="246" t="s">
        <v>163</v>
      </c>
      <c r="D11" s="461">
        <v>147195.55422663689</v>
      </c>
      <c r="E11" s="461">
        <v>5876.9334719325707</v>
      </c>
      <c r="F11" s="462">
        <v>4.1586405532032023E-2</v>
      </c>
      <c r="G11" s="468">
        <v>4.2237858811658424E-2</v>
      </c>
      <c r="H11" s="468">
        <v>8.4363696869968474E-6</v>
      </c>
      <c r="I11" s="469">
        <v>2.147330023699646</v>
      </c>
      <c r="J11" s="469">
        <v>9.5603886448944131E-2</v>
      </c>
      <c r="K11" s="462">
        <v>4.6596806812166776E-2</v>
      </c>
      <c r="L11" s="463">
        <v>316077.43294596672</v>
      </c>
      <c r="M11" s="463">
        <v>26130.325063320401</v>
      </c>
      <c r="N11" s="462">
        <v>9.0121006048787464E-2</v>
      </c>
      <c r="O11" s="461">
        <v>80302.220962166786</v>
      </c>
      <c r="P11" s="461">
        <v>2621.3812086582184</v>
      </c>
      <c r="Q11" s="462">
        <v>3.3745531291579783E-2</v>
      </c>
    </row>
    <row r="12" spans="1:17" x14ac:dyDescent="0.25">
      <c r="A12" s="485" t="s">
        <v>109</v>
      </c>
      <c r="B12" s="485" t="s">
        <v>444</v>
      </c>
      <c r="C12" s="247" t="s">
        <v>164</v>
      </c>
      <c r="D12" s="465">
        <v>327647131.39644223</v>
      </c>
      <c r="E12" s="465">
        <v>14514892.685722649</v>
      </c>
      <c r="F12" s="466">
        <v>4.6353875108758498E-2</v>
      </c>
      <c r="G12" s="470">
        <v>94.018554763276001</v>
      </c>
      <c r="H12" s="470">
        <v>0.44706702799800269</v>
      </c>
      <c r="I12" s="471">
        <v>2.2960776877257705</v>
      </c>
      <c r="J12" s="471">
        <v>8.2519295426159545E-2</v>
      </c>
      <c r="K12" s="466">
        <v>3.7279023545627947E-2</v>
      </c>
      <c r="L12" s="467">
        <v>752303267.84672475</v>
      </c>
      <c r="M12" s="467">
        <v>59166772.949046373</v>
      </c>
      <c r="N12" s="466">
        <v>8.5360925855997014E-2</v>
      </c>
      <c r="O12" s="465">
        <v>167089473.2495392</v>
      </c>
      <c r="P12" s="465">
        <v>9498926.1549190879</v>
      </c>
      <c r="Q12" s="466">
        <v>6.0275989455228982E-2</v>
      </c>
    </row>
    <row r="13" spans="1:17" x14ac:dyDescent="0.25">
      <c r="A13" s="485" t="s">
        <v>109</v>
      </c>
      <c r="B13" s="485" t="s">
        <v>483</v>
      </c>
      <c r="C13" s="246" t="s">
        <v>33</v>
      </c>
      <c r="D13" s="461">
        <v>25522431.2811579</v>
      </c>
      <c r="E13" s="461">
        <v>5172520.4220350459</v>
      </c>
      <c r="F13" s="462">
        <v>0.25417902111921087</v>
      </c>
      <c r="G13" s="468">
        <v>0.60183101131286931</v>
      </c>
      <c r="H13" s="468">
        <v>0.10435064400082877</v>
      </c>
      <c r="I13" s="469">
        <v>3.3567379414806644</v>
      </c>
      <c r="J13" s="469">
        <v>0.11892689705057125</v>
      </c>
      <c r="K13" s="462">
        <v>3.6730647779819499E-2</v>
      </c>
      <c r="L13" s="463">
        <v>85672113.440295681</v>
      </c>
      <c r="M13" s="463">
        <v>19782947.307459816</v>
      </c>
      <c r="N13" s="462">
        <v>0.30024582899677926</v>
      </c>
      <c r="O13" s="461">
        <v>14320003.948113339</v>
      </c>
      <c r="P13" s="461">
        <v>2504928.040005926</v>
      </c>
      <c r="Q13" s="462">
        <v>0.21201116772233888</v>
      </c>
    </row>
    <row r="14" spans="1:17" x14ac:dyDescent="0.25">
      <c r="A14" s="485" t="s">
        <v>109</v>
      </c>
      <c r="B14" s="485" t="s">
        <v>451</v>
      </c>
      <c r="C14" s="247" t="s">
        <v>162</v>
      </c>
      <c r="D14" s="465">
        <v>235535861.5137859</v>
      </c>
      <c r="E14" s="465">
        <v>-7095165.3098677695</v>
      </c>
      <c r="F14" s="466">
        <v>-2.9242613373699305E-2</v>
      </c>
      <c r="G14" s="470">
        <v>5.5540471114889289</v>
      </c>
      <c r="H14" s="470">
        <v>-0.37738783096032424</v>
      </c>
      <c r="I14" s="471">
        <v>1.6145850135041901</v>
      </c>
      <c r="J14" s="471">
        <v>2.6163143922823373E-2</v>
      </c>
      <c r="K14" s="466">
        <v>1.6471155694751764E-2</v>
      </c>
      <c r="L14" s="467">
        <v>380292672.14295709</v>
      </c>
      <c r="M14" s="467">
        <v>-5107757.102717638</v>
      </c>
      <c r="N14" s="466">
        <v>-1.3253117316747155E-2</v>
      </c>
      <c r="O14" s="465">
        <v>112094625.05196269</v>
      </c>
      <c r="P14" s="465">
        <v>-3700357.8552525342</v>
      </c>
      <c r="Q14" s="466">
        <v>-3.195611556173876E-2</v>
      </c>
    </row>
    <row r="15" spans="1:17" x14ac:dyDescent="0.25">
      <c r="A15" s="485" t="s">
        <v>109</v>
      </c>
      <c r="B15" s="485" t="s">
        <v>451</v>
      </c>
      <c r="C15" s="246" t="s">
        <v>163</v>
      </c>
      <c r="D15" s="461">
        <v>1856106.1241397494</v>
      </c>
      <c r="E15" s="461">
        <v>-525618.24751225067</v>
      </c>
      <c r="F15" s="462">
        <v>-0.22068810890475707</v>
      </c>
      <c r="G15" s="468">
        <v>4.3767861043070531E-2</v>
      </c>
      <c r="H15" s="468">
        <v>-1.4456527429584795E-2</v>
      </c>
      <c r="I15" s="469">
        <v>2.1400699947440365</v>
      </c>
      <c r="J15" s="469">
        <v>0.38505576375336981</v>
      </c>
      <c r="K15" s="462">
        <v>0.21940321448904399</v>
      </c>
      <c r="L15" s="463">
        <v>3972197.0233321274</v>
      </c>
      <c r="M15" s="463">
        <v>-207763.14321443625</v>
      </c>
      <c r="N15" s="462">
        <v>-4.9704574908924992E-2</v>
      </c>
      <c r="O15" s="461">
        <v>1050105.1146784658</v>
      </c>
      <c r="P15" s="461">
        <v>-149624.9721036863</v>
      </c>
      <c r="Q15" s="462">
        <v>-0.12471552872780069</v>
      </c>
    </row>
    <row r="16" spans="1:17" x14ac:dyDescent="0.25">
      <c r="A16" s="485" t="s">
        <v>109</v>
      </c>
      <c r="B16" s="485" t="s">
        <v>451</v>
      </c>
      <c r="C16" s="247" t="s">
        <v>164</v>
      </c>
      <c r="D16" s="465">
        <v>3977882569.2334342</v>
      </c>
      <c r="E16" s="465">
        <v>152649461.83541107</v>
      </c>
      <c r="F16" s="466">
        <v>3.9905924044259189E-2</v>
      </c>
      <c r="G16" s="470">
        <v>93.800354016154742</v>
      </c>
      <c r="H16" s="470">
        <v>0.28749371438871663</v>
      </c>
      <c r="I16" s="471">
        <v>2.3129538013207989</v>
      </c>
      <c r="J16" s="471">
        <v>7.0308691787619004E-2</v>
      </c>
      <c r="K16" s="466">
        <v>3.1350788178096618E-2</v>
      </c>
      <c r="L16" s="467">
        <v>9200658609.716217</v>
      </c>
      <c r="M16" s="467">
        <v>622018288.58563137</v>
      </c>
      <c r="N16" s="466">
        <v>7.2507794394118516E-2</v>
      </c>
      <c r="O16" s="465">
        <v>2045541246.7349055</v>
      </c>
      <c r="P16" s="465">
        <v>82922339.568029165</v>
      </c>
      <c r="Q16" s="466">
        <v>4.2250861471487135E-2</v>
      </c>
    </row>
    <row r="17" spans="1:17" x14ac:dyDescent="0.25">
      <c r="A17" s="485" t="s">
        <v>109</v>
      </c>
      <c r="B17" s="485" t="s">
        <v>484</v>
      </c>
      <c r="C17" s="246" t="s">
        <v>33</v>
      </c>
      <c r="D17" s="461">
        <v>25175570.053660583</v>
      </c>
      <c r="E17" s="461">
        <v>5609604.4894233271</v>
      </c>
      <c r="F17" s="462">
        <v>0.28670215487226364</v>
      </c>
      <c r="G17" s="468">
        <v>0.59559660274670034</v>
      </c>
      <c r="H17" s="468">
        <v>0.1153619410041859</v>
      </c>
      <c r="I17" s="469">
        <v>3.353576857791698</v>
      </c>
      <c r="J17" s="469">
        <v>0.11696038024245858</v>
      </c>
      <c r="K17" s="462">
        <v>3.6136620156806715E-2</v>
      </c>
      <c r="L17" s="463">
        <v>84428209.113669828</v>
      </c>
      <c r="M17" s="463">
        <v>21100682.569298521</v>
      </c>
      <c r="N17" s="462">
        <v>0.33319922189782725</v>
      </c>
      <c r="O17" s="461">
        <v>14142889.907385565</v>
      </c>
      <c r="P17" s="461">
        <v>2735688.8016354889</v>
      </c>
      <c r="Q17" s="462">
        <v>0.23982121260722741</v>
      </c>
    </row>
    <row r="18" spans="1:17" x14ac:dyDescent="0.25">
      <c r="A18" s="485" t="s">
        <v>109</v>
      </c>
      <c r="B18" s="485" t="s">
        <v>452</v>
      </c>
      <c r="C18" s="247" t="s">
        <v>162</v>
      </c>
      <c r="D18" s="465">
        <v>236556432.51148817</v>
      </c>
      <c r="E18" s="465">
        <v>-5245399.4972617328</v>
      </c>
      <c r="F18" s="466">
        <v>-2.1692968385251612E-2</v>
      </c>
      <c r="G18" s="470">
        <v>5.5963859909196136</v>
      </c>
      <c r="H18" s="470">
        <v>-0.3384921331475077</v>
      </c>
      <c r="I18" s="471">
        <v>1.6113134442953156</v>
      </c>
      <c r="J18" s="471">
        <v>2.2500016445550219E-2</v>
      </c>
      <c r="K18" s="466">
        <v>1.4161522083811197E-2</v>
      </c>
      <c r="L18" s="467">
        <v>381166560.0402984</v>
      </c>
      <c r="M18" s="467">
        <v>-3011437.5338766575</v>
      </c>
      <c r="N18" s="466">
        <v>-7.838651752291528E-3</v>
      </c>
      <c r="O18" s="465">
        <v>112665812.79816118</v>
      </c>
      <c r="P18" s="465">
        <v>-2601621.4192241728</v>
      </c>
      <c r="Q18" s="466">
        <v>-2.257030736294276E-2</v>
      </c>
    </row>
    <row r="19" spans="1:17" x14ac:dyDescent="0.25">
      <c r="A19" s="485" t="s">
        <v>109</v>
      </c>
      <c r="B19" s="485" t="s">
        <v>452</v>
      </c>
      <c r="C19" s="246" t="s">
        <v>163</v>
      </c>
      <c r="D19" s="461">
        <v>1850229.1906678169</v>
      </c>
      <c r="E19" s="461">
        <v>-526351.03862094739</v>
      </c>
      <c r="F19" s="462">
        <v>-0.22147412998485969</v>
      </c>
      <c r="G19" s="468">
        <v>4.3772205273433194E-2</v>
      </c>
      <c r="H19" s="468">
        <v>-1.4559503364679663E-2</v>
      </c>
      <c r="I19" s="469">
        <v>2.1327448070606452</v>
      </c>
      <c r="J19" s="469">
        <v>0.38707758005918169</v>
      </c>
      <c r="K19" s="462">
        <v>0.22173617862097675</v>
      </c>
      <c r="L19" s="463">
        <v>3946066.698268807</v>
      </c>
      <c r="M19" s="463">
        <v>-202651.52034021262</v>
      </c>
      <c r="N19" s="462">
        <v>-4.8846778610131189E-2</v>
      </c>
      <c r="O19" s="461">
        <v>1047483.7334698075</v>
      </c>
      <c r="P19" s="461">
        <v>-143833.61568042776</v>
      </c>
      <c r="Q19" s="462">
        <v>-0.12073492909594916</v>
      </c>
    </row>
    <row r="20" spans="1:17" x14ac:dyDescent="0.25">
      <c r="A20" s="485" t="s">
        <v>109</v>
      </c>
      <c r="B20" s="485" t="s">
        <v>452</v>
      </c>
      <c r="C20" s="247" t="s">
        <v>164</v>
      </c>
      <c r="D20" s="465">
        <v>3963367676.547699</v>
      </c>
      <c r="E20" s="465">
        <v>152861042.72102451</v>
      </c>
      <c r="F20" s="466">
        <v>4.0115674216138257E-2</v>
      </c>
      <c r="G20" s="470">
        <v>93.764245201059921</v>
      </c>
      <c r="H20" s="470">
        <v>0.23768969550764041</v>
      </c>
      <c r="I20" s="471">
        <v>2.3064960364035367</v>
      </c>
      <c r="J20" s="471">
        <v>6.4604298351162548E-2</v>
      </c>
      <c r="K20" s="466">
        <v>2.8816868029179245E-2</v>
      </c>
      <c r="L20" s="467">
        <v>9141491836.7671623</v>
      </c>
      <c r="M20" s="467">
        <v>598748496.59737682</v>
      </c>
      <c r="N20" s="466">
        <v>7.0088550335105443E-2</v>
      </c>
      <c r="O20" s="465">
        <v>2036042320.5799875</v>
      </c>
      <c r="P20" s="465">
        <v>81235131.936206579</v>
      </c>
      <c r="Q20" s="466">
        <v>4.1556595662289551E-2</v>
      </c>
    </row>
    <row r="21" spans="1:17" x14ac:dyDescent="0.25">
      <c r="A21" s="485" t="s">
        <v>111</v>
      </c>
      <c r="B21" s="485" t="s">
        <v>482</v>
      </c>
      <c r="C21" s="246" t="s">
        <v>33</v>
      </c>
      <c r="D21" s="461">
        <v>2070669.894985497</v>
      </c>
      <c r="E21" s="461">
        <v>346551.74662849447</v>
      </c>
      <c r="F21" s="462">
        <v>0.20100231933567939</v>
      </c>
      <c r="G21" s="468">
        <v>0.59870641415185033</v>
      </c>
      <c r="H21" s="468">
        <v>7.9177577132774846E-2</v>
      </c>
      <c r="I21" s="469">
        <v>3.3352470812860626</v>
      </c>
      <c r="J21" s="469">
        <v>5.0944725410908109E-2</v>
      </c>
      <c r="K21" s="462">
        <v>1.551158203195731E-2</v>
      </c>
      <c r="L21" s="463">
        <v>6906195.7235572962</v>
      </c>
      <c r="M21" s="463">
        <v>1243670.4271012833</v>
      </c>
      <c r="N21" s="462">
        <v>0.21963176533262563</v>
      </c>
      <c r="O21" s="461">
        <v>1156981.3073238134</v>
      </c>
      <c r="P21" s="461">
        <v>177282.58963433607</v>
      </c>
      <c r="Q21" s="462">
        <v>0.18095623321059309</v>
      </c>
    </row>
    <row r="22" spans="1:17" x14ac:dyDescent="0.25">
      <c r="A22" s="485" t="s">
        <v>111</v>
      </c>
      <c r="B22" s="485" t="s">
        <v>444</v>
      </c>
      <c r="C22" s="247" t="s">
        <v>162</v>
      </c>
      <c r="D22" s="465">
        <v>18578447.619640693</v>
      </c>
      <c r="E22" s="465">
        <v>-1017387.0495406985</v>
      </c>
      <c r="F22" s="466">
        <v>-5.1918536092813418E-2</v>
      </c>
      <c r="G22" s="470">
        <v>5.3717088280461844</v>
      </c>
      <c r="H22" s="470">
        <v>-0.53310761727659539</v>
      </c>
      <c r="I22" s="471">
        <v>1.6330859851351605</v>
      </c>
      <c r="J22" s="471">
        <v>4.0854512051668124E-2</v>
      </c>
      <c r="K22" s="466">
        <v>2.5658651234013022E-2</v>
      </c>
      <c r="L22" s="467">
        <v>30340202.433202896</v>
      </c>
      <c r="M22" s="467">
        <v>-860902.26840836182</v>
      </c>
      <c r="N22" s="466">
        <v>-2.7592044468986509E-2</v>
      </c>
      <c r="O22" s="465">
        <v>8797283.1713376045</v>
      </c>
      <c r="P22" s="465">
        <v>-566722.4718936868</v>
      </c>
      <c r="Q22" s="466">
        <v>-6.0521372314991967E-2</v>
      </c>
    </row>
    <row r="23" spans="1:17" x14ac:dyDescent="0.25">
      <c r="A23" s="485" t="s">
        <v>111</v>
      </c>
      <c r="B23" s="485" t="s">
        <v>444</v>
      </c>
      <c r="C23" s="246" t="s">
        <v>163</v>
      </c>
      <c r="D23" s="461">
        <v>147172.9272005558</v>
      </c>
      <c r="E23" s="461">
        <v>5872.1176300193474</v>
      </c>
      <c r="F23" s="462">
        <v>4.1557565366163202E-2</v>
      </c>
      <c r="G23" s="468">
        <v>4.2553077010419965E-2</v>
      </c>
      <c r="H23" s="468">
        <v>-2.5121784129313041E-5</v>
      </c>
      <c r="I23" s="469">
        <v>2.147111828659531</v>
      </c>
      <c r="J23" s="469">
        <v>9.5561143575974672E-2</v>
      </c>
      <c r="K23" s="462">
        <v>4.6579957429656496E-2</v>
      </c>
      <c r="L23" s="463">
        <v>315996.73285076139</v>
      </c>
      <c r="M23" s="463">
        <v>26110.960173466185</v>
      </c>
      <c r="N23" s="462">
        <v>9.0073272421455686E-2</v>
      </c>
      <c r="O23" s="461">
        <v>80290.907449126244</v>
      </c>
      <c r="P23" s="461">
        <v>2618.9732877016068</v>
      </c>
      <c r="Q23" s="462">
        <v>3.3718399264509445E-2</v>
      </c>
    </row>
    <row r="24" spans="1:17" x14ac:dyDescent="0.25">
      <c r="A24" s="485" t="s">
        <v>111</v>
      </c>
      <c r="B24" s="485" t="s">
        <v>444</v>
      </c>
      <c r="C24" s="247" t="s">
        <v>164</v>
      </c>
      <c r="D24" s="465">
        <v>325061018.92388093</v>
      </c>
      <c r="E24" s="465">
        <v>14660395.884132087</v>
      </c>
      <c r="F24" s="466">
        <v>4.723056204128407E-2</v>
      </c>
      <c r="G24" s="470">
        <v>93.987031680791688</v>
      </c>
      <c r="H24" s="470">
        <v>0.45395516192795071</v>
      </c>
      <c r="I24" s="471">
        <v>2.2930707652645186</v>
      </c>
      <c r="J24" s="471">
        <v>8.2979351278135383E-2</v>
      </c>
      <c r="K24" s="466">
        <v>3.7545664741742049E-2</v>
      </c>
      <c r="L24" s="467">
        <v>745387919.42144787</v>
      </c>
      <c r="M24" s="467">
        <v>59374167.545274973</v>
      </c>
      <c r="N24" s="466">
        <v>8.6549529630992217E-2</v>
      </c>
      <c r="O24" s="465">
        <v>165499387.93144304</v>
      </c>
      <c r="P24" s="465">
        <v>9598450.0886276364</v>
      </c>
      <c r="Q24" s="466">
        <v>6.1567622500803158E-2</v>
      </c>
    </row>
    <row r="25" spans="1:17" x14ac:dyDescent="0.25">
      <c r="A25" s="485" t="s">
        <v>111</v>
      </c>
      <c r="B25" s="485" t="s">
        <v>483</v>
      </c>
      <c r="C25" s="246" t="s">
        <v>33</v>
      </c>
      <c r="D25" s="461">
        <v>25498555.313592125</v>
      </c>
      <c r="E25" s="461">
        <v>5162553.279260464</v>
      </c>
      <c r="F25" s="462">
        <v>0.25386274404108211</v>
      </c>
      <c r="G25" s="468">
        <v>0.60610956994481913</v>
      </c>
      <c r="H25" s="468">
        <v>0.10459008210572462</v>
      </c>
      <c r="I25" s="469">
        <v>3.3556997723648538</v>
      </c>
      <c r="J25" s="469">
        <v>0.11848517205701059</v>
      </c>
      <c r="K25" s="462">
        <v>3.6600963076634845E-2</v>
      </c>
      <c r="L25" s="463">
        <v>85565496.261453733</v>
      </c>
      <c r="M25" s="463">
        <v>19733493.564025275</v>
      </c>
      <c r="N25" s="462">
        <v>0.29975532803889787</v>
      </c>
      <c r="O25" s="461">
        <v>14303382.120382087</v>
      </c>
      <c r="P25" s="461">
        <v>2500796.4768478908</v>
      </c>
      <c r="Q25" s="462">
        <v>0.21188547597770668</v>
      </c>
    </row>
    <row r="26" spans="1:17" x14ac:dyDescent="0.25">
      <c r="A26" s="485" t="s">
        <v>111</v>
      </c>
      <c r="B26" s="485" t="s">
        <v>451</v>
      </c>
      <c r="C26" s="247" t="s">
        <v>162</v>
      </c>
      <c r="D26" s="465">
        <v>234948671.20316738</v>
      </c>
      <c r="E26" s="465">
        <v>-7104330.4407145381</v>
      </c>
      <c r="F26" s="466">
        <v>-2.9350309198671761E-2</v>
      </c>
      <c r="G26" s="470">
        <v>5.5848120142771007</v>
      </c>
      <c r="H26" s="470">
        <v>-0.38461586094708444</v>
      </c>
      <c r="I26" s="471">
        <v>1.6113000960405321</v>
      </c>
      <c r="J26" s="471">
        <v>2.5479364246801417E-2</v>
      </c>
      <c r="K26" s="466">
        <v>1.6066988995648686E-2</v>
      </c>
      <c r="L26" s="467">
        <v>378572816.47425902</v>
      </c>
      <c r="M26" s="467">
        <v>-5279851.7255108953</v>
      </c>
      <c r="N26" s="466">
        <v>-1.3754891297936951E-2</v>
      </c>
      <c r="O26" s="465">
        <v>111690575.38548586</v>
      </c>
      <c r="P26" s="465">
        <v>-3727213.4878686368</v>
      </c>
      <c r="Q26" s="466">
        <v>-3.2293232475267997E-2</v>
      </c>
    </row>
    <row r="27" spans="1:17" x14ac:dyDescent="0.25">
      <c r="A27" s="485" t="s">
        <v>111</v>
      </c>
      <c r="B27" s="485" t="s">
        <v>451</v>
      </c>
      <c r="C27" s="246" t="s">
        <v>163</v>
      </c>
      <c r="D27" s="461">
        <v>1855875.6080271835</v>
      </c>
      <c r="E27" s="461">
        <v>-521755.17294135643</v>
      </c>
      <c r="F27" s="462">
        <v>-0.21944331185383495</v>
      </c>
      <c r="G27" s="468">
        <v>4.4114811714561018E-2</v>
      </c>
      <c r="H27" s="468">
        <v>-1.452150084720636E-2</v>
      </c>
      <c r="I27" s="469">
        <v>2.1398728212491229</v>
      </c>
      <c r="J27" s="469">
        <v>0.38695726658764973</v>
      </c>
      <c r="K27" s="462">
        <v>0.22075066055442685</v>
      </c>
      <c r="L27" s="463">
        <v>3971337.7732365606</v>
      </c>
      <c r="M27" s="463">
        <v>-196448.20596509892</v>
      </c>
      <c r="N27" s="462">
        <v>-4.7134907345393162E-2</v>
      </c>
      <c r="O27" s="461">
        <v>1049989.8566221828</v>
      </c>
      <c r="P27" s="461">
        <v>-147693.43481823918</v>
      </c>
      <c r="Q27" s="462">
        <v>-0.12331593491682781</v>
      </c>
    </row>
    <row r="28" spans="1:17" x14ac:dyDescent="0.25">
      <c r="A28" s="485" t="s">
        <v>111</v>
      </c>
      <c r="B28" s="485" t="s">
        <v>451</v>
      </c>
      <c r="C28" s="247" t="s">
        <v>164</v>
      </c>
      <c r="D28" s="465">
        <v>3944618645.6894646</v>
      </c>
      <c r="E28" s="465">
        <v>154507548.08807802</v>
      </c>
      <c r="F28" s="466">
        <v>4.0765968096782131E-2</v>
      </c>
      <c r="G28" s="470">
        <v>93.764963604063141</v>
      </c>
      <c r="H28" s="470">
        <v>0.29454727968821715</v>
      </c>
      <c r="I28" s="471">
        <v>2.3100179746196585</v>
      </c>
      <c r="J28" s="471">
        <v>7.0641978768591684E-2</v>
      </c>
      <c r="K28" s="466">
        <v>3.1545385366044551E-2</v>
      </c>
      <c r="L28" s="467">
        <v>9112139974.5625172</v>
      </c>
      <c r="M28" s="467">
        <v>624656160.98523235</v>
      </c>
      <c r="N28" s="466">
        <v>7.3597331636259547E-2</v>
      </c>
      <c r="O28" s="465">
        <v>2024864065.3688874</v>
      </c>
      <c r="P28" s="465">
        <v>84440716.303598166</v>
      </c>
      <c r="Q28" s="466">
        <v>4.3516646171194363E-2</v>
      </c>
    </row>
    <row r="29" spans="1:17" x14ac:dyDescent="0.25">
      <c r="A29" s="485" t="s">
        <v>111</v>
      </c>
      <c r="B29" s="485" t="s">
        <v>484</v>
      </c>
      <c r="C29" s="246" t="s">
        <v>33</v>
      </c>
      <c r="D29" s="461">
        <v>25152003.566963624</v>
      </c>
      <c r="E29" s="461">
        <v>5599333.9473498389</v>
      </c>
      <c r="F29" s="462">
        <v>0.28637183854080994</v>
      </c>
      <c r="G29" s="468">
        <v>0.59986753109138247</v>
      </c>
      <c r="H29" s="468">
        <v>0.11571812348143184</v>
      </c>
      <c r="I29" s="469">
        <v>3.3524894193759782</v>
      </c>
      <c r="J29" s="469">
        <v>0.11638933670443841</v>
      </c>
      <c r="K29" s="462">
        <v>3.5965926186174689E-2</v>
      </c>
      <c r="L29" s="463">
        <v>84321825.834352419</v>
      </c>
      <c r="M29" s="463">
        <v>21047430.061870947</v>
      </c>
      <c r="N29" s="462">
        <v>0.33263739313374274</v>
      </c>
      <c r="O29" s="461">
        <v>14126099.530747749</v>
      </c>
      <c r="P29" s="461">
        <v>2730686.5823498815</v>
      </c>
      <c r="Q29" s="462">
        <v>0.2396303314952532</v>
      </c>
    </row>
    <row r="30" spans="1:17" x14ac:dyDescent="0.25">
      <c r="A30" s="485" t="s">
        <v>111</v>
      </c>
      <c r="B30" s="485" t="s">
        <v>452</v>
      </c>
      <c r="C30" s="247" t="s">
        <v>162</v>
      </c>
      <c r="D30" s="465">
        <v>235966058.25270817</v>
      </c>
      <c r="E30" s="465">
        <v>-5273524.4592406154</v>
      </c>
      <c r="F30" s="466">
        <v>-2.1860112672875277E-2</v>
      </c>
      <c r="G30" s="470">
        <v>5.627717744575099</v>
      </c>
      <c r="H30" s="470">
        <v>-0.34568656973401257</v>
      </c>
      <c r="I30" s="471">
        <v>1.6080012589620511</v>
      </c>
      <c r="J30" s="471">
        <v>2.1616697019576581E-2</v>
      </c>
      <c r="K30" s="466">
        <v>1.3626391442632082E-2</v>
      </c>
      <c r="L30" s="467">
        <v>379433718.74266744</v>
      </c>
      <c r="M30" s="467">
        <v>-3265031.0010128021</v>
      </c>
      <c r="N30" s="466">
        <v>-8.5315956825038463E-3</v>
      </c>
      <c r="O30" s="465">
        <v>112257297.85737957</v>
      </c>
      <c r="P30" s="465">
        <v>-2649817.0185800493</v>
      </c>
      <c r="Q30" s="466">
        <v>-2.3060513019063127E-2</v>
      </c>
    </row>
    <row r="31" spans="1:17" x14ac:dyDescent="0.25">
      <c r="A31" s="485" t="s">
        <v>111</v>
      </c>
      <c r="B31" s="485" t="s">
        <v>452</v>
      </c>
      <c r="C31" s="246" t="s">
        <v>163</v>
      </c>
      <c r="D31" s="461">
        <v>1850003.4903971641</v>
      </c>
      <c r="E31" s="461">
        <v>-521806.64842343191</v>
      </c>
      <c r="F31" s="462">
        <v>-0.22000354913859377</v>
      </c>
      <c r="G31" s="468">
        <v>4.4122012917993475E-2</v>
      </c>
      <c r="H31" s="468">
        <v>-1.4607076051083495E-2</v>
      </c>
      <c r="I31" s="469">
        <v>2.1325510106016727</v>
      </c>
      <c r="J31" s="469">
        <v>0.38936107086111305</v>
      </c>
      <c r="K31" s="462">
        <v>0.22336124250410827</v>
      </c>
      <c r="L31" s="463">
        <v>3945226.8130630944</v>
      </c>
      <c r="M31" s="463">
        <v>-189288.75990362884</v>
      </c>
      <c r="N31" s="462">
        <v>-4.5782572725395404E-2</v>
      </c>
      <c r="O31" s="461">
        <v>1047370.8833344812</v>
      </c>
      <c r="P31" s="461">
        <v>-141561.42058167001</v>
      </c>
      <c r="Q31" s="462">
        <v>-0.11906600578972372</v>
      </c>
    </row>
    <row r="32" spans="1:17" x14ac:dyDescent="0.25">
      <c r="A32" s="485" t="s">
        <v>111</v>
      </c>
      <c r="B32" s="485" t="s">
        <v>452</v>
      </c>
      <c r="C32" s="247" t="s">
        <v>164</v>
      </c>
      <c r="D32" s="465">
        <v>3929958249.8053198</v>
      </c>
      <c r="E32" s="465">
        <v>154561216.82019138</v>
      </c>
      <c r="F32" s="466">
        <v>4.0939062956772791E-2</v>
      </c>
      <c r="G32" s="470">
        <v>93.728292711415278</v>
      </c>
      <c r="H32" s="470">
        <v>0.24457552230339275</v>
      </c>
      <c r="I32" s="471">
        <v>2.3035272213046238</v>
      </c>
      <c r="J32" s="471">
        <v>6.4924230074309364E-2</v>
      </c>
      <c r="K32" s="466">
        <v>2.9002118878894038E-2</v>
      </c>
      <c r="L32" s="467">
        <v>9052765807.017231</v>
      </c>
      <c r="M32" s="467">
        <v>601150715.89466763</v>
      </c>
      <c r="N32" s="466">
        <v>7.1128501406329592E-2</v>
      </c>
      <c r="O32" s="465">
        <v>2015265615.2802596</v>
      </c>
      <c r="P32" s="465">
        <v>82761267.024251938</v>
      </c>
      <c r="Q32" s="466">
        <v>4.2825915035554774E-2</v>
      </c>
    </row>
    <row r="33" spans="1:17" x14ac:dyDescent="0.25">
      <c r="A33" s="485" t="s">
        <v>112</v>
      </c>
      <c r="B33" s="485" t="s">
        <v>482</v>
      </c>
      <c r="C33" s="246" t="s">
        <v>33</v>
      </c>
      <c r="D33" s="461">
        <v>1545612.8297392726</v>
      </c>
      <c r="E33" s="461">
        <v>274146.59901473066</v>
      </c>
      <c r="F33" s="462">
        <v>0.21561453414182213</v>
      </c>
      <c r="G33" s="468">
        <v>0.80635498076442191</v>
      </c>
      <c r="H33" s="468">
        <v>0.121415834728269</v>
      </c>
      <c r="I33" s="469">
        <v>3.6007077462770827</v>
      </c>
      <c r="J33" s="469">
        <v>6.7871227288851088E-2</v>
      </c>
      <c r="K33" s="462">
        <v>1.9211539204845154E-2</v>
      </c>
      <c r="L33" s="463">
        <v>5565300.0887874402</v>
      </c>
      <c r="M33" s="463">
        <v>1073417.7562234616</v>
      </c>
      <c r="N33" s="462">
        <v>0.23896836042246722</v>
      </c>
      <c r="O33" s="461">
        <v>887840.76878786087</v>
      </c>
      <c r="P33" s="461">
        <v>147328.01709369523</v>
      </c>
      <c r="Q33" s="462">
        <v>0.19895405819364231</v>
      </c>
    </row>
    <row r="34" spans="1:17" x14ac:dyDescent="0.25">
      <c r="A34" s="485" t="s">
        <v>112</v>
      </c>
      <c r="B34" s="485" t="s">
        <v>444</v>
      </c>
      <c r="C34" s="247" t="s">
        <v>162</v>
      </c>
      <c r="D34" s="465">
        <v>7991552.6911510108</v>
      </c>
      <c r="E34" s="465">
        <v>-694799.05783376377</v>
      </c>
      <c r="F34" s="466">
        <v>-7.9987442128966177E-2</v>
      </c>
      <c r="G34" s="470">
        <v>4.1692383710595697</v>
      </c>
      <c r="H34" s="470">
        <v>-0.51010128055579074</v>
      </c>
      <c r="I34" s="471">
        <v>1.9335903894577133</v>
      </c>
      <c r="J34" s="471">
        <v>3.466490234429731E-2</v>
      </c>
      <c r="K34" s="466">
        <v>1.8255009256309435E-2</v>
      </c>
      <c r="L34" s="467">
        <v>15452389.480454519</v>
      </c>
      <c r="M34" s="467">
        <v>-1042345.2457248662</v>
      </c>
      <c r="N34" s="466">
        <v>-6.3192604369109534E-2</v>
      </c>
      <c r="O34" s="465">
        <v>4355941.1059067249</v>
      </c>
      <c r="P34" s="465">
        <v>-379655.34231372923</v>
      </c>
      <c r="Q34" s="466">
        <v>-8.0170543766751146E-2</v>
      </c>
    </row>
    <row r="35" spans="1:17" x14ac:dyDescent="0.25">
      <c r="A35" s="485" t="s">
        <v>112</v>
      </c>
      <c r="B35" s="485" t="s">
        <v>444</v>
      </c>
      <c r="C35" s="246" t="s">
        <v>163</v>
      </c>
      <c r="D35" s="461">
        <v>13408.887697696686</v>
      </c>
      <c r="E35" s="461">
        <v>-635.65870474322946</v>
      </c>
      <c r="F35" s="462">
        <v>-4.5260180466404988E-2</v>
      </c>
      <c r="G35" s="468">
        <v>6.99549277380961E-3</v>
      </c>
      <c r="H35" s="468">
        <v>-5.7030754938936206E-4</v>
      </c>
      <c r="I35" s="469">
        <v>3.6760802727105277</v>
      </c>
      <c r="J35" s="469">
        <v>0.20224327945927678</v>
      </c>
      <c r="K35" s="462">
        <v>5.8218989507044266E-2</v>
      </c>
      <c r="L35" s="463">
        <v>49292.147544493673</v>
      </c>
      <c r="M35" s="463">
        <v>503.68269826412143</v>
      </c>
      <c r="N35" s="462">
        <v>1.0323807068978659E-2</v>
      </c>
      <c r="O35" s="461">
        <v>13408.887697696686</v>
      </c>
      <c r="P35" s="461">
        <v>-634.91487967967987</v>
      </c>
      <c r="Q35" s="462">
        <v>-4.5209613007696763E-2</v>
      </c>
    </row>
    <row r="36" spans="1:17" x14ac:dyDescent="0.25">
      <c r="A36" s="485" t="s">
        <v>112</v>
      </c>
      <c r="B36" s="485" t="s">
        <v>444</v>
      </c>
      <c r="C36" s="247" t="s">
        <v>164</v>
      </c>
      <c r="D36" s="465">
        <v>182128384.19027087</v>
      </c>
      <c r="E36" s="465">
        <v>6468247.4237869084</v>
      </c>
      <c r="F36" s="466">
        <v>3.6822511600258831E-2</v>
      </c>
      <c r="G36" s="470">
        <v>95.017411155402201</v>
      </c>
      <c r="H36" s="470">
        <v>0.38925575337688656</v>
      </c>
      <c r="I36" s="471">
        <v>2.434169088542157</v>
      </c>
      <c r="J36" s="471">
        <v>7.0302816963152104E-2</v>
      </c>
      <c r="K36" s="466">
        <v>2.974060665292692E-2</v>
      </c>
      <c r="L36" s="467">
        <v>443331282.94208747</v>
      </c>
      <c r="M36" s="467">
        <v>28094210.378840923</v>
      </c>
      <c r="N36" s="466">
        <v>6.7658242086661893E-2</v>
      </c>
      <c r="O36" s="465">
        <v>100471773.71335685</v>
      </c>
      <c r="P36" s="465">
        <v>4895920.3730650395</v>
      </c>
      <c r="Q36" s="466">
        <v>5.1225494745345594E-2</v>
      </c>
    </row>
    <row r="37" spans="1:17" x14ac:dyDescent="0.25">
      <c r="A37" s="485" t="s">
        <v>112</v>
      </c>
      <c r="B37" s="485" t="s">
        <v>483</v>
      </c>
      <c r="C37" s="246" t="s">
        <v>33</v>
      </c>
      <c r="D37" s="461">
        <v>19544094.580051702</v>
      </c>
      <c r="E37" s="461">
        <v>5416206.7586652841</v>
      </c>
      <c r="F37" s="462">
        <v>0.38336988707302555</v>
      </c>
      <c r="G37" s="468">
        <v>0.84190443870577203</v>
      </c>
      <c r="H37" s="468">
        <v>0.22060261616780008</v>
      </c>
      <c r="I37" s="469">
        <v>3.5822249376440909</v>
      </c>
      <c r="J37" s="469">
        <v>4.7833490664672684E-2</v>
      </c>
      <c r="K37" s="462">
        <v>1.3533727483850838E-2</v>
      </c>
      <c r="L37" s="463">
        <v>70011342.988335922</v>
      </c>
      <c r="M37" s="463">
        <v>20077857.108543083</v>
      </c>
      <c r="N37" s="462">
        <v>0.40209203813403743</v>
      </c>
      <c r="O37" s="461">
        <v>11175817.151129382</v>
      </c>
      <c r="P37" s="461">
        <v>2629170.0633422267</v>
      </c>
      <c r="Q37" s="462">
        <v>0.30762590713488264</v>
      </c>
    </row>
    <row r="38" spans="1:17" x14ac:dyDescent="0.25">
      <c r="A38" s="485" t="s">
        <v>112</v>
      </c>
      <c r="B38" s="485" t="s">
        <v>451</v>
      </c>
      <c r="C38" s="247" t="s">
        <v>162</v>
      </c>
      <c r="D38" s="465">
        <v>100034357.50446811</v>
      </c>
      <c r="E38" s="465">
        <v>-4891803.0575984418</v>
      </c>
      <c r="F38" s="466">
        <v>-4.6621386233844063E-2</v>
      </c>
      <c r="G38" s="470">
        <v>4.3091978122155083</v>
      </c>
      <c r="H38" s="470">
        <v>-0.30513772139764139</v>
      </c>
      <c r="I38" s="471">
        <v>1.9137090580012401</v>
      </c>
      <c r="J38" s="471">
        <v>3.4948717239908333E-2</v>
      </c>
      <c r="K38" s="466">
        <v>1.8602009251348171E-2</v>
      </c>
      <c r="L38" s="467">
        <v>191436656.06763497</v>
      </c>
      <c r="M38" s="467">
        <v>-5694453.1047314107</v>
      </c>
      <c r="N38" s="466">
        <v>-2.8886628440528517E-2</v>
      </c>
      <c r="O38" s="465">
        <v>54553851.336350523</v>
      </c>
      <c r="P38" s="465">
        <v>-2323501.306578204</v>
      </c>
      <c r="Q38" s="466">
        <v>-4.0851080414465689E-2</v>
      </c>
    </row>
    <row r="39" spans="1:17" x14ac:dyDescent="0.25">
      <c r="A39" s="485" t="s">
        <v>112</v>
      </c>
      <c r="B39" s="485" t="s">
        <v>451</v>
      </c>
      <c r="C39" s="246" t="s">
        <v>163</v>
      </c>
      <c r="D39" s="461">
        <v>244016.17792090127</v>
      </c>
      <c r="E39" s="461">
        <v>-665909.79024127079</v>
      </c>
      <c r="F39" s="462">
        <v>-0.73182853720093932</v>
      </c>
      <c r="G39" s="468">
        <v>1.0511528301613487E-2</v>
      </c>
      <c r="H39" s="468">
        <v>-2.9504266666548106E-2</v>
      </c>
      <c r="I39" s="469">
        <v>3.4875737629927905</v>
      </c>
      <c r="J39" s="469">
        <v>1.9623807807045268</v>
      </c>
      <c r="K39" s="462">
        <v>1.2866442499363886</v>
      </c>
      <c r="L39" s="463">
        <v>851024.41986271599</v>
      </c>
      <c r="M39" s="463">
        <v>-536788.28118008282</v>
      </c>
      <c r="N39" s="462">
        <v>-0.38678726659349744</v>
      </c>
      <c r="O39" s="461">
        <v>244016.57616397092</v>
      </c>
      <c r="P39" s="461">
        <v>-219814.30887326715</v>
      </c>
      <c r="Q39" s="462">
        <v>-0.47391046168825007</v>
      </c>
    </row>
    <row r="40" spans="1:17" x14ac:dyDescent="0.25">
      <c r="A40" s="485" t="s">
        <v>112</v>
      </c>
      <c r="B40" s="485" t="s">
        <v>451</v>
      </c>
      <c r="C40" s="247" t="s">
        <v>164</v>
      </c>
      <c r="D40" s="465">
        <v>2201592371.8940144</v>
      </c>
      <c r="E40" s="465">
        <v>47639337.009275436</v>
      </c>
      <c r="F40" s="466">
        <v>2.2117166083811427E-2</v>
      </c>
      <c r="G40" s="470">
        <v>94.838386220777082</v>
      </c>
      <c r="H40" s="470">
        <v>0.11403937189642477</v>
      </c>
      <c r="I40" s="471">
        <v>2.46847373241097</v>
      </c>
      <c r="J40" s="471">
        <v>6.3565580908507613E-2</v>
      </c>
      <c r="K40" s="466">
        <v>2.6431604412332804E-2</v>
      </c>
      <c r="L40" s="467">
        <v>5434572939.4967384</v>
      </c>
      <c r="M40" s="467">
        <v>254513727.94896221</v>
      </c>
      <c r="N40" s="466">
        <v>4.9133362680793519E-2</v>
      </c>
      <c r="O40" s="465">
        <v>1230554549.8088026</v>
      </c>
      <c r="P40" s="465">
        <v>36281685.171369553</v>
      </c>
      <c r="Q40" s="466">
        <v>3.0379728323128432E-2</v>
      </c>
    </row>
    <row r="41" spans="1:17" x14ac:dyDescent="0.25">
      <c r="A41" s="485" t="s">
        <v>112</v>
      </c>
      <c r="B41" s="485" t="s">
        <v>484</v>
      </c>
      <c r="C41" s="246" t="s">
        <v>33</v>
      </c>
      <c r="D41" s="461">
        <v>19269947.981036972</v>
      </c>
      <c r="E41" s="461">
        <v>5888077.3481213097</v>
      </c>
      <c r="F41" s="462">
        <v>0.44000405545980131</v>
      </c>
      <c r="G41" s="468">
        <v>0.83226290475970222</v>
      </c>
      <c r="H41" s="468">
        <v>0.24187130111469768</v>
      </c>
      <c r="I41" s="469">
        <v>3.5774837223199785</v>
      </c>
      <c r="J41" s="469">
        <v>2.8151365301060327E-2</v>
      </c>
      <c r="K41" s="462">
        <v>7.9314537128060449E-3</v>
      </c>
      <c r="L41" s="463">
        <v>68937925.232112497</v>
      </c>
      <c r="M41" s="463">
        <v>21441218.797263704</v>
      </c>
      <c r="N41" s="462">
        <v>0.45142538097193358</v>
      </c>
      <c r="O41" s="461">
        <v>11028489.134035684</v>
      </c>
      <c r="P41" s="461">
        <v>2868095.1274956763</v>
      </c>
      <c r="Q41" s="462">
        <v>0.35146527547531292</v>
      </c>
    </row>
    <row r="42" spans="1:17" x14ac:dyDescent="0.25">
      <c r="A42" s="485" t="s">
        <v>112</v>
      </c>
      <c r="B42" s="485" t="s">
        <v>452</v>
      </c>
      <c r="C42" s="247" t="s">
        <v>162</v>
      </c>
      <c r="D42" s="465">
        <v>100729156.56230187</v>
      </c>
      <c r="E42" s="465">
        <v>-3595821.7479276657</v>
      </c>
      <c r="F42" s="466">
        <v>-3.4467505348861206E-2</v>
      </c>
      <c r="G42" s="470">
        <v>4.350460131860971</v>
      </c>
      <c r="H42" s="470">
        <v>-0.25222905370820925</v>
      </c>
      <c r="I42" s="471">
        <v>1.9108568748345454</v>
      </c>
      <c r="J42" s="471">
        <v>3.109369172299048E-2</v>
      </c>
      <c r="K42" s="466">
        <v>1.6541281371157283E-2</v>
      </c>
      <c r="L42" s="467">
        <v>192479001.3133598</v>
      </c>
      <c r="M42" s="467">
        <v>-3627251.9931212068</v>
      </c>
      <c r="N42" s="466">
        <v>-1.8496360681841306E-2</v>
      </c>
      <c r="O42" s="465">
        <v>54933506.67866423</v>
      </c>
      <c r="P42" s="465">
        <v>-1562311.409899801</v>
      </c>
      <c r="Q42" s="466">
        <v>-2.7653576189492272E-2</v>
      </c>
    </row>
    <row r="43" spans="1:17" x14ac:dyDescent="0.25">
      <c r="A43" s="485" t="s">
        <v>112</v>
      </c>
      <c r="B43" s="485" t="s">
        <v>452</v>
      </c>
      <c r="C43" s="246" t="s">
        <v>163</v>
      </c>
      <c r="D43" s="461">
        <v>244651.8366256445</v>
      </c>
      <c r="E43" s="461">
        <v>-658445.75255668024</v>
      </c>
      <c r="F43" s="462">
        <v>-0.72909701060418608</v>
      </c>
      <c r="G43" s="468">
        <v>1.0566434761797311E-2</v>
      </c>
      <c r="H43" s="468">
        <v>-2.9277115407774147E-2</v>
      </c>
      <c r="I43" s="469">
        <v>3.476453514084513</v>
      </c>
      <c r="J43" s="469">
        <v>1.9786575296398643</v>
      </c>
      <c r="K43" s="462">
        <v>1.3210460905151304</v>
      </c>
      <c r="L43" s="463">
        <v>850520.73716445197</v>
      </c>
      <c r="M43" s="463">
        <v>-502135.20547447703</v>
      </c>
      <c r="N43" s="462">
        <v>-0.37122167555398411</v>
      </c>
      <c r="O43" s="461">
        <v>244651.4910436506</v>
      </c>
      <c r="P43" s="461">
        <v>-209924.53805336467</v>
      </c>
      <c r="Q43" s="462">
        <v>-0.46180292099952047</v>
      </c>
    </row>
    <row r="44" spans="1:17" x14ac:dyDescent="0.25">
      <c r="A44" s="485" t="s">
        <v>112</v>
      </c>
      <c r="B44" s="485" t="s">
        <v>452</v>
      </c>
      <c r="C44" s="247" t="s">
        <v>164</v>
      </c>
      <c r="D44" s="465">
        <v>2195124124.4702268</v>
      </c>
      <c r="E44" s="465">
        <v>47124832.270556927</v>
      </c>
      <c r="F44" s="466">
        <v>2.1938942178280935E-2</v>
      </c>
      <c r="G44" s="470">
        <v>94.806710528617472</v>
      </c>
      <c r="H44" s="470">
        <v>3.9634868001201085E-2</v>
      </c>
      <c r="I44" s="471">
        <v>2.4629489826333661</v>
      </c>
      <c r="J44" s="471">
        <v>5.81506662955249E-2</v>
      </c>
      <c r="K44" s="466">
        <v>2.418109905535859E-2</v>
      </c>
      <c r="L44" s="467">
        <v>5406478729.1179037</v>
      </c>
      <c r="M44" s="467">
        <v>240973647.74126339</v>
      </c>
      <c r="N44" s="466">
        <v>4.665054896762242E-2</v>
      </c>
      <c r="O44" s="465">
        <v>1225658629.4357378</v>
      </c>
      <c r="P44" s="465">
        <v>35555498.13914752</v>
      </c>
      <c r="Q44" s="466">
        <v>2.9875980664306474E-2</v>
      </c>
    </row>
    <row r="45" spans="1:17" x14ac:dyDescent="0.25">
      <c r="A45" s="485" t="s">
        <v>113</v>
      </c>
      <c r="B45" s="485" t="s">
        <v>482</v>
      </c>
      <c r="C45" s="246" t="s">
        <v>33</v>
      </c>
      <c r="D45" s="461">
        <v>226.60675621032715</v>
      </c>
      <c r="E45" s="461">
        <v>175.50708389282227</v>
      </c>
      <c r="F45" s="462">
        <v>3.4346029227412469</v>
      </c>
      <c r="G45" s="468">
        <v>2.2836841977960588E-2</v>
      </c>
      <c r="H45" s="468">
        <v>1.8069284282269175E-2</v>
      </c>
      <c r="I45" s="469">
        <v>3.4950000000000001</v>
      </c>
      <c r="J45" s="469">
        <v>0.50500000000000034</v>
      </c>
      <c r="K45" s="462">
        <v>0.16889632107023425</v>
      </c>
      <c r="L45" s="463">
        <v>791.99061295509341</v>
      </c>
      <c r="M45" s="463">
        <v>639.20259272575379</v>
      </c>
      <c r="N45" s="462">
        <v>4.1835910417995512</v>
      </c>
      <c r="O45" s="461">
        <v>113.30337810516357</v>
      </c>
      <c r="P45" s="461">
        <v>87.753541946411133</v>
      </c>
      <c r="Q45" s="462">
        <v>3.4346029227412469</v>
      </c>
    </row>
    <row r="46" spans="1:17" x14ac:dyDescent="0.25">
      <c r="A46" s="485" t="s">
        <v>113</v>
      </c>
      <c r="B46" s="485" t="s">
        <v>444</v>
      </c>
      <c r="C46" s="247" t="s">
        <v>162</v>
      </c>
      <c r="D46" s="465">
        <v>3020.1471517948507</v>
      </c>
      <c r="E46" s="465">
        <v>-23749.144689101377</v>
      </c>
      <c r="F46" s="466">
        <v>-0.88717866838819825</v>
      </c>
      <c r="G46" s="470">
        <v>0.30436260775786861</v>
      </c>
      <c r="H46" s="470">
        <v>-2.1931904593398786</v>
      </c>
      <c r="I46" s="471">
        <v>3.7590971830600037</v>
      </c>
      <c r="J46" s="471">
        <v>0.79611678331822144</v>
      </c>
      <c r="K46" s="466">
        <v>0.26868783316541728</v>
      </c>
      <c r="L46" s="467">
        <v>11353.026650738717</v>
      </c>
      <c r="M46" s="467">
        <v>-67963.860388804431</v>
      </c>
      <c r="N46" s="466">
        <v>-0.85686494926258638</v>
      </c>
      <c r="O46" s="465">
        <v>2887.3303223848343</v>
      </c>
      <c r="P46" s="465">
        <v>-11576.941046967275</v>
      </c>
      <c r="Q46" s="466">
        <v>-0.80038190319750857</v>
      </c>
    </row>
    <row r="47" spans="1:17" x14ac:dyDescent="0.25">
      <c r="A47" s="485" t="s">
        <v>113</v>
      </c>
      <c r="B47" s="485" t="s">
        <v>444</v>
      </c>
      <c r="C47" s="246" t="s">
        <v>163</v>
      </c>
      <c r="D47" s="460"/>
      <c r="E47" s="460"/>
      <c r="F47" s="460"/>
      <c r="G47" s="460"/>
      <c r="H47" s="460"/>
      <c r="I47" s="460"/>
      <c r="J47" s="460"/>
      <c r="K47" s="460"/>
      <c r="L47" s="460"/>
      <c r="M47" s="460"/>
      <c r="N47" s="460"/>
      <c r="O47" s="460"/>
      <c r="P47" s="460"/>
      <c r="Q47" s="460"/>
    </row>
    <row r="48" spans="1:17" x14ac:dyDescent="0.25">
      <c r="A48" s="485" t="s">
        <v>113</v>
      </c>
      <c r="B48" s="485" t="s">
        <v>444</v>
      </c>
      <c r="C48" s="247" t="s">
        <v>164</v>
      </c>
      <c r="D48" s="465">
        <v>989039.11656839948</v>
      </c>
      <c r="E48" s="465">
        <v>-55961.234930793173</v>
      </c>
      <c r="F48" s="466">
        <v>-5.3551402973701687E-2</v>
      </c>
      <c r="G48" s="470">
        <v>99.672800550264199</v>
      </c>
      <c r="H48" s="470">
        <v>2.1751211750576829</v>
      </c>
      <c r="I48" s="471">
        <v>2.9266097986449129</v>
      </c>
      <c r="J48" s="471">
        <v>7.128761088058333E-2</v>
      </c>
      <c r="K48" s="466">
        <v>2.4966573364668301E-2</v>
      </c>
      <c r="L48" s="467">
        <v>2894531.5697921859</v>
      </c>
      <c r="M48" s="467">
        <v>-89281.120064982213</v>
      </c>
      <c r="N48" s="466">
        <v>-2.9921824640157288E-2</v>
      </c>
      <c r="O48" s="465">
        <v>573461.93788301945</v>
      </c>
      <c r="P48" s="465">
        <v>-32354.228202924831</v>
      </c>
      <c r="Q48" s="466">
        <v>-5.3406016567631324E-2</v>
      </c>
    </row>
    <row r="49" spans="1:17" x14ac:dyDescent="0.25">
      <c r="A49" s="485" t="s">
        <v>113</v>
      </c>
      <c r="B49" s="485" t="s">
        <v>483</v>
      </c>
      <c r="C49" s="246" t="s">
        <v>33</v>
      </c>
      <c r="D49" s="461">
        <v>2136.8792395591736</v>
      </c>
      <c r="E49" s="461">
        <v>-6998.8175103664398</v>
      </c>
      <c r="F49" s="462">
        <v>-0.76609564677411468</v>
      </c>
      <c r="G49" s="468">
        <v>1.7253394103250278E-2</v>
      </c>
      <c r="H49" s="468">
        <v>-5.0612083025368362E-2</v>
      </c>
      <c r="I49" s="469">
        <v>3.5195405191900146</v>
      </c>
      <c r="J49" s="469">
        <v>1.2312137406629038</v>
      </c>
      <c r="K49" s="462">
        <v>0.538041049126462</v>
      </c>
      <c r="L49" s="463">
        <v>7520.8330682444575</v>
      </c>
      <c r="M49" s="463">
        <v>-13384.626445113419</v>
      </c>
      <c r="N49" s="462">
        <v>-0.64024550316921269</v>
      </c>
      <c r="O49" s="461">
        <v>1068.4396197795868</v>
      </c>
      <c r="P49" s="461">
        <v>-3499.4087551832199</v>
      </c>
      <c r="Q49" s="462">
        <v>-0.76609564677411468</v>
      </c>
    </row>
    <row r="50" spans="1:17" x14ac:dyDescent="0.25">
      <c r="A50" s="485" t="s">
        <v>113</v>
      </c>
      <c r="B50" s="485" t="s">
        <v>451</v>
      </c>
      <c r="C50" s="247" t="s">
        <v>162</v>
      </c>
      <c r="D50" s="465">
        <v>114032.18664195096</v>
      </c>
      <c r="E50" s="465">
        <v>-176706.38328211673</v>
      </c>
      <c r="F50" s="466">
        <v>-0.60778445504587575</v>
      </c>
      <c r="G50" s="470">
        <v>0.92070820857188185</v>
      </c>
      <c r="H50" s="470">
        <v>-1.239073612967867</v>
      </c>
      <c r="I50" s="471">
        <v>3.2223729225454716</v>
      </c>
      <c r="J50" s="471">
        <v>0.27928093255051634</v>
      </c>
      <c r="K50" s="466">
        <v>9.489371501126441E-2</v>
      </c>
      <c r="L50" s="467">
        <v>367454.23053367418</v>
      </c>
      <c r="M50" s="467">
        <v>-488216.12579243764</v>
      </c>
      <c r="N50" s="466">
        <v>-0.57056566490001137</v>
      </c>
      <c r="O50" s="465">
        <v>73804.578175167713</v>
      </c>
      <c r="P50" s="465">
        <v>-78780.321198992591</v>
      </c>
      <c r="Q50" s="466">
        <v>-0.5163048343716623</v>
      </c>
    </row>
    <row r="51" spans="1:17" x14ac:dyDescent="0.25">
      <c r="A51" s="485" t="s">
        <v>113</v>
      </c>
      <c r="B51" s="485" t="s">
        <v>451</v>
      </c>
      <c r="C51" s="246" t="s">
        <v>163</v>
      </c>
      <c r="D51" s="460"/>
      <c r="E51" s="460"/>
      <c r="F51" s="460"/>
      <c r="G51" s="460"/>
      <c r="H51" s="460"/>
      <c r="I51" s="460"/>
      <c r="J51" s="460"/>
      <c r="K51" s="460"/>
      <c r="L51" s="460"/>
      <c r="M51" s="460"/>
      <c r="N51" s="460"/>
      <c r="O51" s="460"/>
      <c r="P51" s="460"/>
      <c r="Q51" s="460"/>
    </row>
    <row r="52" spans="1:17" x14ac:dyDescent="0.25">
      <c r="A52" s="485" t="s">
        <v>113</v>
      </c>
      <c r="B52" s="485" t="s">
        <v>451</v>
      </c>
      <c r="C52" s="247" t="s">
        <v>164</v>
      </c>
      <c r="D52" s="465">
        <v>12269099.750047389</v>
      </c>
      <c r="E52" s="465">
        <v>-892504.6856409926</v>
      </c>
      <c r="F52" s="466">
        <v>-6.781123760420267E-2</v>
      </c>
      <c r="G52" s="470">
        <v>99.062038397324827</v>
      </c>
      <c r="H52" s="470">
        <v>1.2896856959932848</v>
      </c>
      <c r="I52" s="471">
        <v>2.9427031821706757</v>
      </c>
      <c r="J52" s="471">
        <v>4.4919467265239987E-2</v>
      </c>
      <c r="K52" s="466">
        <v>1.5501318139854982E-2</v>
      </c>
      <c r="L52" s="467">
        <v>36104318.876833893</v>
      </c>
      <c r="M52" s="467">
        <v>-2035164.1189310476</v>
      </c>
      <c r="N52" s="466">
        <v>-5.3361083031907772E-2</v>
      </c>
      <c r="O52" s="465">
        <v>7198406.1029225029</v>
      </c>
      <c r="P52" s="465">
        <v>-623173.75452321302</v>
      </c>
      <c r="Q52" s="466">
        <v>-7.9673642138932549E-2</v>
      </c>
    </row>
    <row r="53" spans="1:17" x14ac:dyDescent="0.25">
      <c r="A53" s="485" t="s">
        <v>113</v>
      </c>
      <c r="B53" s="485" t="s">
        <v>484</v>
      </c>
      <c r="C53" s="246" t="s">
        <v>33</v>
      </c>
      <c r="D53" s="461">
        <v>1961.3721556663513</v>
      </c>
      <c r="E53" s="461">
        <v>-8283.34157538414</v>
      </c>
      <c r="F53" s="462">
        <v>-0.80854788067706873</v>
      </c>
      <c r="G53" s="468">
        <v>1.5735283159585021E-2</v>
      </c>
      <c r="H53" s="468">
        <v>-5.9858155404643294E-2</v>
      </c>
      <c r="I53" s="469">
        <v>3.5085796724695304</v>
      </c>
      <c r="J53" s="469">
        <v>1.2454010953461889</v>
      </c>
      <c r="K53" s="462">
        <v>0.55028847830876026</v>
      </c>
      <c r="L53" s="463">
        <v>6881.6304755187039</v>
      </c>
      <c r="M53" s="463">
        <v>-16303.986169356107</v>
      </c>
      <c r="N53" s="462">
        <v>-0.70319398526586563</v>
      </c>
      <c r="O53" s="461">
        <v>980.68607783317566</v>
      </c>
      <c r="P53" s="461">
        <v>-4141.67078769207</v>
      </c>
      <c r="Q53" s="462">
        <v>-0.80854788067706873</v>
      </c>
    </row>
    <row r="54" spans="1:17" x14ac:dyDescent="0.25">
      <c r="A54" s="485" t="s">
        <v>113</v>
      </c>
      <c r="B54" s="485" t="s">
        <v>452</v>
      </c>
      <c r="C54" s="247" t="s">
        <v>162</v>
      </c>
      <c r="D54" s="465">
        <v>137781.33133105232</v>
      </c>
      <c r="E54" s="465">
        <v>-140551.68752233082</v>
      </c>
      <c r="F54" s="466">
        <v>-0.50497669339177076</v>
      </c>
      <c r="G54" s="470">
        <v>1.1053630267643682</v>
      </c>
      <c r="H54" s="470">
        <v>-0.9483937216862266</v>
      </c>
      <c r="I54" s="471">
        <v>3.160211087496922</v>
      </c>
      <c r="J54" s="471">
        <v>0.22290527714568009</v>
      </c>
      <c r="K54" s="466">
        <v>7.5887664253462647E-2</v>
      </c>
      <c r="L54" s="467">
        <v>435418.09092247859</v>
      </c>
      <c r="M54" s="467">
        <v>-382131.10256816552</v>
      </c>
      <c r="N54" s="466">
        <v>-0.46741053090224666</v>
      </c>
      <c r="O54" s="465">
        <v>85381.519222134986</v>
      </c>
      <c r="P54" s="465">
        <v>-60081.794604921655</v>
      </c>
      <c r="Q54" s="466">
        <v>-0.4130374389542214</v>
      </c>
    </row>
    <row r="55" spans="1:17" x14ac:dyDescent="0.25">
      <c r="A55" s="485" t="s">
        <v>113</v>
      </c>
      <c r="B55" s="485" t="s">
        <v>452</v>
      </c>
      <c r="C55" s="246" t="s">
        <v>163</v>
      </c>
      <c r="D55" s="460"/>
      <c r="E55" s="460"/>
      <c r="F55" s="460"/>
      <c r="G55" s="460"/>
      <c r="H55" s="460"/>
      <c r="I55" s="460"/>
      <c r="J55" s="460"/>
      <c r="K55" s="460"/>
      <c r="L55" s="460"/>
      <c r="M55" s="460"/>
      <c r="N55" s="460"/>
      <c r="O55" s="460"/>
      <c r="P55" s="460"/>
      <c r="Q55" s="460"/>
    </row>
    <row r="56" spans="1:17" x14ac:dyDescent="0.25">
      <c r="A56" s="485" t="s">
        <v>113</v>
      </c>
      <c r="B56" s="485" t="s">
        <v>452</v>
      </c>
      <c r="C56" s="247" t="s">
        <v>164</v>
      </c>
      <c r="D56" s="465">
        <v>12325060.984978186</v>
      </c>
      <c r="E56" s="465">
        <v>-938746.15291264281</v>
      </c>
      <c r="F56" s="466">
        <v>-7.0775015284331055E-2</v>
      </c>
      <c r="G56" s="470">
        <v>98.878901690076034</v>
      </c>
      <c r="H56" s="470">
        <v>1.0082518770908848</v>
      </c>
      <c r="I56" s="471">
        <v>2.9365858749917528</v>
      </c>
      <c r="J56" s="471">
        <v>3.864590612447838E-2</v>
      </c>
      <c r="K56" s="466">
        <v>1.3335647577124935E-2</v>
      </c>
      <c r="L56" s="467">
        <v>36193599.996898882</v>
      </c>
      <c r="M56" s="467">
        <v>-2244116.8473419994</v>
      </c>
      <c r="N56" s="466">
        <v>-5.8383198368303586E-2</v>
      </c>
      <c r="O56" s="465">
        <v>7230760.331125428</v>
      </c>
      <c r="P56" s="465">
        <v>-659819.85097146407</v>
      </c>
      <c r="Q56" s="466">
        <v>-8.3621208547952353E-2</v>
      </c>
    </row>
    <row r="57" spans="1:17" x14ac:dyDescent="0.25">
      <c r="A57" s="485" t="s">
        <v>114</v>
      </c>
      <c r="B57" s="485" t="s">
        <v>482</v>
      </c>
      <c r="C57" s="246" t="s">
        <v>33</v>
      </c>
      <c r="D57" s="461">
        <v>1319.515704870224</v>
      </c>
      <c r="E57" s="461">
        <v>309.48086881637573</v>
      </c>
      <c r="F57" s="462">
        <v>0.30640613350080165</v>
      </c>
      <c r="G57" s="468">
        <v>5.0082588995947697E-2</v>
      </c>
      <c r="H57" s="468">
        <v>1.3790248449462431E-2</v>
      </c>
      <c r="I57" s="469">
        <v>4.2958886530135585</v>
      </c>
      <c r="J57" s="469">
        <v>-1.0847109317188455</v>
      </c>
      <c r="K57" s="462">
        <v>-0.20159666495101064</v>
      </c>
      <c r="L57" s="463">
        <v>5668.4925440251827</v>
      </c>
      <c r="M57" s="463">
        <v>233.89952458858534</v>
      </c>
      <c r="N57" s="462">
        <v>4.3039013915495299E-2</v>
      </c>
      <c r="O57" s="461">
        <v>832.1840113401413</v>
      </c>
      <c r="P57" s="461">
        <v>-168.54890656471252</v>
      </c>
      <c r="Q57" s="462">
        <v>-0.168425464526128</v>
      </c>
    </row>
    <row r="58" spans="1:17" x14ac:dyDescent="0.25">
      <c r="A58" s="485" t="s">
        <v>114</v>
      </c>
      <c r="B58" s="485" t="s">
        <v>444</v>
      </c>
      <c r="C58" s="247" t="s">
        <v>162</v>
      </c>
      <c r="D58" s="465">
        <v>47224.883758716285</v>
      </c>
      <c r="E58" s="465">
        <v>-3183.9481615498662</v>
      </c>
      <c r="F58" s="466">
        <v>-6.3162506256563444E-2</v>
      </c>
      <c r="G58" s="470">
        <v>1.7924337201441709</v>
      </c>
      <c r="H58" s="470">
        <v>-1.8844890550501869E-2</v>
      </c>
      <c r="I58" s="471">
        <v>2.9325689067402001</v>
      </c>
      <c r="J58" s="471">
        <v>-7.2377823782725503E-2</v>
      </c>
      <c r="K58" s="466">
        <v>-2.4086225239051143E-2</v>
      </c>
      <c r="L58" s="467">
        <v>138490.22573523165</v>
      </c>
      <c r="M58" s="467">
        <v>-12985.628933051805</v>
      </c>
      <c r="N58" s="466">
        <v>-8.572738514325598E-2</v>
      </c>
      <c r="O58" s="465">
        <v>31557.73516523838</v>
      </c>
      <c r="P58" s="465">
        <v>-4465.2743047475815</v>
      </c>
      <c r="Q58" s="466">
        <v>-0.12395617052672978</v>
      </c>
    </row>
    <row r="59" spans="1:17" x14ac:dyDescent="0.25">
      <c r="A59" s="485" t="s">
        <v>114</v>
      </c>
      <c r="B59" s="485" t="s">
        <v>444</v>
      </c>
      <c r="C59" s="246" t="s">
        <v>163</v>
      </c>
      <c r="D59" s="461">
        <v>22.627026081085205</v>
      </c>
      <c r="E59" s="461">
        <v>4.8158419132232666</v>
      </c>
      <c r="F59" s="462">
        <v>0.2703830283172779</v>
      </c>
      <c r="G59" s="468">
        <v>8.5881512682036104E-4</v>
      </c>
      <c r="H59" s="468">
        <v>2.1882773402735636E-4</v>
      </c>
      <c r="I59" s="469">
        <v>3.5665356514865776</v>
      </c>
      <c r="J59" s="469">
        <v>0.12290131628128531</v>
      </c>
      <c r="K59" s="462">
        <v>3.5689421209687919E-2</v>
      </c>
      <c r="L59" s="463">
        <v>80.700095205307008</v>
      </c>
      <c r="M59" s="463">
        <v>19.364889854192732</v>
      </c>
      <c r="N59" s="462">
        <v>0.31572226331253217</v>
      </c>
      <c r="O59" s="461">
        <v>11.313513040542603</v>
      </c>
      <c r="P59" s="461">
        <v>2.4079209566116333</v>
      </c>
      <c r="Q59" s="462">
        <v>0.2703830283172779</v>
      </c>
    </row>
    <row r="60" spans="1:17" x14ac:dyDescent="0.25">
      <c r="A60" s="485" t="s">
        <v>114</v>
      </c>
      <c r="B60" s="485" t="s">
        <v>444</v>
      </c>
      <c r="C60" s="247" t="s">
        <v>164</v>
      </c>
      <c r="D60" s="465">
        <v>2586112.4725613697</v>
      </c>
      <c r="E60" s="465">
        <v>-145503.19840944791</v>
      </c>
      <c r="F60" s="466">
        <v>-5.3266350737304125E-2</v>
      </c>
      <c r="G60" s="470">
        <v>98.156624875733115</v>
      </c>
      <c r="H60" s="470">
        <v>4.8358143670554909E-3</v>
      </c>
      <c r="I60" s="471">
        <v>2.6740323549917591</v>
      </c>
      <c r="J60" s="471">
        <v>6.6512162015939236E-2</v>
      </c>
      <c r="K60" s="466">
        <v>2.5507822411159377E-2</v>
      </c>
      <c r="L60" s="467">
        <v>6915348.4252768401</v>
      </c>
      <c r="M60" s="467">
        <v>-207394.59622875974</v>
      </c>
      <c r="N60" s="466">
        <v>-2.9117236941242453E-2</v>
      </c>
      <c r="O60" s="465">
        <v>1590085.3180961609</v>
      </c>
      <c r="P60" s="465">
        <v>-99523.933708550408</v>
      </c>
      <c r="Q60" s="466">
        <v>-5.8903520800591358E-2</v>
      </c>
    </row>
    <row r="61" spans="1:17" x14ac:dyDescent="0.25">
      <c r="A61" s="485" t="s">
        <v>114</v>
      </c>
      <c r="B61" s="485" t="s">
        <v>483</v>
      </c>
      <c r="C61" s="246" t="s">
        <v>33</v>
      </c>
      <c r="D61" s="461">
        <v>23875.967565774918</v>
      </c>
      <c r="E61" s="461">
        <v>9967.1427745819092</v>
      </c>
      <c r="F61" s="462">
        <v>0.71660567475787385</v>
      </c>
      <c r="G61" s="468">
        <v>7.0483096856555447E-2</v>
      </c>
      <c r="H61" s="468">
        <v>3.1542478035339092E-2</v>
      </c>
      <c r="I61" s="469">
        <v>4.4654600299759952</v>
      </c>
      <c r="J61" s="469">
        <v>0.35559192353490321</v>
      </c>
      <c r="K61" s="462">
        <v>8.652149274026831E-2</v>
      </c>
      <c r="L61" s="463">
        <v>106617.17884197115</v>
      </c>
      <c r="M61" s="463">
        <v>49453.743434569828</v>
      </c>
      <c r="N61" s="462">
        <v>0.8651289601843406</v>
      </c>
      <c r="O61" s="461">
        <v>16621.827731251717</v>
      </c>
      <c r="P61" s="461">
        <v>4131.5631580352783</v>
      </c>
      <c r="Q61" s="462">
        <v>0.33078267748585699</v>
      </c>
    </row>
    <row r="62" spans="1:17" x14ac:dyDescent="0.25">
      <c r="A62" s="485" t="s">
        <v>114</v>
      </c>
      <c r="B62" s="485" t="s">
        <v>451</v>
      </c>
      <c r="C62" s="247" t="s">
        <v>162</v>
      </c>
      <c r="D62" s="465">
        <v>587190.31061839801</v>
      </c>
      <c r="E62" s="465">
        <v>9165.1308466837509</v>
      </c>
      <c r="F62" s="466">
        <v>1.5855937020431247E-2</v>
      </c>
      <c r="G62" s="470">
        <v>1.7334163075289875</v>
      </c>
      <c r="H62" s="470">
        <v>0.11511580173731617</v>
      </c>
      <c r="I62" s="471">
        <v>2.9289578482429395</v>
      </c>
      <c r="J62" s="471">
        <v>0.25128722061357278</v>
      </c>
      <c r="K62" s="466">
        <v>9.384545583040807E-2</v>
      </c>
      <c r="L62" s="467">
        <v>1719855.6686979663</v>
      </c>
      <c r="M62" s="467">
        <v>172094.62279306259</v>
      </c>
      <c r="N62" s="466">
        <v>0.11118940048813988</v>
      </c>
      <c r="O62" s="465">
        <v>404049.66647684592</v>
      </c>
      <c r="P62" s="465">
        <v>26855.632616131799</v>
      </c>
      <c r="Q62" s="466">
        <v>7.119845545077931E-2</v>
      </c>
    </row>
    <row r="63" spans="1:17" x14ac:dyDescent="0.25">
      <c r="A63" s="485" t="s">
        <v>114</v>
      </c>
      <c r="B63" s="485" t="s">
        <v>451</v>
      </c>
      <c r="C63" s="246" t="s">
        <v>163</v>
      </c>
      <c r="D63" s="461">
        <v>230.51611256599426</v>
      </c>
      <c r="E63" s="461">
        <v>-3863.0745708942413</v>
      </c>
      <c r="F63" s="462">
        <v>-0.94368852912007717</v>
      </c>
      <c r="G63" s="468">
        <v>6.8049554198069972E-4</v>
      </c>
      <c r="H63" s="468">
        <v>-1.0780354444111812E-2</v>
      </c>
      <c r="I63" s="469">
        <v>3.7275055786849483</v>
      </c>
      <c r="J63" s="469">
        <v>0.75354255055597719</v>
      </c>
      <c r="K63" s="462">
        <v>0.25337993224147726</v>
      </c>
      <c r="L63" s="463">
        <v>859.25009556651116</v>
      </c>
      <c r="M63" s="463">
        <v>-11314.937249337436</v>
      </c>
      <c r="N63" s="462">
        <v>-0.92942033244410449</v>
      </c>
      <c r="O63" s="461">
        <v>115.25805628299713</v>
      </c>
      <c r="P63" s="461">
        <v>-1931.5372854471207</v>
      </c>
      <c r="Q63" s="462">
        <v>-0.94368852912007717</v>
      </c>
    </row>
    <row r="64" spans="1:17" x14ac:dyDescent="0.25">
      <c r="A64" s="485" t="s">
        <v>114</v>
      </c>
      <c r="B64" s="485" t="s">
        <v>451</v>
      </c>
      <c r="C64" s="247" t="s">
        <v>164</v>
      </c>
      <c r="D64" s="465">
        <v>33263445.705123223</v>
      </c>
      <c r="E64" s="465">
        <v>-1858564.091514267</v>
      </c>
      <c r="F64" s="466">
        <v>-5.2917361571153655E-2</v>
      </c>
      <c r="G64" s="470">
        <v>98.195420100072496</v>
      </c>
      <c r="H64" s="470">
        <v>-0.13587792532861442</v>
      </c>
      <c r="I64" s="471">
        <v>2.6611095761349866</v>
      </c>
      <c r="J64" s="471">
        <v>6.5685564777925531E-2</v>
      </c>
      <c r="K64" s="466">
        <v>2.5308221119361814E-2</v>
      </c>
      <c r="L64" s="467">
        <v>88517673.901149601</v>
      </c>
      <c r="M64" s="467">
        <v>-2638833.6521612704</v>
      </c>
      <c r="N64" s="466">
        <v>-2.8948384739487819E-2</v>
      </c>
      <c r="O64" s="465">
        <v>20676938.987931225</v>
      </c>
      <c r="P64" s="465">
        <v>-1518619.1136555821</v>
      </c>
      <c r="Q64" s="466">
        <v>-6.8419956222998179E-2</v>
      </c>
    </row>
    <row r="65" spans="1:17" x14ac:dyDescent="0.25">
      <c r="A65" s="485" t="s">
        <v>114</v>
      </c>
      <c r="B65" s="485" t="s">
        <v>484</v>
      </c>
      <c r="C65" s="246" t="s">
        <v>33</v>
      </c>
      <c r="D65" s="461">
        <v>23566.486696958542</v>
      </c>
      <c r="E65" s="461">
        <v>10270.542073488235</v>
      </c>
      <c r="F65" s="462">
        <v>0.77245674258889729</v>
      </c>
      <c r="G65" s="468">
        <v>6.9266104690960104E-2</v>
      </c>
      <c r="H65" s="468">
        <v>3.2012039540295863E-2</v>
      </c>
      <c r="I65" s="469">
        <v>4.5141764525771357</v>
      </c>
      <c r="J65" s="469">
        <v>0.51816312712619483</v>
      </c>
      <c r="K65" s="462">
        <v>0.12967001982350029</v>
      </c>
      <c r="L65" s="463">
        <v>106383.27931738258</v>
      </c>
      <c r="M65" s="463">
        <v>53252.507427537443</v>
      </c>
      <c r="N65" s="462">
        <v>1.0022912435366966</v>
      </c>
      <c r="O65" s="461">
        <v>16790.376637816429</v>
      </c>
      <c r="P65" s="461">
        <v>5002.219285607338</v>
      </c>
      <c r="Q65" s="462">
        <v>0.42434276504376028</v>
      </c>
    </row>
    <row r="66" spans="1:17" x14ac:dyDescent="0.25">
      <c r="A66" s="485" t="s">
        <v>114</v>
      </c>
      <c r="B66" s="485" t="s">
        <v>452</v>
      </c>
      <c r="C66" s="247" t="s">
        <v>162</v>
      </c>
      <c r="D66" s="465">
        <v>590374.25877994788</v>
      </c>
      <c r="E66" s="465">
        <v>28124.961978780571</v>
      </c>
      <c r="F66" s="466">
        <v>5.0022227041978187E-2</v>
      </c>
      <c r="G66" s="470">
        <v>1.7352151698020151</v>
      </c>
      <c r="H66" s="470">
        <v>0.15984218750398749</v>
      </c>
      <c r="I66" s="471">
        <v>2.9351572699190229</v>
      </c>
      <c r="J66" s="471">
        <v>0.30421075044693824</v>
      </c>
      <c r="K66" s="466">
        <v>0.11562787316101733</v>
      </c>
      <c r="L66" s="467">
        <v>1732841.2976310186</v>
      </c>
      <c r="M66" s="467">
        <v>253593.46713636024</v>
      </c>
      <c r="N66" s="466">
        <v>0.17143406392663693</v>
      </c>
      <c r="O66" s="465">
        <v>408514.94078159338</v>
      </c>
      <c r="P66" s="465">
        <v>48195.599355869344</v>
      </c>
      <c r="Q66" s="466">
        <v>0.13375801355865974</v>
      </c>
    </row>
    <row r="67" spans="1:17" x14ac:dyDescent="0.25">
      <c r="A67" s="485" t="s">
        <v>114</v>
      </c>
      <c r="B67" s="485" t="s">
        <v>452</v>
      </c>
      <c r="C67" s="246" t="s">
        <v>163</v>
      </c>
      <c r="D67" s="461">
        <v>225.700270652771</v>
      </c>
      <c r="E67" s="461">
        <v>-4544.3901975154877</v>
      </c>
      <c r="F67" s="462">
        <v>-0.95268427880793605</v>
      </c>
      <c r="G67" s="468">
        <v>6.633733223302432E-4</v>
      </c>
      <c r="H67" s="468">
        <v>-1.2701999812724291E-2</v>
      </c>
      <c r="I67" s="469">
        <v>3.7212414645458773</v>
      </c>
      <c r="J67" s="469">
        <v>0.74380408949542653</v>
      </c>
      <c r="K67" s="462">
        <v>0.24981351269657628</v>
      </c>
      <c r="L67" s="463">
        <v>839.88520571231845</v>
      </c>
      <c r="M67" s="463">
        <v>-13362.760436583758</v>
      </c>
      <c r="N67" s="462">
        <v>-0.94086417229117469</v>
      </c>
      <c r="O67" s="461">
        <v>112.8501353263855</v>
      </c>
      <c r="P67" s="461">
        <v>-2272.1950987577438</v>
      </c>
      <c r="Q67" s="462">
        <v>-0.95268427880793605</v>
      </c>
    </row>
    <row r="68" spans="1:17" x14ac:dyDescent="0.25">
      <c r="A68" s="485" t="s">
        <v>114</v>
      </c>
      <c r="B68" s="485" t="s">
        <v>452</v>
      </c>
      <c r="C68" s="247" t="s">
        <v>164</v>
      </c>
      <c r="D68" s="465">
        <v>33408948.903532665</v>
      </c>
      <c r="E68" s="465">
        <v>-1700651.9380132295</v>
      </c>
      <c r="F68" s="466">
        <v>-4.8438372902286433E-2</v>
      </c>
      <c r="G68" s="470">
        <v>98.194855352184774</v>
      </c>
      <c r="H68" s="470">
        <v>-0.17915222723149782</v>
      </c>
      <c r="I68" s="471">
        <v>2.6557276241634948</v>
      </c>
      <c r="J68" s="471">
        <v>6.0191165104703792E-2</v>
      </c>
      <c r="K68" s="466">
        <v>2.319025991510467E-2</v>
      </c>
      <c r="L68" s="467">
        <v>88725068.497378394</v>
      </c>
      <c r="M68" s="467">
        <v>-2403180.5498551875</v>
      </c>
      <c r="N68" s="466">
        <v>-2.6371411444650619E-2</v>
      </c>
      <c r="O68" s="465">
        <v>20776462.921639774</v>
      </c>
      <c r="P68" s="465">
        <v>-1526377.466132734</v>
      </c>
      <c r="Q68" s="466">
        <v>-6.8438702855514663E-2</v>
      </c>
    </row>
    <row r="69" spans="1:17" x14ac:dyDescent="0.25">
      <c r="A69" s="485" t="s">
        <v>115</v>
      </c>
      <c r="B69" s="485" t="s">
        <v>482</v>
      </c>
      <c r="C69" s="246" t="s">
        <v>33</v>
      </c>
      <c r="D69" s="461">
        <v>524830.45849001408</v>
      </c>
      <c r="E69" s="461">
        <v>72229.640529870987</v>
      </c>
      <c r="F69" s="462">
        <v>0.15958795844737442</v>
      </c>
      <c r="G69" s="468">
        <v>0.3426097921146119</v>
      </c>
      <c r="H69" s="468">
        <v>3.0811171725318942E-2</v>
      </c>
      <c r="I69" s="469">
        <v>2.5534029560946281</v>
      </c>
      <c r="J69" s="469">
        <v>-3.2739466597325517E-2</v>
      </c>
      <c r="K69" s="462">
        <v>-1.2659576019501094E-2</v>
      </c>
      <c r="L69" s="463">
        <v>1340103.6441569009</v>
      </c>
      <c r="M69" s="463">
        <v>169613.46828509658</v>
      </c>
      <c r="N69" s="462">
        <v>0.14490806653611177</v>
      </c>
      <c r="O69" s="461">
        <v>269027.2351578474</v>
      </c>
      <c r="P69" s="461">
        <v>29866.81899869442</v>
      </c>
      <c r="Q69" s="462">
        <v>0.12488194943940507</v>
      </c>
    </row>
    <row r="70" spans="1:17" x14ac:dyDescent="0.25">
      <c r="A70" s="485" t="s">
        <v>115</v>
      </c>
      <c r="B70" s="485" t="s">
        <v>444</v>
      </c>
      <c r="C70" s="247" t="s">
        <v>162</v>
      </c>
      <c r="D70" s="465">
        <v>10583874.781337876</v>
      </c>
      <c r="E70" s="465">
        <v>-298838.84701783769</v>
      </c>
      <c r="F70" s="466">
        <v>-2.7459956884208641E-2</v>
      </c>
      <c r="G70" s="470">
        <v>6.9091629114552386</v>
      </c>
      <c r="H70" s="470">
        <v>-0.58798459858722207</v>
      </c>
      <c r="I70" s="471">
        <v>1.4055778468135998</v>
      </c>
      <c r="J70" s="471">
        <v>6.1514813648742894E-2</v>
      </c>
      <c r="K70" s="466">
        <v>4.5767804136309251E-2</v>
      </c>
      <c r="L70" s="467">
        <v>14876459.92609765</v>
      </c>
      <c r="M70" s="467">
        <v>249406.83770534582</v>
      </c>
      <c r="N70" s="466">
        <v>1.7051065323832687E-2</v>
      </c>
      <c r="O70" s="465">
        <v>4438454.7351084948</v>
      </c>
      <c r="P70" s="465">
        <v>-175490.18853299227</v>
      </c>
      <c r="Q70" s="466">
        <v>-3.803473848025244E-2</v>
      </c>
    </row>
    <row r="71" spans="1:17" x14ac:dyDescent="0.25">
      <c r="A71" s="485" t="s">
        <v>115</v>
      </c>
      <c r="B71" s="485" t="s">
        <v>444</v>
      </c>
      <c r="C71" s="246" t="s">
        <v>163</v>
      </c>
      <c r="D71" s="461">
        <v>133764.03950285912</v>
      </c>
      <c r="E71" s="461">
        <v>6507.7763347625732</v>
      </c>
      <c r="F71" s="462">
        <v>5.1139143746239506E-2</v>
      </c>
      <c r="G71" s="468">
        <v>8.732128447411229E-2</v>
      </c>
      <c r="H71" s="468">
        <v>-3.4609418980220685E-4</v>
      </c>
      <c r="I71" s="469">
        <v>1.9938436839788103</v>
      </c>
      <c r="J71" s="469">
        <v>9.9262609312228856E-2</v>
      </c>
      <c r="K71" s="462">
        <v>5.2392906611134403E-2</v>
      </c>
      <c r="L71" s="463">
        <v>266704.58530626772</v>
      </c>
      <c r="M71" s="463">
        <v>25607.277475202078</v>
      </c>
      <c r="N71" s="462">
        <v>0.10621137873984403</v>
      </c>
      <c r="O71" s="461">
        <v>66882.019751429558</v>
      </c>
      <c r="P71" s="461">
        <v>3253.8881673812866</v>
      </c>
      <c r="Q71" s="462">
        <v>5.1139143746239506E-2</v>
      </c>
    </row>
    <row r="72" spans="1:17" x14ac:dyDescent="0.25">
      <c r="A72" s="485" t="s">
        <v>115</v>
      </c>
      <c r="B72" s="485" t="s">
        <v>444</v>
      </c>
      <c r="C72" s="247" t="s">
        <v>164</v>
      </c>
      <c r="D72" s="465">
        <v>141943595.61704177</v>
      </c>
      <c r="E72" s="465">
        <v>8248109.6952762157</v>
      </c>
      <c r="F72" s="466">
        <v>6.169325492487273E-2</v>
      </c>
      <c r="G72" s="470">
        <v>92.66090601195647</v>
      </c>
      <c r="H72" s="470">
        <v>0.55751952105181601</v>
      </c>
      <c r="I72" s="471">
        <v>2.1076125598276141</v>
      </c>
      <c r="J72" s="471">
        <v>0.10460651383610431</v>
      </c>
      <c r="K72" s="466">
        <v>5.2224761899968677E-2</v>
      </c>
      <c r="L72" s="467">
        <v>299162104.90956908</v>
      </c>
      <c r="M72" s="467">
        <v>31369238.286499918</v>
      </c>
      <c r="N72" s="466">
        <v>0.11713993237412694</v>
      </c>
      <c r="O72" s="465">
        <v>64454152.280203164</v>
      </c>
      <c r="P72" s="465">
        <v>4734883.9437654912</v>
      </c>
      <c r="Q72" s="466">
        <v>7.9285699166486687E-2</v>
      </c>
    </row>
    <row r="73" spans="1:17" x14ac:dyDescent="0.25">
      <c r="A73" s="485" t="s">
        <v>115</v>
      </c>
      <c r="B73" s="485" t="s">
        <v>483</v>
      </c>
      <c r="C73" s="246" t="s">
        <v>33</v>
      </c>
      <c r="D73" s="461">
        <v>5952323.8543008603</v>
      </c>
      <c r="E73" s="461">
        <v>-246654.66189445369</v>
      </c>
      <c r="F73" s="462">
        <v>-3.9789565530844992E-2</v>
      </c>
      <c r="G73" s="468">
        <v>0.31777553643158557</v>
      </c>
      <c r="H73" s="468">
        <v>-3.2944755914291413E-2</v>
      </c>
      <c r="I73" s="469">
        <v>2.6118593041298226</v>
      </c>
      <c r="J73" s="469">
        <v>5.0532253771313762E-2</v>
      </c>
      <c r="K73" s="462">
        <v>1.9728934563136232E-2</v>
      </c>
      <c r="L73" s="463">
        <v>15546632.440049589</v>
      </c>
      <c r="M73" s="463">
        <v>-330978.91807272099</v>
      </c>
      <c r="N73" s="462">
        <v>-2.0845636702362429E-2</v>
      </c>
      <c r="O73" s="461">
        <v>3126496.5296329241</v>
      </c>
      <c r="P73" s="461">
        <v>-124874.17773915455</v>
      </c>
      <c r="Q73" s="462">
        <v>-3.8406625690518122E-2</v>
      </c>
    </row>
    <row r="74" spans="1:17" x14ac:dyDescent="0.25">
      <c r="A74" s="485" t="s">
        <v>115</v>
      </c>
      <c r="B74" s="485" t="s">
        <v>451</v>
      </c>
      <c r="C74" s="247" t="s">
        <v>162</v>
      </c>
      <c r="D74" s="465">
        <v>134800281.51205745</v>
      </c>
      <c r="E74" s="465">
        <v>-2035820.9998338521</v>
      </c>
      <c r="F74" s="466">
        <v>-1.4877806094023583E-2</v>
      </c>
      <c r="G74" s="470">
        <v>7.1965559699295296</v>
      </c>
      <c r="H74" s="470">
        <v>-0.54523531891913635</v>
      </c>
      <c r="I74" s="471">
        <v>1.3855216330492941</v>
      </c>
      <c r="J74" s="471">
        <v>2.7211324153106675E-2</v>
      </c>
      <c r="K74" s="466">
        <v>2.0033216250283481E-2</v>
      </c>
      <c r="L74" s="467">
        <v>186768706.17609042</v>
      </c>
      <c r="M74" s="467">
        <v>902817.50501295924</v>
      </c>
      <c r="N74" s="466">
        <v>4.8573598494485153E-3</v>
      </c>
      <c r="O74" s="465">
        <v>57062919.470960185</v>
      </c>
      <c r="P74" s="465">
        <v>-1324931.8600913808</v>
      </c>
      <c r="Q74" s="466">
        <v>-2.269190987315475E-2</v>
      </c>
    </row>
    <row r="75" spans="1:17" x14ac:dyDescent="0.25">
      <c r="A75" s="485" t="s">
        <v>115</v>
      </c>
      <c r="B75" s="485" t="s">
        <v>451</v>
      </c>
      <c r="C75" s="246" t="s">
        <v>163</v>
      </c>
      <c r="D75" s="461">
        <v>1611859.4301062822</v>
      </c>
      <c r="E75" s="461">
        <v>144154.61729991483</v>
      </c>
      <c r="F75" s="462">
        <v>9.8217717924001233E-2</v>
      </c>
      <c r="G75" s="468">
        <v>8.6052020621195865E-2</v>
      </c>
      <c r="H75" s="468">
        <v>3.0135232816640017E-3</v>
      </c>
      <c r="I75" s="469">
        <v>1.9358470689767895</v>
      </c>
      <c r="J75" s="469">
        <v>4.1751434825851863E-2</v>
      </c>
      <c r="K75" s="462">
        <v>2.2042939159493756E-2</v>
      </c>
      <c r="L75" s="463">
        <v>3120313.3533738446</v>
      </c>
      <c r="M75" s="463">
        <v>340340.07521498483</v>
      </c>
      <c r="N75" s="462">
        <v>0.12242566426407797</v>
      </c>
      <c r="O75" s="461">
        <v>805973.2804582119</v>
      </c>
      <c r="P75" s="461">
        <v>72120.874055028078</v>
      </c>
      <c r="Q75" s="462">
        <v>9.8277083274159557E-2</v>
      </c>
    </row>
    <row r="76" spans="1:17" x14ac:dyDescent="0.25">
      <c r="A76" s="485" t="s">
        <v>115</v>
      </c>
      <c r="B76" s="485" t="s">
        <v>451</v>
      </c>
      <c r="C76" s="247" t="s">
        <v>164</v>
      </c>
      <c r="D76" s="465">
        <v>1730757651.8842511</v>
      </c>
      <c r="E76" s="465">
        <v>107761193.60329247</v>
      </c>
      <c r="F76" s="466">
        <v>6.6396444091708431E-2</v>
      </c>
      <c r="G76" s="470">
        <v>92.39961647301692</v>
      </c>
      <c r="H76" s="470">
        <v>0.5751665515508364</v>
      </c>
      <c r="I76" s="471">
        <v>2.1039708670229387</v>
      </c>
      <c r="J76" s="471">
        <v>8.961950947500652E-2</v>
      </c>
      <c r="K76" s="466">
        <v>4.4490505163955238E-2</v>
      </c>
      <c r="L76" s="467">
        <v>3641463677.441493</v>
      </c>
      <c r="M76" s="467">
        <v>372178558.40775824</v>
      </c>
      <c r="N76" s="466">
        <v>0.11384096059439404</v>
      </c>
      <c r="O76" s="465">
        <v>787111351.83524907</v>
      </c>
      <c r="P76" s="465">
        <v>48782447.264836907</v>
      </c>
      <c r="Q76" s="466">
        <v>6.6071430988091123E-2</v>
      </c>
    </row>
    <row r="77" spans="1:17" x14ac:dyDescent="0.25">
      <c r="A77" s="485" t="s">
        <v>115</v>
      </c>
      <c r="B77" s="485" t="s">
        <v>484</v>
      </c>
      <c r="C77" s="246" t="s">
        <v>33</v>
      </c>
      <c r="D77" s="461">
        <v>5880094.2137709819</v>
      </c>
      <c r="E77" s="461">
        <v>-280460.05919609591</v>
      </c>
      <c r="F77" s="462">
        <v>-4.5525134065740373E-2</v>
      </c>
      <c r="G77" s="468">
        <v>0.31527064437333674</v>
      </c>
      <c r="H77" s="468">
        <v>-3.5079453632263391E-2</v>
      </c>
      <c r="I77" s="469">
        <v>2.6150973798603276</v>
      </c>
      <c r="J77" s="469">
        <v>5.7778180495492659E-2</v>
      </c>
      <c r="K77" s="462">
        <v>2.2593261142309928E-2</v>
      </c>
      <c r="L77" s="463">
        <v>15377018.971764369</v>
      </c>
      <c r="M77" s="463">
        <v>-377484.74922341108</v>
      </c>
      <c r="N77" s="462">
        <v>-2.3960434165916301E-2</v>
      </c>
      <c r="O77" s="461">
        <v>3096629.7106342297</v>
      </c>
      <c r="P77" s="461">
        <v>-133266.87435810268</v>
      </c>
      <c r="Q77" s="462">
        <v>-4.12604152644779E-2</v>
      </c>
    </row>
    <row r="78" spans="1:17" x14ac:dyDescent="0.25">
      <c r="A78" s="485" t="s">
        <v>115</v>
      </c>
      <c r="B78" s="485" t="s">
        <v>452</v>
      </c>
      <c r="C78" s="247" t="s">
        <v>162</v>
      </c>
      <c r="D78" s="465">
        <v>135099120.35907528</v>
      </c>
      <c r="E78" s="465">
        <v>-1537151.0237905085</v>
      </c>
      <c r="F78" s="466">
        <v>-1.1249948554899365E-2</v>
      </c>
      <c r="G78" s="470">
        <v>7.2435551508895513</v>
      </c>
      <c r="H78" s="470">
        <v>-0.52693577395561864</v>
      </c>
      <c r="I78" s="471">
        <v>1.3806107607706257</v>
      </c>
      <c r="J78" s="471">
        <v>2.0979490365477416E-2</v>
      </c>
      <c r="K78" s="466">
        <v>1.5430279386870725E-2</v>
      </c>
      <c r="L78" s="467">
        <v>186519299.33838525</v>
      </c>
      <c r="M78" s="467">
        <v>744352.09467682242</v>
      </c>
      <c r="N78" s="466">
        <v>4.0067409826812974E-3</v>
      </c>
      <c r="O78" s="465">
        <v>57238409.659493163</v>
      </c>
      <c r="P78" s="465">
        <v>-1027423.8140754178</v>
      </c>
      <c r="Q78" s="466">
        <v>-1.7633383971783278E-2</v>
      </c>
    </row>
    <row r="79" spans="1:17" x14ac:dyDescent="0.25">
      <c r="A79" s="485" t="s">
        <v>115</v>
      </c>
      <c r="B79" s="485" t="s">
        <v>452</v>
      </c>
      <c r="C79" s="246" t="s">
        <v>163</v>
      </c>
      <c r="D79" s="461">
        <v>1605351.6537715197</v>
      </c>
      <c r="E79" s="461">
        <v>136639.10413324833</v>
      </c>
      <c r="F79" s="462">
        <v>9.3033251582756021E-2</v>
      </c>
      <c r="G79" s="468">
        <v>8.607349337108107E-2</v>
      </c>
      <c r="H79" s="468">
        <v>2.5479593187698185E-3</v>
      </c>
      <c r="I79" s="469">
        <v>1.9277434128703954</v>
      </c>
      <c r="J79" s="469">
        <v>3.366302865025772E-2</v>
      </c>
      <c r="K79" s="462">
        <v>1.7772756072397648E-2</v>
      </c>
      <c r="L79" s="463">
        <v>3094706.0758986427</v>
      </c>
      <c r="M79" s="463">
        <v>312846.44557084749</v>
      </c>
      <c r="N79" s="462">
        <v>0.11245946494215592</v>
      </c>
      <c r="O79" s="461">
        <v>802719.39229083061</v>
      </c>
      <c r="P79" s="461">
        <v>68363.117471695296</v>
      </c>
      <c r="Q79" s="462">
        <v>9.3092576200199909E-2</v>
      </c>
    </row>
    <row r="80" spans="1:17" x14ac:dyDescent="0.25">
      <c r="A80" s="485" t="s">
        <v>115</v>
      </c>
      <c r="B80" s="485" t="s">
        <v>452</v>
      </c>
      <c r="C80" s="247" t="s">
        <v>164</v>
      </c>
      <c r="D80" s="465">
        <v>1722509542.1889627</v>
      </c>
      <c r="E80" s="465">
        <v>108375608.54139376</v>
      </c>
      <c r="F80" s="466">
        <v>6.7141645610838491E-2</v>
      </c>
      <c r="G80" s="470">
        <v>92.355100711365324</v>
      </c>
      <c r="H80" s="470">
        <v>0.55946726826834947</v>
      </c>
      <c r="I80" s="471">
        <v>2.0958342178861202</v>
      </c>
      <c r="J80" s="471">
        <v>8.3812646935879975E-2</v>
      </c>
      <c r="K80" s="466">
        <v>4.1655938557506031E-2</v>
      </c>
      <c r="L80" s="467">
        <v>3610094439.1549835</v>
      </c>
      <c r="M80" s="467">
        <v>362422146.25331068</v>
      </c>
      <c r="N80" s="466">
        <v>0.1115944324325593</v>
      </c>
      <c r="O80" s="465">
        <v>782376467.89148474</v>
      </c>
      <c r="P80" s="465">
        <v>47865831.114163756</v>
      </c>
      <c r="Q80" s="466">
        <v>6.5166967934155426E-2</v>
      </c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</sheetData>
  <mergeCells count="24">
    <mergeCell ref="A33:A44"/>
    <mergeCell ref="B33:B36"/>
    <mergeCell ref="B37:B40"/>
    <mergeCell ref="B41:B44"/>
    <mergeCell ref="A9:A20"/>
    <mergeCell ref="B9:B12"/>
    <mergeCell ref="B13:B16"/>
    <mergeCell ref="B17:B20"/>
    <mergeCell ref="A21:A32"/>
    <mergeCell ref="B21:B24"/>
    <mergeCell ref="B25:B28"/>
    <mergeCell ref="B29:B32"/>
    <mergeCell ref="A69:A80"/>
    <mergeCell ref="B69:B72"/>
    <mergeCell ref="B73:B76"/>
    <mergeCell ref="B77:B80"/>
    <mergeCell ref="A45:A56"/>
    <mergeCell ref="B45:B48"/>
    <mergeCell ref="B49:B52"/>
    <mergeCell ref="B53:B56"/>
    <mergeCell ref="A57:A68"/>
    <mergeCell ref="B57:B60"/>
    <mergeCell ref="B61:B64"/>
    <mergeCell ref="B65:B68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8:Q44"/>
  <sheetViews>
    <sheetView workbookViewId="0">
      <selection activeCell="B21" sqref="B21:B92"/>
    </sheetView>
  </sheetViews>
  <sheetFormatPr defaultRowHeight="12.5" x14ac:dyDescent="0.25"/>
  <cols>
    <col min="1" max="1" width="31.1796875" customWidth="1"/>
    <col min="2" max="2" width="41.81640625" customWidth="1"/>
    <col min="3" max="3" width="15.26953125" customWidth="1"/>
    <col min="4" max="4" width="13.7265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3.1796875" customWidth="1"/>
    <col min="14" max="14" width="12" customWidth="1"/>
    <col min="15" max="15" width="13.54296875" customWidth="1"/>
    <col min="16" max="16" width="11.6328125" customWidth="1"/>
    <col min="17" max="17" width="10.6328125" customWidth="1"/>
    <col min="18" max="100" width="9.1796875" customWidth="1"/>
  </cols>
  <sheetData>
    <row r="8" spans="1:17" ht="50" x14ac:dyDescent="0.25">
      <c r="A8" s="8" t="s">
        <v>2</v>
      </c>
      <c r="B8" s="8" t="s">
        <v>10</v>
      </c>
      <c r="C8" s="8" t="s">
        <v>14</v>
      </c>
      <c r="D8" s="7" t="s">
        <v>43</v>
      </c>
      <c r="E8" s="7" t="s">
        <v>47</v>
      </c>
      <c r="F8" s="7" t="s">
        <v>48</v>
      </c>
      <c r="G8" s="7" t="s">
        <v>101</v>
      </c>
      <c r="H8" s="7" t="s">
        <v>102</v>
      </c>
      <c r="I8" s="7" t="s">
        <v>103</v>
      </c>
      <c r="J8" s="7" t="s">
        <v>104</v>
      </c>
      <c r="K8" s="7" t="s">
        <v>105</v>
      </c>
      <c r="L8" s="11" t="s">
        <v>49</v>
      </c>
      <c r="M8" s="11" t="s">
        <v>50</v>
      </c>
      <c r="N8" s="11" t="s">
        <v>51</v>
      </c>
      <c r="O8" s="7" t="s">
        <v>106</v>
      </c>
      <c r="P8" s="7" t="s">
        <v>107</v>
      </c>
      <c r="Q8" s="7" t="s">
        <v>108</v>
      </c>
    </row>
    <row r="9" spans="1:17" x14ac:dyDescent="0.25">
      <c r="A9" s="488" t="s">
        <v>109</v>
      </c>
      <c r="B9" s="489" t="s">
        <v>482</v>
      </c>
      <c r="C9" s="9" t="s">
        <v>24</v>
      </c>
      <c r="D9" s="461">
        <v>15691602.853275113</v>
      </c>
      <c r="E9" s="461">
        <v>1246454.7938032113</v>
      </c>
      <c r="F9" s="462">
        <v>8.6288820901762375E-2</v>
      </c>
      <c r="G9" s="468">
        <v>4.502715515611083</v>
      </c>
      <c r="H9" s="468">
        <v>0.18615584086661663</v>
      </c>
      <c r="I9" s="469">
        <v>2.6119428898652779</v>
      </c>
      <c r="J9" s="469">
        <v>0.14396068902259573</v>
      </c>
      <c r="K9" s="462">
        <v>5.8331331957516129E-2</v>
      </c>
      <c r="L9" s="463">
        <v>40985570.503201641</v>
      </c>
      <c r="M9" s="463">
        <v>5335202.2038877755</v>
      </c>
      <c r="N9" s="462">
        <v>0.14965349471552186</v>
      </c>
      <c r="O9" s="461">
        <v>7986005.8330653906</v>
      </c>
      <c r="P9" s="461">
        <v>653051.2978726849</v>
      </c>
      <c r="Q9" s="462">
        <v>8.9057049888762618E-2</v>
      </c>
    </row>
    <row r="10" spans="1:17" x14ac:dyDescent="0.25">
      <c r="A10" s="488" t="s">
        <v>109</v>
      </c>
      <c r="B10" s="488" t="s">
        <v>21</v>
      </c>
      <c r="C10" s="10" t="s">
        <v>110</v>
      </c>
      <c r="D10" s="465">
        <v>332800386.01148313</v>
      </c>
      <c r="E10" s="465">
        <v>12600605.055186391</v>
      </c>
      <c r="F10" s="466">
        <v>3.9352322532994533E-2</v>
      </c>
      <c r="G10" s="470">
        <v>95.497284484388942</v>
      </c>
      <c r="H10" s="470">
        <v>-0.18615584086667525</v>
      </c>
      <c r="I10" s="471">
        <v>2.2506714629401414</v>
      </c>
      <c r="J10" s="471">
        <v>8.0786736358041455E-2</v>
      </c>
      <c r="K10" s="466">
        <v>3.7230888520651005E-2</v>
      </c>
      <c r="L10" s="467">
        <v>749024331.65150845</v>
      </c>
      <c r="M10" s="467">
        <v>54227717.499506235</v>
      </c>
      <c r="N10" s="466">
        <v>7.8048332986900129E-2</v>
      </c>
      <c r="O10" s="465">
        <v>169170424.03527397</v>
      </c>
      <c r="P10" s="465">
        <v>8454422.5327842832</v>
      </c>
      <c r="Q10" s="466">
        <v>5.2604734150589937E-2</v>
      </c>
    </row>
    <row r="11" spans="1:17" x14ac:dyDescent="0.25">
      <c r="A11" s="488" t="s">
        <v>109</v>
      </c>
      <c r="B11" s="489" t="s">
        <v>483</v>
      </c>
      <c r="C11" s="9" t="s">
        <v>24</v>
      </c>
      <c r="D11" s="461">
        <v>193501223.79402074</v>
      </c>
      <c r="E11" s="461">
        <v>14044280.070379853</v>
      </c>
      <c r="F11" s="462">
        <v>7.825988662777901E-2</v>
      </c>
      <c r="G11" s="468">
        <v>4.5628504558735772</v>
      </c>
      <c r="H11" s="468">
        <v>0.17578916118930277</v>
      </c>
      <c r="I11" s="469">
        <v>2.4859377326318071</v>
      </c>
      <c r="J11" s="469">
        <v>2.6912359515327111E-2</v>
      </c>
      <c r="K11" s="462">
        <v>1.0944319570488758E-2</v>
      </c>
      <c r="L11" s="463">
        <v>481031993.5399878</v>
      </c>
      <c r="M11" s="463">
        <v>39742815.541618645</v>
      </c>
      <c r="N11" s="462">
        <v>9.0060707407072463E-2</v>
      </c>
      <c r="O11" s="461">
        <v>97733921.640022531</v>
      </c>
      <c r="P11" s="461">
        <v>5817056.554389134</v>
      </c>
      <c r="Q11" s="462">
        <v>6.3286063433187517E-2</v>
      </c>
    </row>
    <row r="12" spans="1:17" x14ac:dyDescent="0.25">
      <c r="A12" s="488" t="s">
        <v>109</v>
      </c>
      <c r="B12" s="488" t="s">
        <v>99</v>
      </c>
      <c r="C12" s="10" t="s">
        <v>110</v>
      </c>
      <c r="D12" s="465">
        <v>4047295744.3585062</v>
      </c>
      <c r="E12" s="465">
        <v>136156918.62969398</v>
      </c>
      <c r="F12" s="466">
        <v>3.4812601826866151E-2</v>
      </c>
      <c r="G12" s="470">
        <v>95.437149544126257</v>
      </c>
      <c r="H12" s="470">
        <v>-0.17578916118949905</v>
      </c>
      <c r="I12" s="471">
        <v>2.2705441310020547</v>
      </c>
      <c r="J12" s="471">
        <v>7.3531679756204227E-2</v>
      </c>
      <c r="K12" s="466">
        <v>3.346894084032475E-2</v>
      </c>
      <c r="L12" s="467">
        <v>9189563598.7827988</v>
      </c>
      <c r="M12" s="467">
        <v>596742900.10552406</v>
      </c>
      <c r="N12" s="466">
        <v>6.944668357823211E-2</v>
      </c>
      <c r="O12" s="465">
        <v>2075272059.2096384</v>
      </c>
      <c r="P12" s="465">
        <v>75760228.226289988</v>
      </c>
      <c r="Q12" s="466">
        <v>3.7889362319517533E-2</v>
      </c>
    </row>
    <row r="13" spans="1:17" x14ac:dyDescent="0.25">
      <c r="A13" s="488" t="s">
        <v>109</v>
      </c>
      <c r="B13" s="489" t="s">
        <v>485</v>
      </c>
      <c r="C13" s="9" t="s">
        <v>24</v>
      </c>
      <c r="D13" s="461">
        <v>192254769.00021753</v>
      </c>
      <c r="E13" s="461">
        <v>14209496.997905314</v>
      </c>
      <c r="F13" s="462">
        <v>7.9808336599473312E-2</v>
      </c>
      <c r="G13" s="468">
        <v>4.5483096126251032</v>
      </c>
      <c r="H13" s="468">
        <v>0.17829727185067412</v>
      </c>
      <c r="I13" s="469">
        <v>2.4743042464427081</v>
      </c>
      <c r="J13" s="469">
        <v>1.5570899809234096E-2</v>
      </c>
      <c r="K13" s="462">
        <v>6.3328948747345664E-3</v>
      </c>
      <c r="L13" s="463">
        <v>475696791.33610016</v>
      </c>
      <c r="M13" s="463">
        <v>37930943.853587866</v>
      </c>
      <c r="N13" s="462">
        <v>8.6646649280019764E-2</v>
      </c>
      <c r="O13" s="461">
        <v>97080870.342149854</v>
      </c>
      <c r="P13" s="461">
        <v>5723777.1288661808</v>
      </c>
      <c r="Q13" s="462">
        <v>6.2652793861373887E-2</v>
      </c>
    </row>
    <row r="14" spans="1:17" x14ac:dyDescent="0.25">
      <c r="A14" s="488" t="s">
        <v>109</v>
      </c>
      <c r="B14" s="488" t="s">
        <v>100</v>
      </c>
      <c r="C14" s="10" t="s">
        <v>110</v>
      </c>
      <c r="D14" s="465">
        <v>4034695139.3033047</v>
      </c>
      <c r="E14" s="465">
        <v>138489399.67666197</v>
      </c>
      <c r="F14" s="466">
        <v>3.5544683451426987E-2</v>
      </c>
      <c r="G14" s="470">
        <v>95.451690387374668</v>
      </c>
      <c r="H14" s="470">
        <v>-0.17829727185097966</v>
      </c>
      <c r="I14" s="471">
        <v>2.2641948315482252</v>
      </c>
      <c r="J14" s="471">
        <v>6.8050093091889696E-2</v>
      </c>
      <c r="K14" s="466">
        <v>3.0986160383819662E-2</v>
      </c>
      <c r="L14" s="467">
        <v>9135335881.283289</v>
      </c>
      <c r="M14" s="467">
        <v>578704146.2588625</v>
      </c>
      <c r="N14" s="466">
        <v>6.7632237097464673E-2</v>
      </c>
      <c r="O14" s="465">
        <v>2066817636.6768532</v>
      </c>
      <c r="P14" s="465">
        <v>75501588.57407093</v>
      </c>
      <c r="Q14" s="466">
        <v>3.7915422138040188E-2</v>
      </c>
    </row>
    <row r="15" spans="1:17" x14ac:dyDescent="0.25">
      <c r="A15" s="488" t="s">
        <v>111</v>
      </c>
      <c r="B15" s="489" t="s">
        <v>482</v>
      </c>
      <c r="C15" s="9" t="s">
        <v>24</v>
      </c>
      <c r="D15" s="461">
        <v>15688076.015299611</v>
      </c>
      <c r="E15" s="461">
        <v>1246413.7155723758</v>
      </c>
      <c r="F15" s="462">
        <v>8.630680386397882E-2</v>
      </c>
      <c r="G15" s="468">
        <v>4.5359966640783496</v>
      </c>
      <c r="H15" s="468">
        <v>0.18428792164131469</v>
      </c>
      <c r="I15" s="469">
        <v>2.6113878701199882</v>
      </c>
      <c r="J15" s="469">
        <v>0.14394712811280286</v>
      </c>
      <c r="K15" s="462">
        <v>5.8338636329602955E-2</v>
      </c>
      <c r="L15" s="463">
        <v>40967651.411873721</v>
      </c>
      <c r="M15" s="463">
        <v>5333705.4712175578</v>
      </c>
      <c r="N15" s="462">
        <v>0.14968046143697278</v>
      </c>
      <c r="O15" s="461">
        <v>7983038.8590905666</v>
      </c>
      <c r="P15" s="461">
        <v>652934.2187596783</v>
      </c>
      <c r="Q15" s="462">
        <v>8.9075702298596959E-2</v>
      </c>
    </row>
    <row r="16" spans="1:17" x14ac:dyDescent="0.25">
      <c r="A16" s="488" t="s">
        <v>111</v>
      </c>
      <c r="B16" s="488" t="s">
        <v>21</v>
      </c>
      <c r="C16" s="10" t="s">
        <v>110</v>
      </c>
      <c r="D16" s="465">
        <v>330169233.35040778</v>
      </c>
      <c r="E16" s="465">
        <v>12749018.983277619</v>
      </c>
      <c r="F16" s="466">
        <v>4.0164483565410317E-2</v>
      </c>
      <c r="G16" s="470">
        <v>95.464003335921731</v>
      </c>
      <c r="H16" s="470">
        <v>-0.18428792164129959</v>
      </c>
      <c r="I16" s="471">
        <v>2.2472798430364995</v>
      </c>
      <c r="J16" s="471">
        <v>8.12762598146195E-2</v>
      </c>
      <c r="K16" s="466">
        <v>3.7523603582281684E-2</v>
      </c>
      <c r="L16" s="467">
        <v>741982662.89918578</v>
      </c>
      <c r="M16" s="467">
        <v>54449341.1929245</v>
      </c>
      <c r="N16" s="466">
        <v>7.9195203307087417E-2</v>
      </c>
      <c r="O16" s="465">
        <v>167550904.45846301</v>
      </c>
      <c r="P16" s="465">
        <v>8558694.9608961642</v>
      </c>
      <c r="Q16" s="466">
        <v>5.3830907740338954E-2</v>
      </c>
    </row>
    <row r="17" spans="1:17" x14ac:dyDescent="0.25">
      <c r="A17" s="488" t="s">
        <v>111</v>
      </c>
      <c r="B17" s="489" t="s">
        <v>483</v>
      </c>
      <c r="C17" s="9" t="s">
        <v>24</v>
      </c>
      <c r="D17" s="461">
        <v>193441587.80120182</v>
      </c>
      <c r="E17" s="461">
        <v>14043307.413407773</v>
      </c>
      <c r="F17" s="462">
        <v>7.8280055879305158E-2</v>
      </c>
      <c r="G17" s="468">
        <v>4.5981741376983249</v>
      </c>
      <c r="H17" s="468">
        <v>0.17391544872845621</v>
      </c>
      <c r="I17" s="469">
        <v>2.4850187410930777</v>
      </c>
      <c r="J17" s="469">
        <v>2.6795983774763332E-2</v>
      </c>
      <c r="K17" s="462">
        <v>1.0900551504126169E-2</v>
      </c>
      <c r="L17" s="463">
        <v>480705970.99278861</v>
      </c>
      <c r="M17" s="463">
        <v>39705035.519741416</v>
      </c>
      <c r="N17" s="462">
        <v>9.0033903164289511E-2</v>
      </c>
      <c r="O17" s="461">
        <v>97683436.018793359</v>
      </c>
      <c r="P17" s="461">
        <v>5819602.6114696413</v>
      </c>
      <c r="Q17" s="462">
        <v>6.3350313127752425E-2</v>
      </c>
    </row>
    <row r="18" spans="1:17" x14ac:dyDescent="0.25">
      <c r="A18" s="488" t="s">
        <v>111</v>
      </c>
      <c r="B18" s="488" t="s">
        <v>99</v>
      </c>
      <c r="C18" s="10" t="s">
        <v>110</v>
      </c>
      <c r="D18" s="465">
        <v>4013480160.0130539</v>
      </c>
      <c r="E18" s="465">
        <v>138000708.34027576</v>
      </c>
      <c r="F18" s="466">
        <v>3.5608680180386543E-2</v>
      </c>
      <c r="G18" s="470">
        <v>95.401825862301493</v>
      </c>
      <c r="H18" s="470">
        <v>-0.1739154487287351</v>
      </c>
      <c r="I18" s="471">
        <v>2.2672452064766322</v>
      </c>
      <c r="J18" s="471">
        <v>7.3881665015554709E-2</v>
      </c>
      <c r="K18" s="466">
        <v>3.3684185780866724E-2</v>
      </c>
      <c r="L18" s="467">
        <v>9099543654.0786629</v>
      </c>
      <c r="M18" s="467">
        <v>599208319.09802437</v>
      </c>
      <c r="N18" s="466">
        <v>7.0492315359860946E-2</v>
      </c>
      <c r="O18" s="465">
        <v>2054224576.7125847</v>
      </c>
      <c r="P18" s="465">
        <v>77247003.246289492</v>
      </c>
      <c r="Q18" s="466">
        <v>3.9073282511166763E-2</v>
      </c>
    </row>
    <row r="19" spans="1:17" x14ac:dyDescent="0.25">
      <c r="A19" s="488" t="s">
        <v>111</v>
      </c>
      <c r="B19" s="489" t="s">
        <v>485</v>
      </c>
      <c r="C19" s="9" t="s">
        <v>24</v>
      </c>
      <c r="D19" s="461">
        <v>192195174.08562943</v>
      </c>
      <c r="E19" s="461">
        <v>14206686.970865309</v>
      </c>
      <c r="F19" s="462">
        <v>7.9818010710462781E-2</v>
      </c>
      <c r="G19" s="468">
        <v>4.5837956510890843</v>
      </c>
      <c r="H19" s="468">
        <v>0.17657033227318042</v>
      </c>
      <c r="I19" s="469">
        <v>2.4733829440991943</v>
      </c>
      <c r="J19" s="469">
        <v>1.5433301448117387E-2</v>
      </c>
      <c r="K19" s="462">
        <v>6.2789331320357942E-3</v>
      </c>
      <c r="L19" s="463">
        <v>475372265.52157128</v>
      </c>
      <c r="M19" s="463">
        <v>37885527.221830964</v>
      </c>
      <c r="N19" s="462">
        <v>8.6598115794481567E-2</v>
      </c>
      <c r="O19" s="461">
        <v>97030501.800033689</v>
      </c>
      <c r="P19" s="461">
        <v>5724757.3569749445</v>
      </c>
      <c r="Q19" s="462">
        <v>6.2698764375609367E-2</v>
      </c>
    </row>
    <row r="20" spans="1:17" x14ac:dyDescent="0.25">
      <c r="A20" s="488" t="s">
        <v>111</v>
      </c>
      <c r="B20" s="488" t="s">
        <v>100</v>
      </c>
      <c r="C20" s="10" t="s">
        <v>110</v>
      </c>
      <c r="D20" s="465">
        <v>4000731141.0297637</v>
      </c>
      <c r="E20" s="465">
        <v>140158532.68901253</v>
      </c>
      <c r="F20" s="466">
        <v>3.6305115045939196E-2</v>
      </c>
      <c r="G20" s="470">
        <v>95.416204348910796</v>
      </c>
      <c r="H20" s="470">
        <v>-0.17657033227344243</v>
      </c>
      <c r="I20" s="471">
        <v>2.2608603262846567</v>
      </c>
      <c r="J20" s="471">
        <v>6.8378310631070693E-2</v>
      </c>
      <c r="K20" s="466">
        <v>3.1187626691061773E-2</v>
      </c>
      <c r="L20" s="467">
        <v>9045094312.8857384</v>
      </c>
      <c r="M20" s="467">
        <v>580858298.97378635</v>
      </c>
      <c r="N20" s="466">
        <v>6.8625012112029773E-2</v>
      </c>
      <c r="O20" s="465">
        <v>2045665881.7516882</v>
      </c>
      <c r="P20" s="465">
        <v>76975817.810465336</v>
      </c>
      <c r="Q20" s="466">
        <v>3.9100018443920748E-2</v>
      </c>
    </row>
    <row r="21" spans="1:17" x14ac:dyDescent="0.25">
      <c r="A21" s="488" t="s">
        <v>112</v>
      </c>
      <c r="B21" s="489" t="s">
        <v>482</v>
      </c>
      <c r="C21" s="9" t="s">
        <v>24</v>
      </c>
      <c r="D21" s="461">
        <v>8094558.7079048771</v>
      </c>
      <c r="E21" s="461">
        <v>988064.43940970208</v>
      </c>
      <c r="F21" s="462">
        <v>0.13903683054949234</v>
      </c>
      <c r="G21" s="468">
        <v>4.2229771943017367</v>
      </c>
      <c r="H21" s="468">
        <v>0.39470712471431391</v>
      </c>
      <c r="I21" s="469">
        <v>3.4816808681727038</v>
      </c>
      <c r="J21" s="469">
        <v>3.3070866682445743E-2</v>
      </c>
      <c r="K21" s="462">
        <v>9.5896220993834415E-3</v>
      </c>
      <c r="L21" s="463">
        <v>28182670.189613171</v>
      </c>
      <c r="M21" s="463">
        <v>3675142.9797475152</v>
      </c>
      <c r="N21" s="462">
        <v>0.14995976331174138</v>
      </c>
      <c r="O21" s="461">
        <v>5331862.991844058</v>
      </c>
      <c r="P21" s="461">
        <v>494999.45783171989</v>
      </c>
      <c r="Q21" s="462">
        <v>0.10233893397052314</v>
      </c>
    </row>
    <row r="22" spans="1:17" x14ac:dyDescent="0.25">
      <c r="A22" s="488" t="s">
        <v>112</v>
      </c>
      <c r="B22" s="488" t="s">
        <v>21</v>
      </c>
      <c r="C22" s="10" t="s">
        <v>110</v>
      </c>
      <c r="D22" s="465">
        <v>183584399.8909539</v>
      </c>
      <c r="E22" s="465">
        <v>5058894.8668534458</v>
      </c>
      <c r="F22" s="466">
        <v>2.8337098758916879E-2</v>
      </c>
      <c r="G22" s="470">
        <v>95.777022805698223</v>
      </c>
      <c r="H22" s="470">
        <v>-0.39470712471435832</v>
      </c>
      <c r="I22" s="471">
        <v>2.3761038232462317</v>
      </c>
      <c r="J22" s="471">
        <v>6.9626937372790021E-2</v>
      </c>
      <c r="K22" s="466">
        <v>3.0187572136203281E-2</v>
      </c>
      <c r="L22" s="467">
        <v>436215594.46926063</v>
      </c>
      <c r="M22" s="467">
        <v>24450643.592289984</v>
      </c>
      <c r="N22" s="466">
        <v>5.9380099108035739E-2</v>
      </c>
      <c r="O22" s="465">
        <v>100397101.48390508</v>
      </c>
      <c r="P22" s="465">
        <v>4167958.6751335859</v>
      </c>
      <c r="Q22" s="466">
        <v>4.3312852567088105E-2</v>
      </c>
    </row>
    <row r="23" spans="1:17" x14ac:dyDescent="0.25">
      <c r="A23" s="488" t="s">
        <v>112</v>
      </c>
      <c r="B23" s="489" t="s">
        <v>483</v>
      </c>
      <c r="C23" s="9" t="s">
        <v>24</v>
      </c>
      <c r="D23" s="461">
        <v>97772661.264905214</v>
      </c>
      <c r="E23" s="461">
        <v>5924438.0457517207</v>
      </c>
      <c r="F23" s="462">
        <v>6.4502478524987653E-2</v>
      </c>
      <c r="G23" s="468">
        <v>4.2117703209959521</v>
      </c>
      <c r="H23" s="468">
        <v>0.17256296003783689</v>
      </c>
      <c r="I23" s="469">
        <v>3.4159901183490469</v>
      </c>
      <c r="J23" s="469">
        <v>2.7512001371604367E-2</v>
      </c>
      <c r="K23" s="462">
        <v>8.1192796358222769E-3</v>
      </c>
      <c r="L23" s="463">
        <v>333990444.72560483</v>
      </c>
      <c r="M23" s="463">
        <v>22764750.264243782</v>
      </c>
      <c r="N23" s="462">
        <v>7.3145471821157895E-2</v>
      </c>
      <c r="O23" s="461">
        <v>65629287.837164439</v>
      </c>
      <c r="P23" s="461">
        <v>3576103.9622952715</v>
      </c>
      <c r="Q23" s="462">
        <v>5.7629661187192566E-2</v>
      </c>
    </row>
    <row r="24" spans="1:17" x14ac:dyDescent="0.25">
      <c r="A24" s="488" t="s">
        <v>112</v>
      </c>
      <c r="B24" s="488" t="s">
        <v>99</v>
      </c>
      <c r="C24" s="10" t="s">
        <v>110</v>
      </c>
      <c r="D24" s="465">
        <v>2223642178.891551</v>
      </c>
      <c r="E24" s="465">
        <v>41573392.874350071</v>
      </c>
      <c r="F24" s="466">
        <v>1.9052283383894367E-2</v>
      </c>
      <c r="G24" s="470">
        <v>95.788229679004075</v>
      </c>
      <c r="H24" s="470">
        <v>-0.17256296003775162</v>
      </c>
      <c r="I24" s="471">
        <v>2.411755618397323</v>
      </c>
      <c r="J24" s="471">
        <v>6.660226776446132E-2</v>
      </c>
      <c r="K24" s="466">
        <v>2.8399962734414818E-2</v>
      </c>
      <c r="L24" s="467">
        <v>5362881518.2469635</v>
      </c>
      <c r="M24" s="467">
        <v>245595593.40734386</v>
      </c>
      <c r="N24" s="466">
        <v>4.7993330256417333E-2</v>
      </c>
      <c r="O24" s="465">
        <v>1230898947.0352826</v>
      </c>
      <c r="P24" s="465">
        <v>32791435.656965971</v>
      </c>
      <c r="Q24" s="466">
        <v>2.7369359882605467E-2</v>
      </c>
    </row>
    <row r="25" spans="1:17" x14ac:dyDescent="0.25">
      <c r="A25" s="488" t="s">
        <v>112</v>
      </c>
      <c r="B25" s="489" t="s">
        <v>485</v>
      </c>
      <c r="C25" s="9" t="s">
        <v>24</v>
      </c>
      <c r="D25" s="461">
        <v>96784596.825495496</v>
      </c>
      <c r="E25" s="461">
        <v>5013187.6139447838</v>
      </c>
      <c r="F25" s="462">
        <v>5.4626900218873439E-2</v>
      </c>
      <c r="G25" s="468">
        <v>4.1800958554351464</v>
      </c>
      <c r="H25" s="468">
        <v>0.13125463290090078</v>
      </c>
      <c r="I25" s="469">
        <v>3.412891230424012</v>
      </c>
      <c r="J25" s="469">
        <v>4.1733452722878095E-2</v>
      </c>
      <c r="K25" s="462">
        <v>1.2379560814070543E-2</v>
      </c>
      <c r="L25" s="463">
        <v>330315301.74585724</v>
      </c>
      <c r="M25" s="463">
        <v>20939401.811744571</v>
      </c>
      <c r="N25" s="462">
        <v>6.7682718066287659E-2</v>
      </c>
      <c r="O25" s="461">
        <v>65134288.379332706</v>
      </c>
      <c r="P25" s="461">
        <v>3227281.2959264666</v>
      </c>
      <c r="Q25" s="462">
        <v>5.2131114844211519E-2</v>
      </c>
    </row>
    <row r="26" spans="1:17" x14ac:dyDescent="0.25">
      <c r="A26" s="488" t="s">
        <v>112</v>
      </c>
      <c r="B26" s="488" t="s">
        <v>100</v>
      </c>
      <c r="C26" s="10" t="s">
        <v>110</v>
      </c>
      <c r="D26" s="465">
        <v>2218583284.0246964</v>
      </c>
      <c r="E26" s="465">
        <v>43745454.504249573</v>
      </c>
      <c r="F26" s="466">
        <v>2.011435239467739E-2</v>
      </c>
      <c r="G26" s="470">
        <v>95.819904144564802</v>
      </c>
      <c r="H26" s="470">
        <v>-0.13125463290101891</v>
      </c>
      <c r="I26" s="471">
        <v>2.4062341554157585</v>
      </c>
      <c r="J26" s="471">
        <v>6.0732928663929542E-2</v>
      </c>
      <c r="K26" s="466">
        <v>2.5893368961497253E-2</v>
      </c>
      <c r="L26" s="467">
        <v>5338430874.654685</v>
      </c>
      <c r="M26" s="467">
        <v>237346077.52819252</v>
      </c>
      <c r="N26" s="466">
        <v>4.6528549704151684E-2</v>
      </c>
      <c r="O26" s="465">
        <v>1226730988.3601489</v>
      </c>
      <c r="P26" s="465">
        <v>33424076.022763491</v>
      </c>
      <c r="Q26" s="466">
        <v>2.8009622400740317E-2</v>
      </c>
    </row>
    <row r="27" spans="1:17" x14ac:dyDescent="0.25">
      <c r="A27" s="488" t="s">
        <v>113</v>
      </c>
      <c r="B27" s="489" t="s">
        <v>482</v>
      </c>
      <c r="C27" s="9" t="s">
        <v>24</v>
      </c>
      <c r="D27" s="461">
        <v>1152.2672070264816</v>
      </c>
      <c r="E27" s="461">
        <v>-2329.1627242918039</v>
      </c>
      <c r="F27" s="462">
        <v>-0.66902473128615814</v>
      </c>
      <c r="G27" s="468">
        <v>0.11612250474485426</v>
      </c>
      <c r="H27" s="468">
        <v>-0.20869206467032164</v>
      </c>
      <c r="I27" s="469">
        <v>2.6436322556422751</v>
      </c>
      <c r="J27" s="469">
        <v>4.7961777505032277E-2</v>
      </c>
      <c r="K27" s="462">
        <v>1.8477606425393246E-2</v>
      </c>
      <c r="L27" s="463">
        <v>3046.1707556140423</v>
      </c>
      <c r="M27" s="463">
        <v>-5990.4741388122002</v>
      </c>
      <c r="N27" s="462">
        <v>-0.66290910053432495</v>
      </c>
      <c r="O27" s="461">
        <v>750.69512236118317</v>
      </c>
      <c r="P27" s="461">
        <v>-1387.6379143772137</v>
      </c>
      <c r="Q27" s="462">
        <v>-0.64893442253213296</v>
      </c>
    </row>
    <row r="28" spans="1:17" x14ac:dyDescent="0.25">
      <c r="A28" s="488" t="s">
        <v>113</v>
      </c>
      <c r="B28" s="488" t="s">
        <v>21</v>
      </c>
      <c r="C28" s="10" t="s">
        <v>110</v>
      </c>
      <c r="D28" s="465">
        <v>991133.60326937842</v>
      </c>
      <c r="E28" s="465">
        <v>-77205.709811710054</v>
      </c>
      <c r="F28" s="466">
        <v>-7.2267030583241326E-2</v>
      </c>
      <c r="G28" s="470">
        <v>99.883877495255149</v>
      </c>
      <c r="H28" s="470">
        <v>0.20869206467024526</v>
      </c>
      <c r="I28" s="471">
        <v>2.9296054605779451</v>
      </c>
      <c r="J28" s="471">
        <v>7.0733112976996804E-2</v>
      </c>
      <c r="K28" s="466">
        <v>2.4741612907744275E-2</v>
      </c>
      <c r="L28" s="467">
        <v>2903630.4163002656</v>
      </c>
      <c r="M28" s="467">
        <v>-150615.30372225028</v>
      </c>
      <c r="N28" s="466">
        <v>-4.9313420572179745E-2</v>
      </c>
      <c r="O28" s="465">
        <v>575711.87646114826</v>
      </c>
      <c r="P28" s="465">
        <v>-42455.777793568559</v>
      </c>
      <c r="Q28" s="466">
        <v>-6.8680037690996038E-2</v>
      </c>
    </row>
    <row r="29" spans="1:17" x14ac:dyDescent="0.25">
      <c r="A29" s="488" t="s">
        <v>113</v>
      </c>
      <c r="B29" s="489" t="s">
        <v>483</v>
      </c>
      <c r="C29" s="9" t="s">
        <v>24</v>
      </c>
      <c r="D29" s="461">
        <v>16036.08908128413</v>
      </c>
      <c r="E29" s="461">
        <v>-27136.337623082589</v>
      </c>
      <c r="F29" s="462">
        <v>-0.6285571531316736</v>
      </c>
      <c r="G29" s="468">
        <v>0.12947711769210732</v>
      </c>
      <c r="H29" s="468">
        <v>-0.191233761542804</v>
      </c>
      <c r="I29" s="469">
        <v>2.6922164307914258</v>
      </c>
      <c r="J29" s="469">
        <v>0.11164450108662738</v>
      </c>
      <c r="K29" s="462">
        <v>4.3263471868966202E-2</v>
      </c>
      <c r="L29" s="463">
        <v>43172.622510268113</v>
      </c>
      <c r="M29" s="463">
        <v>-68236.929980258486</v>
      </c>
      <c r="N29" s="462">
        <v>-0.61248724597525717</v>
      </c>
      <c r="O29" s="461">
        <v>11261.796145497126</v>
      </c>
      <c r="P29" s="461">
        <v>-14229.072945755219</v>
      </c>
      <c r="Q29" s="462">
        <v>-0.55820273898147255</v>
      </c>
    </row>
    <row r="30" spans="1:17" x14ac:dyDescent="0.25">
      <c r="A30" s="488" t="s">
        <v>113</v>
      </c>
      <c r="B30" s="488" t="s">
        <v>99</v>
      </c>
      <c r="C30" s="10" t="s">
        <v>110</v>
      </c>
      <c r="D30" s="465">
        <v>12369232.726847617</v>
      </c>
      <c r="E30" s="465">
        <v>-1049073.5488104001</v>
      </c>
      <c r="F30" s="466">
        <v>-7.8182262892114135E-2</v>
      </c>
      <c r="G30" s="470">
        <v>99.870522882307895</v>
      </c>
      <c r="H30" s="470">
        <v>0.19123376154279015</v>
      </c>
      <c r="I30" s="471">
        <v>2.9457058592519108</v>
      </c>
      <c r="J30" s="471">
        <v>4.633477173318834E-2</v>
      </c>
      <c r="K30" s="466">
        <v>1.5980973229901926E-2</v>
      </c>
      <c r="L30" s="467">
        <v>36436121.317925513</v>
      </c>
      <c r="M30" s="467">
        <v>-2468527.9411883727</v>
      </c>
      <c r="N30" s="466">
        <v>-6.3450718312544355E-2</v>
      </c>
      <c r="O30" s="465">
        <v>7262017.3245719504</v>
      </c>
      <c r="P30" s="465">
        <v>-691224.41153163463</v>
      </c>
      <c r="Q30" s="466">
        <v>-8.6911027536587374E-2</v>
      </c>
    </row>
    <row r="31" spans="1:17" x14ac:dyDescent="0.25">
      <c r="A31" s="488" t="s">
        <v>113</v>
      </c>
      <c r="B31" s="489" t="s">
        <v>485</v>
      </c>
      <c r="C31" s="9" t="s">
        <v>24</v>
      </c>
      <c r="D31" s="461">
        <v>18365.251805575936</v>
      </c>
      <c r="E31" s="461">
        <v>-24112.999483518077</v>
      </c>
      <c r="F31" s="462">
        <v>-0.56765518239939683</v>
      </c>
      <c r="G31" s="468">
        <v>0.14733687159928063</v>
      </c>
      <c r="H31" s="468">
        <v>-0.16610059121684409</v>
      </c>
      <c r="I31" s="469">
        <v>2.6769628409970259</v>
      </c>
      <c r="J31" s="469">
        <v>0.10326093242577805</v>
      </c>
      <c r="K31" s="462">
        <v>4.0121558787319628E-2</v>
      </c>
      <c r="L31" s="463">
        <v>49163.096649080318</v>
      </c>
      <c r="M31" s="463">
        <v>-60163.259766430005</v>
      </c>
      <c r="N31" s="462">
        <v>-0.5503088343836412</v>
      </c>
      <c r="O31" s="461">
        <v>12649.43405987434</v>
      </c>
      <c r="P31" s="461">
        <v>-12096.729252662397</v>
      </c>
      <c r="Q31" s="462">
        <v>-0.48883251516141218</v>
      </c>
    </row>
    <row r="32" spans="1:17" x14ac:dyDescent="0.25">
      <c r="A32" s="488" t="s">
        <v>113</v>
      </c>
      <c r="B32" s="488" t="s">
        <v>100</v>
      </c>
      <c r="C32" s="10" t="s">
        <v>110</v>
      </c>
      <c r="D32" s="465">
        <v>12446438.436659323</v>
      </c>
      <c r="E32" s="465">
        <v>-1063468.1825268436</v>
      </c>
      <c r="F32" s="466">
        <v>-7.8717656050749721E-2</v>
      </c>
      <c r="G32" s="470">
        <v>99.852663128400678</v>
      </c>
      <c r="H32" s="470">
        <v>0.16610059121681786</v>
      </c>
      <c r="I32" s="471">
        <v>2.9395346152909436</v>
      </c>
      <c r="J32" s="471">
        <v>4.0245493459809101E-2</v>
      </c>
      <c r="K32" s="466">
        <v>1.3881159059566585E-2</v>
      </c>
      <c r="L32" s="467">
        <v>36586736.621647775</v>
      </c>
      <c r="M32" s="467">
        <v>-2582388.6763131171</v>
      </c>
      <c r="N32" s="466">
        <v>-6.5929189295619875E-2</v>
      </c>
      <c r="O32" s="465">
        <v>7304473.1023655208</v>
      </c>
      <c r="P32" s="465">
        <v>-711946.58711142</v>
      </c>
      <c r="Q32" s="466">
        <v>-8.8811042172103824E-2</v>
      </c>
    </row>
    <row r="33" spans="1:17" x14ac:dyDescent="0.25">
      <c r="A33" s="488" t="s">
        <v>114</v>
      </c>
      <c r="B33" s="489" t="s">
        <v>482</v>
      </c>
      <c r="C33" s="9" t="s">
        <v>24</v>
      </c>
      <c r="D33" s="461">
        <v>3526.8379755020142</v>
      </c>
      <c r="E33" s="461">
        <v>41.078230834007172</v>
      </c>
      <c r="F33" s="462">
        <v>1.1784584665320808E-2</v>
      </c>
      <c r="G33" s="468">
        <v>0.13386212542255399</v>
      </c>
      <c r="H33" s="468">
        <v>8.6126041179478419E-3</v>
      </c>
      <c r="I33" s="469">
        <v>5.0807809863614199</v>
      </c>
      <c r="J33" s="469">
        <v>0.36951002661582688</v>
      </c>
      <c r="K33" s="462">
        <v>7.8431070887882093E-2</v>
      </c>
      <c r="L33" s="463">
        <v>17919.091327908038</v>
      </c>
      <c r="M33" s="463">
        <v>1496.7326702034443</v>
      </c>
      <c r="N33" s="462">
        <v>9.1139933148473046E-2</v>
      </c>
      <c r="O33" s="461">
        <v>2966.9739748239517</v>
      </c>
      <c r="P33" s="461">
        <v>117.0791130065918</v>
      </c>
      <c r="Q33" s="462">
        <v>4.1081906064398176E-2</v>
      </c>
    </row>
    <row r="34" spans="1:17" x14ac:dyDescent="0.25">
      <c r="A34" s="488" t="s">
        <v>114</v>
      </c>
      <c r="B34" s="488" t="s">
        <v>21</v>
      </c>
      <c r="C34" s="10" t="s">
        <v>110</v>
      </c>
      <c r="D34" s="465">
        <v>2631152.6610755334</v>
      </c>
      <c r="E34" s="465">
        <v>-148413.92809110228</v>
      </c>
      <c r="F34" s="466">
        <v>-5.3394629461134609E-2</v>
      </c>
      <c r="G34" s="470">
        <v>99.866137874577447</v>
      </c>
      <c r="H34" s="470">
        <v>-8.6126041179142021E-3</v>
      </c>
      <c r="I34" s="471">
        <v>2.6762676512449031</v>
      </c>
      <c r="J34" s="471">
        <v>6.3165135892452096E-2</v>
      </c>
      <c r="K34" s="466">
        <v>2.4172467601766664E-2</v>
      </c>
      <c r="L34" s="467">
        <v>7041668.7523233937</v>
      </c>
      <c r="M34" s="467">
        <v>-221623.69341757428</v>
      </c>
      <c r="N34" s="466">
        <v>-3.051284181012558E-2</v>
      </c>
      <c r="O34" s="465">
        <v>1619519.576810956</v>
      </c>
      <c r="P34" s="465">
        <v>-104272.42811191268</v>
      </c>
      <c r="Q34" s="466">
        <v>-6.0490144874861727E-2</v>
      </c>
    </row>
    <row r="35" spans="1:17" x14ac:dyDescent="0.25">
      <c r="A35" s="488" t="s">
        <v>114</v>
      </c>
      <c r="B35" s="489" t="s">
        <v>483</v>
      </c>
      <c r="C35" s="9" t="s">
        <v>24</v>
      </c>
      <c r="D35" s="461">
        <v>59635.992818927763</v>
      </c>
      <c r="E35" s="461">
        <v>972.65697209834616</v>
      </c>
      <c r="F35" s="462">
        <v>1.6580321559584742E-2</v>
      </c>
      <c r="G35" s="468">
        <v>0.17604854950542848</v>
      </c>
      <c r="H35" s="468">
        <v>1.1808462058296415E-2</v>
      </c>
      <c r="I35" s="469">
        <v>5.4668754855655983</v>
      </c>
      <c r="J35" s="469">
        <v>0.55337165628021179</v>
      </c>
      <c r="K35" s="462">
        <v>0.11262261626459207</v>
      </c>
      <c r="L35" s="463">
        <v>326022.54719916225</v>
      </c>
      <c r="M35" s="463">
        <v>37780.021877111227</v>
      </c>
      <c r="N35" s="462">
        <v>0.13107025701672548</v>
      </c>
      <c r="O35" s="461">
        <v>50485.621229171753</v>
      </c>
      <c r="P35" s="461">
        <v>-2546.0570805072784</v>
      </c>
      <c r="Q35" s="462">
        <v>-4.8010117002889326E-2</v>
      </c>
    </row>
    <row r="36" spans="1:17" x14ac:dyDescent="0.25">
      <c r="A36" s="488" t="s">
        <v>114</v>
      </c>
      <c r="B36" s="488" t="s">
        <v>99</v>
      </c>
      <c r="C36" s="10" t="s">
        <v>110</v>
      </c>
      <c r="D36" s="465">
        <v>33815106.506601021</v>
      </c>
      <c r="E36" s="465">
        <v>-1844267.549436003</v>
      </c>
      <c r="F36" s="466">
        <v>-5.1719010730189023E-2</v>
      </c>
      <c r="G36" s="470">
        <v>99.823951450494533</v>
      </c>
      <c r="H36" s="470">
        <v>-1.1808462058269242E-2</v>
      </c>
      <c r="I36" s="471">
        <v>2.6620937430439078</v>
      </c>
      <c r="J36" s="471">
        <v>6.8515864999564524E-2</v>
      </c>
      <c r="K36" s="466">
        <v>2.6417508253589864E-2</v>
      </c>
      <c r="L36" s="467">
        <v>90018983.451585919</v>
      </c>
      <c r="M36" s="467">
        <v>-2466380.2450600863</v>
      </c>
      <c r="N36" s="466">
        <v>-2.6667789869431305E-2</v>
      </c>
      <c r="O36" s="465">
        <v>21047240.118966434</v>
      </c>
      <c r="P36" s="465">
        <v>-1487017.3980863467</v>
      </c>
      <c r="Q36" s="466">
        <v>-6.5989189879500018E-2</v>
      </c>
    </row>
    <row r="37" spans="1:17" x14ac:dyDescent="0.25">
      <c r="A37" s="488" t="s">
        <v>114</v>
      </c>
      <c r="B37" s="489" t="s">
        <v>485</v>
      </c>
      <c r="C37" s="9" t="s">
        <v>24</v>
      </c>
      <c r="D37" s="461">
        <v>59594.914588093758</v>
      </c>
      <c r="E37" s="461">
        <v>2810.0270399808869</v>
      </c>
      <c r="F37" s="462">
        <v>4.948547335943914E-2</v>
      </c>
      <c r="G37" s="468">
        <v>0.17516007566119168</v>
      </c>
      <c r="H37" s="468">
        <v>1.6053824830673941E-2</v>
      </c>
      <c r="I37" s="469">
        <v>5.4455286457243215</v>
      </c>
      <c r="J37" s="469">
        <v>0.53032682313594304</v>
      </c>
      <c r="K37" s="462">
        <v>0.10789522837063674</v>
      </c>
      <c r="L37" s="463">
        <v>324525.81452895881</v>
      </c>
      <c r="M37" s="463">
        <v>45416.631756998308</v>
      </c>
      <c r="N37" s="462">
        <v>0.16271994817922161</v>
      </c>
      <c r="O37" s="461">
        <v>50368.542116165161</v>
      </c>
      <c r="P37" s="461">
        <v>-980.22810876369476</v>
      </c>
      <c r="Q37" s="462">
        <v>-1.9089612165391501E-2</v>
      </c>
    </row>
    <row r="38" spans="1:17" x14ac:dyDescent="0.25">
      <c r="A38" s="488" t="s">
        <v>114</v>
      </c>
      <c r="B38" s="488" t="s">
        <v>100</v>
      </c>
      <c r="C38" s="10" t="s">
        <v>110</v>
      </c>
      <c r="D38" s="465">
        <v>33963520.434692122</v>
      </c>
      <c r="E38" s="465">
        <v>-1669610.8511984572</v>
      </c>
      <c r="F38" s="466">
        <v>-4.6855574880660632E-2</v>
      </c>
      <c r="G38" s="470">
        <v>99.824839924338775</v>
      </c>
      <c r="H38" s="470">
        <v>-1.6053824830734698E-2</v>
      </c>
      <c r="I38" s="471">
        <v>2.6569862602590235</v>
      </c>
      <c r="J38" s="471">
        <v>6.4013996014770758E-2</v>
      </c>
      <c r="K38" s="466">
        <v>2.4687497393431727E-2</v>
      </c>
      <c r="L38" s="467">
        <v>90240607.145003542</v>
      </c>
      <c r="M38" s="467">
        <v>-2155113.9674848765</v>
      </c>
      <c r="N38" s="466">
        <v>-2.3324824369963019E-2</v>
      </c>
      <c r="O38" s="465">
        <v>21151512.547078338</v>
      </c>
      <c r="P38" s="465">
        <v>-1474471.6144812591</v>
      </c>
      <c r="Q38" s="466">
        <v>-6.5167181411994082E-2</v>
      </c>
    </row>
    <row r="39" spans="1:17" x14ac:dyDescent="0.25">
      <c r="A39" s="488" t="s">
        <v>115</v>
      </c>
      <c r="B39" s="489" t="s">
        <v>482</v>
      </c>
      <c r="C39" s="9" t="s">
        <v>24</v>
      </c>
      <c r="D39" s="461">
        <v>7592365.0401877053</v>
      </c>
      <c r="E39" s="461">
        <v>260678.43888697028</v>
      </c>
      <c r="F39" s="462">
        <v>3.5555043888635743E-2</v>
      </c>
      <c r="G39" s="468">
        <v>4.9563026802234518</v>
      </c>
      <c r="H39" s="468">
        <v>-9.45272712450409E-2</v>
      </c>
      <c r="I39" s="469">
        <v>1.6835248284095889</v>
      </c>
      <c r="J39" s="469">
        <v>0.1671776779566907</v>
      </c>
      <c r="K39" s="462">
        <v>0.1102502668381436</v>
      </c>
      <c r="L39" s="463">
        <v>12781935.051504968</v>
      </c>
      <c r="M39" s="463">
        <v>1664552.9656089041</v>
      </c>
      <c r="N39" s="462">
        <v>0.14972526380294329</v>
      </c>
      <c r="O39" s="461">
        <v>2650425.1721241474</v>
      </c>
      <c r="P39" s="461">
        <v>159322.39884233475</v>
      </c>
      <c r="Q39" s="462">
        <v>6.3956573992505844E-2</v>
      </c>
    </row>
    <row r="40" spans="1:17" x14ac:dyDescent="0.25">
      <c r="A40" s="488" t="s">
        <v>115</v>
      </c>
      <c r="B40" s="488" t="s">
        <v>21</v>
      </c>
      <c r="C40" s="10" t="s">
        <v>110</v>
      </c>
      <c r="D40" s="465">
        <v>145593699.85618439</v>
      </c>
      <c r="E40" s="465">
        <v>7767329.82623595</v>
      </c>
      <c r="F40" s="466">
        <v>5.6355905074973525E-2</v>
      </c>
      <c r="G40" s="470">
        <v>95.043697319776811</v>
      </c>
      <c r="H40" s="470">
        <v>9.4527271245368638E-2</v>
      </c>
      <c r="I40" s="471">
        <v>2.08019604085059</v>
      </c>
      <c r="J40" s="471">
        <v>0.10151717809007765</v>
      </c>
      <c r="K40" s="466">
        <v>5.130553522386553E-2</v>
      </c>
      <c r="L40" s="467">
        <v>302863438.01362389</v>
      </c>
      <c r="M40" s="467">
        <v>30149312.904355943</v>
      </c>
      <c r="N40" s="466">
        <v>0.11055281017173593</v>
      </c>
      <c r="O40" s="465">
        <v>66578091.098096788</v>
      </c>
      <c r="P40" s="465">
        <v>4433192.0635562986</v>
      </c>
      <c r="Q40" s="466">
        <v>7.1336378889155574E-2</v>
      </c>
    </row>
    <row r="41" spans="1:17" x14ac:dyDescent="0.25">
      <c r="A41" s="488" t="s">
        <v>115</v>
      </c>
      <c r="B41" s="489" t="s">
        <v>483</v>
      </c>
      <c r="C41" s="9" t="s">
        <v>24</v>
      </c>
      <c r="D41" s="461">
        <v>95652890.447215393</v>
      </c>
      <c r="E41" s="461">
        <v>8146005.7052790523</v>
      </c>
      <c r="F41" s="462">
        <v>9.3089883490906661E-2</v>
      </c>
      <c r="G41" s="468">
        <v>5.1066019452440923</v>
      </c>
      <c r="H41" s="468">
        <v>0.15571525983493117</v>
      </c>
      <c r="I41" s="469">
        <v>1.5333813014841686</v>
      </c>
      <c r="J41" s="469">
        <v>5.162553059159225E-2</v>
      </c>
      <c r="K41" s="462">
        <v>3.4840782540360341E-2</v>
      </c>
      <c r="L41" s="463">
        <v>146672353.64467373</v>
      </c>
      <c r="M41" s="463">
        <v>17008522.185478032</v>
      </c>
      <c r="N41" s="462">
        <v>0.13117399041868119</v>
      </c>
      <c r="O41" s="461">
        <v>32042886.385483474</v>
      </c>
      <c r="P41" s="461">
        <v>2257727.722120095</v>
      </c>
      <c r="Q41" s="462">
        <v>7.5800426233658666E-2</v>
      </c>
    </row>
    <row r="42" spans="1:17" x14ac:dyDescent="0.25">
      <c r="A42" s="488" t="s">
        <v>115</v>
      </c>
      <c r="B42" s="488" t="s">
        <v>99</v>
      </c>
      <c r="C42" s="10" t="s">
        <v>110</v>
      </c>
      <c r="D42" s="465">
        <v>1777469226.2335069</v>
      </c>
      <c r="E42" s="465">
        <v>97476866.85358882</v>
      </c>
      <c r="F42" s="466">
        <v>5.8022208440023704E-2</v>
      </c>
      <c r="G42" s="470">
        <v>94.893398054755579</v>
      </c>
      <c r="H42" s="470">
        <v>-0.15571525983538947</v>
      </c>
      <c r="I42" s="471">
        <v>2.0817389809933209</v>
      </c>
      <c r="J42" s="471">
        <v>9.1167570230349826E-2</v>
      </c>
      <c r="K42" s="466">
        <v>4.5799698386809432E-2</v>
      </c>
      <c r="L42" s="467">
        <v>3700226975.7663269</v>
      </c>
      <c r="M42" s="467">
        <v>356082214.88443089</v>
      </c>
      <c r="N42" s="466">
        <v>0.10647930647312266</v>
      </c>
      <c r="O42" s="465">
        <v>816063854.73081708</v>
      </c>
      <c r="P42" s="465">
        <v>45147034.378943324</v>
      </c>
      <c r="Q42" s="466">
        <v>5.8562782893148729E-2</v>
      </c>
    </row>
    <row r="43" spans="1:17" x14ac:dyDescent="0.25">
      <c r="A43" s="488" t="s">
        <v>115</v>
      </c>
      <c r="B43" s="489" t="s">
        <v>485</v>
      </c>
      <c r="C43" s="9" t="s">
        <v>24</v>
      </c>
      <c r="D43" s="461">
        <v>95392212.008328378</v>
      </c>
      <c r="E43" s="461">
        <v>9217612.356404081</v>
      </c>
      <c r="F43" s="462">
        <v>0.10696437690033701</v>
      </c>
      <c r="G43" s="468">
        <v>5.1146058302315112</v>
      </c>
      <c r="H43" s="468">
        <v>0.21386506959470353</v>
      </c>
      <c r="I43" s="469">
        <v>1.5201220060438985</v>
      </c>
      <c r="J43" s="469">
        <v>3.4747980214539176E-2</v>
      </c>
      <c r="K43" s="462">
        <v>2.3393421192441834E-2</v>
      </c>
      <c r="L43" s="463">
        <v>145007800.67906499</v>
      </c>
      <c r="M43" s="463">
        <v>17006288.669852898</v>
      </c>
      <c r="N43" s="462">
        <v>0.13286006081419552</v>
      </c>
      <c r="O43" s="461">
        <v>31883563.986641124</v>
      </c>
      <c r="P43" s="461">
        <v>2509572.7903011329</v>
      </c>
      <c r="Q43" s="462">
        <v>8.5435199238904469E-2</v>
      </c>
    </row>
    <row r="44" spans="1:17" x14ac:dyDescent="0.25">
      <c r="A44" s="488" t="s">
        <v>115</v>
      </c>
      <c r="B44" s="488" t="s">
        <v>100</v>
      </c>
      <c r="C44" s="10" t="s">
        <v>110</v>
      </c>
      <c r="D44" s="465">
        <v>1769701896.4072549</v>
      </c>
      <c r="E44" s="465">
        <v>97477024.206133842</v>
      </c>
      <c r="F44" s="466">
        <v>5.82918157878052E-2</v>
      </c>
      <c r="G44" s="470">
        <v>94.885394169767935</v>
      </c>
      <c r="H44" s="470">
        <v>-0.21386506959554197</v>
      </c>
      <c r="I44" s="471">
        <v>2.0738394812780254</v>
      </c>
      <c r="J44" s="471">
        <v>8.6079254322313448E-2</v>
      </c>
      <c r="K44" s="466">
        <v>4.3304646684748926E-2</v>
      </c>
      <c r="L44" s="467">
        <v>3670077662.8619595</v>
      </c>
      <c r="M44" s="467">
        <v>346095571.37447262</v>
      </c>
      <c r="N44" s="466">
        <v>0.10412076895985753</v>
      </c>
      <c r="O44" s="465">
        <v>811630662.66726112</v>
      </c>
      <c r="P44" s="465">
        <v>44263930.752901077</v>
      </c>
      <c r="Q44" s="466">
        <v>5.7682889955986569E-2</v>
      </c>
    </row>
  </sheetData>
  <mergeCells count="24">
    <mergeCell ref="A9:A14"/>
    <mergeCell ref="B9:B10"/>
    <mergeCell ref="B11:B12"/>
    <mergeCell ref="B13:B14"/>
    <mergeCell ref="A15:A20"/>
    <mergeCell ref="B15:B16"/>
    <mergeCell ref="B17:B18"/>
    <mergeCell ref="B19:B20"/>
    <mergeCell ref="A21:A26"/>
    <mergeCell ref="B21:B22"/>
    <mergeCell ref="B23:B24"/>
    <mergeCell ref="B25:B26"/>
    <mergeCell ref="A27:A32"/>
    <mergeCell ref="B27:B28"/>
    <mergeCell ref="B29:B30"/>
    <mergeCell ref="B31:B32"/>
    <mergeCell ref="A33:A38"/>
    <mergeCell ref="B33:B34"/>
    <mergeCell ref="B35:B36"/>
    <mergeCell ref="B37:B38"/>
    <mergeCell ref="A39:A44"/>
    <mergeCell ref="B39:B40"/>
    <mergeCell ref="B41:B42"/>
    <mergeCell ref="B43:B44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8:Q44"/>
  <sheetViews>
    <sheetView workbookViewId="0">
      <selection activeCell="B21" sqref="B21:B92"/>
    </sheetView>
  </sheetViews>
  <sheetFormatPr defaultRowHeight="12.5" x14ac:dyDescent="0.25"/>
  <cols>
    <col min="1" max="1" width="31.1796875" customWidth="1"/>
    <col min="2" max="2" width="41.81640625" customWidth="1"/>
    <col min="3" max="3" width="16.08984375" customWidth="1"/>
    <col min="4" max="4" width="13.7265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2.7265625" customWidth="1"/>
    <col min="14" max="14" width="12" customWidth="1"/>
    <col min="15" max="15" width="13.54296875" customWidth="1"/>
    <col min="16" max="16" width="11.6328125" customWidth="1"/>
    <col min="17" max="17" width="10.6328125" customWidth="1"/>
    <col min="18" max="100" width="9.1796875" customWidth="1"/>
  </cols>
  <sheetData>
    <row r="8" spans="1:17" ht="50" x14ac:dyDescent="0.25">
      <c r="A8" s="18" t="s">
        <v>2</v>
      </c>
      <c r="B8" s="18" t="s">
        <v>10</v>
      </c>
      <c r="C8" s="18" t="s">
        <v>15</v>
      </c>
      <c r="D8" s="17" t="s">
        <v>43</v>
      </c>
      <c r="E8" s="17" t="s">
        <v>47</v>
      </c>
      <c r="F8" s="17" t="s">
        <v>48</v>
      </c>
      <c r="G8" s="17" t="s">
        <v>101</v>
      </c>
      <c r="H8" s="17" t="s">
        <v>102</v>
      </c>
      <c r="I8" s="17" t="s">
        <v>103</v>
      </c>
      <c r="J8" s="17" t="s">
        <v>104</v>
      </c>
      <c r="K8" s="17" t="s">
        <v>105</v>
      </c>
      <c r="L8" s="21" t="s">
        <v>49</v>
      </c>
      <c r="M8" s="21" t="s">
        <v>50</v>
      </c>
      <c r="N8" s="21" t="s">
        <v>51</v>
      </c>
      <c r="O8" s="17" t="s">
        <v>106</v>
      </c>
      <c r="P8" s="17" t="s">
        <v>107</v>
      </c>
      <c r="Q8" s="17" t="s">
        <v>108</v>
      </c>
    </row>
    <row r="9" spans="1:17" x14ac:dyDescent="0.25">
      <c r="A9" s="490" t="s">
        <v>109</v>
      </c>
      <c r="B9" s="489" t="s">
        <v>486</v>
      </c>
      <c r="C9" s="19" t="s">
        <v>35</v>
      </c>
      <c r="D9" s="461">
        <v>56710089.586670496</v>
      </c>
      <c r="E9" s="461">
        <v>-71288.109727174044</v>
      </c>
      <c r="F9" s="462">
        <v>-1.2554839741357089E-3</v>
      </c>
      <c r="G9" s="468">
        <v>16.272996625089839</v>
      </c>
      <c r="H9" s="468">
        <v>-0.69465259744541541</v>
      </c>
      <c r="I9" s="469">
        <v>2.4228925129606349</v>
      </c>
      <c r="J9" s="469">
        <v>8.3881271237075339E-2</v>
      </c>
      <c r="K9" s="462">
        <v>3.5861850401054635E-2</v>
      </c>
      <c r="L9" s="463">
        <v>137402451.46887082</v>
      </c>
      <c r="M9" s="463">
        <v>4590170.7164452821</v>
      </c>
      <c r="N9" s="462">
        <v>3.4561342448457669E-2</v>
      </c>
      <c r="O9" s="461">
        <v>30058846.824040532</v>
      </c>
      <c r="P9" s="461">
        <v>1038494.7029356137</v>
      </c>
      <c r="Q9" s="462">
        <v>3.5785048320636094E-2</v>
      </c>
    </row>
    <row r="10" spans="1:17" x14ac:dyDescent="0.25">
      <c r="A10" s="490" t="s">
        <v>109</v>
      </c>
      <c r="B10" s="490" t="s">
        <v>21</v>
      </c>
      <c r="C10" s="20" t="s">
        <v>165</v>
      </c>
      <c r="D10" s="465">
        <v>291781899.27809006</v>
      </c>
      <c r="E10" s="465">
        <v>13918347.958718061</v>
      </c>
      <c r="F10" s="466">
        <v>5.0090585442494874E-2</v>
      </c>
      <c r="G10" s="470">
        <v>83.72700337491095</v>
      </c>
      <c r="H10" s="470">
        <v>0.69465259744580976</v>
      </c>
      <c r="I10" s="471">
        <v>2.236627605415153</v>
      </c>
      <c r="J10" s="471">
        <v>8.5806819957118474E-2</v>
      </c>
      <c r="K10" s="466">
        <v>3.989491850612055E-2</v>
      </c>
      <c r="L10" s="467">
        <v>652607450.68583989</v>
      </c>
      <c r="M10" s="467">
        <v>54972748.986949325</v>
      </c>
      <c r="N10" s="466">
        <v>9.1983863772767557E-2</v>
      </c>
      <c r="O10" s="465">
        <v>147097583.04429883</v>
      </c>
      <c r="P10" s="465">
        <v>8068979.1277214289</v>
      </c>
      <c r="Q10" s="466">
        <v>5.8038266230186215E-2</v>
      </c>
    </row>
    <row r="11" spans="1:17" x14ac:dyDescent="0.25">
      <c r="A11" s="490" t="s">
        <v>109</v>
      </c>
      <c r="B11" s="489" t="s">
        <v>483</v>
      </c>
      <c r="C11" s="19" t="s">
        <v>35</v>
      </c>
      <c r="D11" s="461">
        <v>692652160.91689014</v>
      </c>
      <c r="E11" s="461">
        <v>48312552.023720264</v>
      </c>
      <c r="F11" s="462">
        <v>7.4979950567854017E-2</v>
      </c>
      <c r="G11" s="468">
        <v>16.333065839241016</v>
      </c>
      <c r="H11" s="468">
        <v>0.58133564617385858</v>
      </c>
      <c r="I11" s="469">
        <v>2.4154744479789683</v>
      </c>
      <c r="J11" s="469">
        <v>4.7478355652095239E-2</v>
      </c>
      <c r="K11" s="462">
        <v>2.0050014358529367E-2</v>
      </c>
      <c r="L11" s="463">
        <v>1673083596.0321646</v>
      </c>
      <c r="M11" s="463">
        <v>147289920.04171252</v>
      </c>
      <c r="N11" s="462">
        <v>9.6533314011870514E-2</v>
      </c>
      <c r="O11" s="461">
        <v>360091970.62415862</v>
      </c>
      <c r="P11" s="461">
        <v>30191621.853815734</v>
      </c>
      <c r="Q11" s="462">
        <v>9.1517399015644443E-2</v>
      </c>
    </row>
    <row r="12" spans="1:17" x14ac:dyDescent="0.25">
      <c r="A12" s="490" t="s">
        <v>109</v>
      </c>
      <c r="B12" s="490" t="s">
        <v>99</v>
      </c>
      <c r="C12" s="20" t="s">
        <v>165</v>
      </c>
      <c r="D12" s="465">
        <v>3548144807.2356706</v>
      </c>
      <c r="E12" s="465">
        <v>101888646.67636919</v>
      </c>
      <c r="F12" s="466">
        <v>2.9565024168091276E-2</v>
      </c>
      <c r="G12" s="470">
        <v>83.666934160759638</v>
      </c>
      <c r="H12" s="470">
        <v>-0.58133564617364186</v>
      </c>
      <c r="I12" s="471">
        <v>2.2539981964606981</v>
      </c>
      <c r="J12" s="471">
        <v>7.5310411549597056E-2</v>
      </c>
      <c r="K12" s="466">
        <v>3.4566867300203828E-2</v>
      </c>
      <c r="L12" s="467">
        <v>7997511996.2905931</v>
      </c>
      <c r="M12" s="467">
        <v>489195795.60541248</v>
      </c>
      <c r="N12" s="466">
        <v>6.5153861735440799E-2</v>
      </c>
      <c r="O12" s="465">
        <v>1812914010.2255025</v>
      </c>
      <c r="P12" s="465">
        <v>51385662.926863909</v>
      </c>
      <c r="Q12" s="466">
        <v>2.9171067843254128E-2</v>
      </c>
    </row>
    <row r="13" spans="1:17" x14ac:dyDescent="0.25">
      <c r="A13" s="490" t="s">
        <v>109</v>
      </c>
      <c r="B13" s="489" t="s">
        <v>487</v>
      </c>
      <c r="C13" s="19" t="s">
        <v>35</v>
      </c>
      <c r="D13" s="461">
        <v>692723449.02661884</v>
      </c>
      <c r="E13" s="461">
        <v>53423880.002201438</v>
      </c>
      <c r="F13" s="462">
        <v>8.356626938404986E-2</v>
      </c>
      <c r="G13" s="468">
        <v>16.388257823112948</v>
      </c>
      <c r="H13" s="468">
        <v>0.69704078224595811</v>
      </c>
      <c r="I13" s="469">
        <v>2.4085996044456208</v>
      </c>
      <c r="J13" s="469">
        <v>4.0333370055454676E-2</v>
      </c>
      <c r="K13" s="462">
        <v>1.7030758396063782E-2</v>
      </c>
      <c r="L13" s="463">
        <v>1668493425.3157203</v>
      </c>
      <c r="M13" s="463">
        <v>154461842.33500719</v>
      </c>
      <c r="N13" s="462">
        <v>0.10202022472405375</v>
      </c>
      <c r="O13" s="461">
        <v>359053475.92122316</v>
      </c>
      <c r="P13" s="461">
        <v>31873459.796911955</v>
      </c>
      <c r="Q13" s="462">
        <v>9.7418724329427608E-2</v>
      </c>
    </row>
    <row r="14" spans="1:17" x14ac:dyDescent="0.25">
      <c r="A14" s="490" t="s">
        <v>109</v>
      </c>
      <c r="B14" s="490" t="s">
        <v>100</v>
      </c>
      <c r="C14" s="20" t="s">
        <v>165</v>
      </c>
      <c r="D14" s="465">
        <v>3534226459.2769361</v>
      </c>
      <c r="E14" s="465">
        <v>99275016.672389984</v>
      </c>
      <c r="F14" s="466">
        <v>2.8901432329161217E-2</v>
      </c>
      <c r="G14" s="470">
        <v>83.611742176887645</v>
      </c>
      <c r="H14" s="470">
        <v>-0.69704078224570765</v>
      </c>
      <c r="I14" s="471">
        <v>2.2473204076822504</v>
      </c>
      <c r="J14" s="471">
        <v>6.9599375953706133E-2</v>
      </c>
      <c r="K14" s="466">
        <v>3.1959729891786151E-2</v>
      </c>
      <c r="L14" s="467">
        <v>7942539247.3036404</v>
      </c>
      <c r="M14" s="467">
        <v>462173247.77741623</v>
      </c>
      <c r="N14" s="466">
        <v>6.178484419167303E-2</v>
      </c>
      <c r="O14" s="465">
        <v>1804845031.0977812</v>
      </c>
      <c r="P14" s="465">
        <v>49351905.906026602</v>
      </c>
      <c r="Q14" s="466">
        <v>2.8112844874078238E-2</v>
      </c>
    </row>
    <row r="15" spans="1:17" x14ac:dyDescent="0.25">
      <c r="A15" s="490" t="s">
        <v>111</v>
      </c>
      <c r="B15" s="489" t="s">
        <v>486</v>
      </c>
      <c r="C15" s="19" t="s">
        <v>35</v>
      </c>
      <c r="D15" s="461">
        <v>56317698.063038446</v>
      </c>
      <c r="E15" s="461">
        <v>-93991.553160965443</v>
      </c>
      <c r="F15" s="462">
        <v>-1.6661715648023144E-3</v>
      </c>
      <c r="G15" s="468">
        <v>16.283506676878851</v>
      </c>
      <c r="H15" s="468">
        <v>-0.71503807396303642</v>
      </c>
      <c r="I15" s="469">
        <v>2.4255133069082944</v>
      </c>
      <c r="J15" s="469">
        <v>8.4138414270173989E-2</v>
      </c>
      <c r="K15" s="462">
        <v>3.593547301405111E-2</v>
      </c>
      <c r="L15" s="463">
        <v>136599326.06634322</v>
      </c>
      <c r="M15" s="463">
        <v>4518412.3476793468</v>
      </c>
      <c r="N15" s="462">
        <v>3.4209426785944977E-2</v>
      </c>
      <c r="O15" s="461">
        <v>29869941.806703687</v>
      </c>
      <c r="P15" s="461">
        <v>1027847.5978657529</v>
      </c>
      <c r="Q15" s="462">
        <v>3.5637065409445716E-2</v>
      </c>
    </row>
    <row r="16" spans="1:17" x14ac:dyDescent="0.25">
      <c r="A16" s="490" t="s">
        <v>111</v>
      </c>
      <c r="B16" s="490" t="s">
        <v>21</v>
      </c>
      <c r="C16" s="20" t="s">
        <v>165</v>
      </c>
      <c r="D16" s="465">
        <v>289539611.30267096</v>
      </c>
      <c r="E16" s="465">
        <v>14089424.252012014</v>
      </c>
      <c r="F16" s="466">
        <v>5.1150534341153971E-2</v>
      </c>
      <c r="G16" s="470">
        <v>83.716493323121853</v>
      </c>
      <c r="H16" s="470">
        <v>0.71503807396335617</v>
      </c>
      <c r="I16" s="471">
        <v>2.232340457102608</v>
      </c>
      <c r="J16" s="471">
        <v>8.6448452972129886E-2</v>
      </c>
      <c r="K16" s="466">
        <v>4.0285556218920278E-2</v>
      </c>
      <c r="L16" s="467">
        <v>646350988.24471593</v>
      </c>
      <c r="M16" s="467">
        <v>55264634.316462398</v>
      </c>
      <c r="N16" s="466">
        <v>9.349671828690273E-2</v>
      </c>
      <c r="O16" s="465">
        <v>145664001.51084989</v>
      </c>
      <c r="P16" s="465">
        <v>8183781.581790179</v>
      </c>
      <c r="Q16" s="466">
        <v>5.9526974760536748E-2</v>
      </c>
    </row>
    <row r="17" spans="1:17" x14ac:dyDescent="0.25">
      <c r="A17" s="490" t="s">
        <v>111</v>
      </c>
      <c r="B17" s="489" t="s">
        <v>483</v>
      </c>
      <c r="C17" s="19" t="s">
        <v>35</v>
      </c>
      <c r="D17" s="461">
        <v>688097992.25477505</v>
      </c>
      <c r="E17" s="461">
        <v>47925897.329113603</v>
      </c>
      <c r="F17" s="462">
        <v>7.4864083750290439E-2</v>
      </c>
      <c r="G17" s="468">
        <v>16.356329722849758</v>
      </c>
      <c r="H17" s="468">
        <v>0.5686256975462598</v>
      </c>
      <c r="I17" s="469">
        <v>2.4180299597409864</v>
      </c>
      <c r="J17" s="469">
        <v>4.7667616196606311E-2</v>
      </c>
      <c r="K17" s="462">
        <v>2.0109843681253129E-2</v>
      </c>
      <c r="L17" s="463">
        <v>1663841560.5096674</v>
      </c>
      <c r="M17" s="463">
        <v>146401733.30996108</v>
      </c>
      <c r="N17" s="462">
        <v>9.6479432453102157E-2</v>
      </c>
      <c r="O17" s="461">
        <v>357898106.82432926</v>
      </c>
      <c r="P17" s="461">
        <v>30090825.664606869</v>
      </c>
      <c r="Q17" s="462">
        <v>9.1794256546563008E-2</v>
      </c>
    </row>
    <row r="18" spans="1:17" x14ac:dyDescent="0.25">
      <c r="A18" s="490" t="s">
        <v>111</v>
      </c>
      <c r="B18" s="490" t="s">
        <v>99</v>
      </c>
      <c r="C18" s="20" t="s">
        <v>165</v>
      </c>
      <c r="D18" s="465">
        <v>3518823755.5595155</v>
      </c>
      <c r="E18" s="465">
        <v>104118118.42458963</v>
      </c>
      <c r="F18" s="466">
        <v>3.0491096301919859E-2</v>
      </c>
      <c r="G18" s="470">
        <v>83.643670277150861</v>
      </c>
      <c r="H18" s="470">
        <v>-0.56862569754611059</v>
      </c>
      <c r="I18" s="471">
        <v>2.2497313348116226</v>
      </c>
      <c r="J18" s="471">
        <v>7.5635751719748345E-2</v>
      </c>
      <c r="K18" s="466">
        <v>3.4789524576552197E-2</v>
      </c>
      <c r="L18" s="467">
        <v>7916408064.5617552</v>
      </c>
      <c r="M18" s="467">
        <v>492511621.30778885</v>
      </c>
      <c r="N18" s="466">
        <v>6.6341391622633708E-2</v>
      </c>
      <c r="O18" s="465">
        <v>1794009905.9070489</v>
      </c>
      <c r="P18" s="465">
        <v>52975780.193151712</v>
      </c>
      <c r="Q18" s="466">
        <v>3.0427766699535206E-2</v>
      </c>
    </row>
    <row r="19" spans="1:17" x14ac:dyDescent="0.25">
      <c r="A19" s="490" t="s">
        <v>111</v>
      </c>
      <c r="B19" s="489" t="s">
        <v>487</v>
      </c>
      <c r="C19" s="19" t="s">
        <v>35</v>
      </c>
      <c r="D19" s="461">
        <v>688191983.80793715</v>
      </c>
      <c r="E19" s="461">
        <v>52943745.653399229</v>
      </c>
      <c r="F19" s="462">
        <v>8.3343396287420338E-2</v>
      </c>
      <c r="G19" s="468">
        <v>16.413166654682705</v>
      </c>
      <c r="H19" s="468">
        <v>0.68359804992972251</v>
      </c>
      <c r="I19" s="469">
        <v>2.4111340835162616</v>
      </c>
      <c r="J19" s="469">
        <v>4.0611353374603976E-2</v>
      </c>
      <c r="K19" s="462">
        <v>1.7131813527127462E-2</v>
      </c>
      <c r="L19" s="463">
        <v>1659323148.1619885</v>
      </c>
      <c r="M19" s="463">
        <v>153452760.3342154</v>
      </c>
      <c r="N19" s="462">
        <v>0.10190303333846143</v>
      </c>
      <c r="O19" s="461">
        <v>356870259.22646368</v>
      </c>
      <c r="P19" s="461">
        <v>31777116.750350237</v>
      </c>
      <c r="Q19" s="462">
        <v>9.7747730106872655E-2</v>
      </c>
    </row>
    <row r="20" spans="1:17" x14ac:dyDescent="0.25">
      <c r="A20" s="490" t="s">
        <v>111</v>
      </c>
      <c r="B20" s="490" t="s">
        <v>100</v>
      </c>
      <c r="C20" s="20" t="s">
        <v>165</v>
      </c>
      <c r="D20" s="465">
        <v>3504734331.3074889</v>
      </c>
      <c r="E20" s="465">
        <v>101421474.0065012</v>
      </c>
      <c r="F20" s="466">
        <v>2.9800808288584418E-2</v>
      </c>
      <c r="G20" s="470">
        <v>83.586833345317913</v>
      </c>
      <c r="H20" s="470">
        <v>-0.68359804992950046</v>
      </c>
      <c r="I20" s="471">
        <v>2.2430069406466462</v>
      </c>
      <c r="J20" s="471">
        <v>6.9873680647380088E-2</v>
      </c>
      <c r="K20" s="466">
        <v>3.2153426544768673E-2</v>
      </c>
      <c r="L20" s="467">
        <v>7861143430.2452793</v>
      </c>
      <c r="M20" s="467">
        <v>465291065.86136723</v>
      </c>
      <c r="N20" s="466">
        <v>6.2912432933634799E-2</v>
      </c>
      <c r="O20" s="465">
        <v>1785826124.3252583</v>
      </c>
      <c r="P20" s="465">
        <v>50923458.417090654</v>
      </c>
      <c r="Q20" s="466">
        <v>2.9352343170464729E-2</v>
      </c>
    </row>
    <row r="21" spans="1:17" x14ac:dyDescent="0.25">
      <c r="A21" s="490" t="s">
        <v>112</v>
      </c>
      <c r="B21" s="489" t="s">
        <v>486</v>
      </c>
      <c r="C21" s="19" t="s">
        <v>35</v>
      </c>
      <c r="D21" s="461">
        <v>29786992.451458395</v>
      </c>
      <c r="E21" s="461">
        <v>220092.03624242544</v>
      </c>
      <c r="F21" s="462">
        <v>7.4438657130647288E-3</v>
      </c>
      <c r="G21" s="468">
        <v>15.54004292865338</v>
      </c>
      <c r="H21" s="468">
        <v>-0.38765301164203692</v>
      </c>
      <c r="I21" s="469">
        <v>2.4771138014385481</v>
      </c>
      <c r="J21" s="469">
        <v>7.2982719464528945E-2</v>
      </c>
      <c r="K21" s="462">
        <v>3.0357213053708879E-2</v>
      </c>
      <c r="L21" s="463">
        <v>73785770.104853436</v>
      </c>
      <c r="M21" s="463">
        <v>2703065.8190021962</v>
      </c>
      <c r="N21" s="462">
        <v>3.8027053784168305E-2</v>
      </c>
      <c r="O21" s="461">
        <v>16543915.846895456</v>
      </c>
      <c r="P21" s="461">
        <v>483939.53439362906</v>
      </c>
      <c r="Q21" s="462">
        <v>3.0133265764340399E-2</v>
      </c>
    </row>
    <row r="22" spans="1:17" x14ac:dyDescent="0.25">
      <c r="A22" s="490" t="s">
        <v>112</v>
      </c>
      <c r="B22" s="490" t="s">
        <v>21</v>
      </c>
      <c r="C22" s="20" t="s">
        <v>165</v>
      </c>
      <c r="D22" s="465">
        <v>161891966.1474005</v>
      </c>
      <c r="E22" s="465">
        <v>5826867.2700208426</v>
      </c>
      <c r="F22" s="466">
        <v>3.7336132882592875E-2</v>
      </c>
      <c r="G22" s="470">
        <v>84.459957071346665</v>
      </c>
      <c r="H22" s="470">
        <v>0.38765301164208665</v>
      </c>
      <c r="I22" s="471">
        <v>2.4127972736977754</v>
      </c>
      <c r="J22" s="471">
        <v>7.2813661551959452E-2</v>
      </c>
      <c r="K22" s="466">
        <v>3.1117167305794821E-2</v>
      </c>
      <c r="L22" s="467">
        <v>390612494.55402046</v>
      </c>
      <c r="M22" s="467">
        <v>25422720.753035724</v>
      </c>
      <c r="N22" s="466">
        <v>6.9615094881846806E-2</v>
      </c>
      <c r="O22" s="465">
        <v>89185048.628853679</v>
      </c>
      <c r="P22" s="465">
        <v>4179018.5985716879</v>
      </c>
      <c r="Q22" s="466">
        <v>4.9161437101379532E-2</v>
      </c>
    </row>
    <row r="23" spans="1:17" x14ac:dyDescent="0.25">
      <c r="A23" s="490" t="s">
        <v>112</v>
      </c>
      <c r="B23" s="489" t="s">
        <v>483</v>
      </c>
      <c r="C23" s="19" t="s">
        <v>35</v>
      </c>
      <c r="D23" s="461">
        <v>364570080.44967395</v>
      </c>
      <c r="E23" s="461">
        <v>11847188.56851536</v>
      </c>
      <c r="F23" s="462">
        <v>3.3587807429598257E-2</v>
      </c>
      <c r="G23" s="468">
        <v>15.704650204833829</v>
      </c>
      <c r="H23" s="468">
        <v>0.192963083076787</v>
      </c>
      <c r="I23" s="469">
        <v>2.5003495478096291</v>
      </c>
      <c r="J23" s="469">
        <v>4.3341072943757997E-2</v>
      </c>
      <c r="K23" s="462">
        <v>1.763977348353428E-2</v>
      </c>
      <c r="L23" s="463">
        <v>911552635.79726243</v>
      </c>
      <c r="M23" s="463">
        <v>44909501.166057467</v>
      </c>
      <c r="N23" s="462">
        <v>5.1820062227999356E-2</v>
      </c>
      <c r="O23" s="461">
        <v>200498528.08495325</v>
      </c>
      <c r="P23" s="461">
        <v>8747953.7346824706</v>
      </c>
      <c r="Q23" s="462">
        <v>4.5621525590335825E-2</v>
      </c>
    </row>
    <row r="24" spans="1:17" x14ac:dyDescent="0.25">
      <c r="A24" s="490" t="s">
        <v>112</v>
      </c>
      <c r="B24" s="490" t="s">
        <v>99</v>
      </c>
      <c r="C24" s="20" t="s">
        <v>165</v>
      </c>
      <c r="D24" s="465">
        <v>1956844759.7067685</v>
      </c>
      <c r="E24" s="465">
        <v>35650642.351581335</v>
      </c>
      <c r="F24" s="466">
        <v>1.8556501932589616E-2</v>
      </c>
      <c r="G24" s="470">
        <v>84.295349795165549</v>
      </c>
      <c r="H24" s="470">
        <v>-0.19296308307698951</v>
      </c>
      <c r="I24" s="471">
        <v>2.4454261399317034</v>
      </c>
      <c r="J24" s="471">
        <v>7.0929755906822933E-2</v>
      </c>
      <c r="K24" s="466">
        <v>2.9871494597348568E-2</v>
      </c>
      <c r="L24" s="467">
        <v>4785319327.1753044</v>
      </c>
      <c r="M24" s="467">
        <v>223450842.50554085</v>
      </c>
      <c r="N24" s="466">
        <v>4.8982306977163236E-2</v>
      </c>
      <c r="O24" s="465">
        <v>1096029706.7874937</v>
      </c>
      <c r="P24" s="465">
        <v>27619585.884578347</v>
      </c>
      <c r="Q24" s="466">
        <v>2.5851108431317538E-2</v>
      </c>
    </row>
    <row r="25" spans="1:17" x14ac:dyDescent="0.25">
      <c r="A25" s="490" t="s">
        <v>112</v>
      </c>
      <c r="B25" s="489" t="s">
        <v>487</v>
      </c>
      <c r="C25" s="19" t="s">
        <v>35</v>
      </c>
      <c r="D25" s="461">
        <v>364349988.41343147</v>
      </c>
      <c r="E25" s="461">
        <v>12852634.295713902</v>
      </c>
      <c r="F25" s="462">
        <v>3.6565379924337962E-2</v>
      </c>
      <c r="G25" s="468">
        <v>15.736159744931928</v>
      </c>
      <c r="H25" s="468">
        <v>0.22853063483641378</v>
      </c>
      <c r="I25" s="469">
        <v>2.4944410563476662</v>
      </c>
      <c r="J25" s="469">
        <v>3.5195760370779983E-2</v>
      </c>
      <c r="K25" s="462">
        <v>1.4311610325475552E-2</v>
      </c>
      <c r="L25" s="463">
        <v>908849569.97825992</v>
      </c>
      <c r="M25" s="463">
        <v>44431355.315941215</v>
      </c>
      <c r="N25" s="462">
        <v>5.1400299718693615E-2</v>
      </c>
      <c r="O25" s="461">
        <v>200014588.55055967</v>
      </c>
      <c r="P25" s="461">
        <v>9103053.4669044912</v>
      </c>
      <c r="Q25" s="462">
        <v>4.7682050552449021E-2</v>
      </c>
    </row>
    <row r="26" spans="1:17" x14ac:dyDescent="0.25">
      <c r="A26" s="490" t="s">
        <v>112</v>
      </c>
      <c r="B26" s="490" t="s">
        <v>100</v>
      </c>
      <c r="C26" s="20" t="s">
        <v>165</v>
      </c>
      <c r="D26" s="465">
        <v>1951017892.4367471</v>
      </c>
      <c r="E26" s="465">
        <v>35906007.822472572</v>
      </c>
      <c r="F26" s="466">
        <v>1.8748778131938988E-2</v>
      </c>
      <c r="G26" s="470">
        <v>84.263840255067464</v>
      </c>
      <c r="H26" s="470">
        <v>-0.22853063483678682</v>
      </c>
      <c r="I26" s="471">
        <v>2.4396991052077666</v>
      </c>
      <c r="J26" s="471">
        <v>6.5925270414870063E-2</v>
      </c>
      <c r="K26" s="466">
        <v>2.777234690541688E-2</v>
      </c>
      <c r="L26" s="467">
        <v>4759896606.4222746</v>
      </c>
      <c r="M26" s="467">
        <v>213854124.02399731</v>
      </c>
      <c r="N26" s="466">
        <v>4.7041822607688868E-2</v>
      </c>
      <c r="O26" s="465">
        <v>1091850688.1889222</v>
      </c>
      <c r="P26" s="465">
        <v>27548303.851785421</v>
      </c>
      <c r="Q26" s="466">
        <v>2.5883906920816411E-2</v>
      </c>
    </row>
    <row r="27" spans="1:17" x14ac:dyDescent="0.25">
      <c r="A27" s="490" t="s">
        <v>113</v>
      </c>
      <c r="B27" s="489" t="s">
        <v>486</v>
      </c>
      <c r="C27" s="19" t="s">
        <v>35</v>
      </c>
      <c r="D27" s="461">
        <v>197139.72194020642</v>
      </c>
      <c r="E27" s="461">
        <v>-32640.716008864954</v>
      </c>
      <c r="F27" s="462">
        <v>-0.14205176167389608</v>
      </c>
      <c r="G27" s="468">
        <v>19.867230584020913</v>
      </c>
      <c r="H27" s="468">
        <v>-1.5710966220062659</v>
      </c>
      <c r="I27" s="469">
        <v>2.8913623364280809</v>
      </c>
      <c r="J27" s="469">
        <v>8.6352148938320994E-2</v>
      </c>
      <c r="K27" s="462">
        <v>3.078496802737057E-2</v>
      </c>
      <c r="L27" s="463">
        <v>570002.36703181744</v>
      </c>
      <c r="M27" s="463">
        <v>-74534.102301186416</v>
      </c>
      <c r="N27" s="462">
        <v>-0.11563985258788809</v>
      </c>
      <c r="O27" s="461">
        <v>105822.60043263435</v>
      </c>
      <c r="P27" s="461">
        <v>-19090.888544551141</v>
      </c>
      <c r="Q27" s="462">
        <v>-0.15283288218807137</v>
      </c>
    </row>
    <row r="28" spans="1:17" x14ac:dyDescent="0.25">
      <c r="A28" s="490" t="s">
        <v>113</v>
      </c>
      <c r="B28" s="490" t="s">
        <v>21</v>
      </c>
      <c r="C28" s="20" t="s">
        <v>165</v>
      </c>
      <c r="D28" s="465">
        <v>795146.14853619866</v>
      </c>
      <c r="E28" s="465">
        <v>-46894.156527136802</v>
      </c>
      <c r="F28" s="466">
        <v>-5.5691106761937698E-2</v>
      </c>
      <c r="G28" s="470">
        <v>80.132769415979098</v>
      </c>
      <c r="H28" s="470">
        <v>1.5710966220062375</v>
      </c>
      <c r="I28" s="471">
        <v>2.9386726255615967</v>
      </c>
      <c r="J28" s="471">
        <v>6.6190297768502049E-2</v>
      </c>
      <c r="K28" s="466">
        <v>2.304289120530657E-2</v>
      </c>
      <c r="L28" s="467">
        <v>2336674.2200240623</v>
      </c>
      <c r="M28" s="467">
        <v>-82071.67555987509</v>
      </c>
      <c r="N28" s="466">
        <v>-3.393149967084956E-2</v>
      </c>
      <c r="O28" s="465">
        <v>470639.97115087509</v>
      </c>
      <c r="P28" s="465">
        <v>-24752.527163394494</v>
      </c>
      <c r="Q28" s="466">
        <v>-4.9965486452909227E-2</v>
      </c>
    </row>
    <row r="29" spans="1:17" x14ac:dyDescent="0.25">
      <c r="A29" s="490" t="s">
        <v>113</v>
      </c>
      <c r="B29" s="489" t="s">
        <v>483</v>
      </c>
      <c r="C29" s="19" t="s">
        <v>35</v>
      </c>
      <c r="D29" s="461">
        <v>2674353.6037207078</v>
      </c>
      <c r="E29" s="461">
        <v>-112093.17026825435</v>
      </c>
      <c r="F29" s="462">
        <v>-4.0227996211744034E-2</v>
      </c>
      <c r="G29" s="468">
        <v>21.593020252262718</v>
      </c>
      <c r="H29" s="468">
        <v>0.89360946985022238</v>
      </c>
      <c r="I29" s="469">
        <v>2.8217851242119836</v>
      </c>
      <c r="J29" s="469">
        <v>-4.5303584069057656E-2</v>
      </c>
      <c r="K29" s="462">
        <v>-1.5801249517744902E-2</v>
      </c>
      <c r="L29" s="463">
        <v>7546451.2158618029</v>
      </c>
      <c r="M29" s="463">
        <v>-442538.86606808472</v>
      </c>
      <c r="N29" s="462">
        <v>-5.5393593123748294E-2</v>
      </c>
      <c r="O29" s="461">
        <v>1439534.4200283152</v>
      </c>
      <c r="P29" s="461">
        <v>-116592.78861128842</v>
      </c>
      <c r="Q29" s="462">
        <v>-7.4924972691156833E-2</v>
      </c>
    </row>
    <row r="30" spans="1:17" x14ac:dyDescent="0.25">
      <c r="A30" s="490" t="s">
        <v>113</v>
      </c>
      <c r="B30" s="490" t="s">
        <v>99</v>
      </c>
      <c r="C30" s="20" t="s">
        <v>165</v>
      </c>
      <c r="D30" s="465">
        <v>9710915.2122081816</v>
      </c>
      <c r="E30" s="465">
        <v>-964116.7161652334</v>
      </c>
      <c r="F30" s="466">
        <v>-9.031511311949196E-2</v>
      </c>
      <c r="G30" s="470">
        <v>78.40697974773714</v>
      </c>
      <c r="H30" s="470">
        <v>-0.89360946985027567</v>
      </c>
      <c r="I30" s="471">
        <v>2.9794146166780209</v>
      </c>
      <c r="J30" s="471">
        <v>7.2906332875425139E-2</v>
      </c>
      <c r="K30" s="466">
        <v>2.5083820776193182E-2</v>
      </c>
      <c r="L30" s="467">
        <v>28932842.724574</v>
      </c>
      <c r="M30" s="467">
        <v>-2094226.0051005296</v>
      </c>
      <c r="N30" s="466">
        <v>-6.7496740454169799E-2</v>
      </c>
      <c r="O30" s="465">
        <v>5833744.7006891333</v>
      </c>
      <c r="P30" s="465">
        <v>-588860.69586610422</v>
      </c>
      <c r="Q30" s="466">
        <v>-9.1685641497131279E-2</v>
      </c>
    </row>
    <row r="31" spans="1:17" x14ac:dyDescent="0.25">
      <c r="A31" s="490" t="s">
        <v>113</v>
      </c>
      <c r="B31" s="489" t="s">
        <v>487</v>
      </c>
      <c r="C31" s="19" t="s">
        <v>35</v>
      </c>
      <c r="D31" s="461">
        <v>2706994.319729574</v>
      </c>
      <c r="E31" s="461">
        <v>-55803.544738304801</v>
      </c>
      <c r="F31" s="462">
        <v>-2.0198200330176053E-2</v>
      </c>
      <c r="G31" s="468">
        <v>21.717103513107567</v>
      </c>
      <c r="H31" s="468">
        <v>1.3310394301223596</v>
      </c>
      <c r="I31" s="469">
        <v>2.81529416689885</v>
      </c>
      <c r="J31" s="469">
        <v>-5.3183860251557746E-2</v>
      </c>
      <c r="K31" s="462">
        <v>-1.854079401974414E-2</v>
      </c>
      <c r="L31" s="463">
        <v>7620985.3181629907</v>
      </c>
      <c r="M31" s="463">
        <v>-304039.64952118974</v>
      </c>
      <c r="N31" s="462">
        <v>-3.8364503678028794E-2</v>
      </c>
      <c r="O31" s="461">
        <v>1458625.3085728658</v>
      </c>
      <c r="P31" s="461">
        <v>-85727.757802199805</v>
      </c>
      <c r="Q31" s="462">
        <v>-5.551046562391436E-2</v>
      </c>
    </row>
    <row r="32" spans="1:17" x14ac:dyDescent="0.25">
      <c r="A32" s="490" t="s">
        <v>113</v>
      </c>
      <c r="B32" s="490" t="s">
        <v>100</v>
      </c>
      <c r="C32" s="20" t="s">
        <v>165</v>
      </c>
      <c r="D32" s="465">
        <v>9757809.368735319</v>
      </c>
      <c r="E32" s="465">
        <v>-1031777.6372720543</v>
      </c>
      <c r="F32" s="466">
        <v>-9.5627166887628443E-2</v>
      </c>
      <c r="G32" s="470">
        <v>78.282896486892326</v>
      </c>
      <c r="H32" s="470">
        <v>-1.331039430122388</v>
      </c>
      <c r="I32" s="471">
        <v>2.9735069935983405</v>
      </c>
      <c r="J32" s="471">
        <v>6.7610162771043925E-2</v>
      </c>
      <c r="K32" s="466">
        <v>2.326653928446441E-2</v>
      </c>
      <c r="L32" s="467">
        <v>29014914.400133878</v>
      </c>
      <c r="M32" s="467">
        <v>-2338512.2865583263</v>
      </c>
      <c r="N32" s="466">
        <v>-7.4585540838217071E-2</v>
      </c>
      <c r="O32" s="465">
        <v>5858497.2278525289</v>
      </c>
      <c r="P32" s="465">
        <v>-638315.55856188387</v>
      </c>
      <c r="Q32" s="466">
        <v>-9.8250569863529938E-2</v>
      </c>
    </row>
    <row r="33" spans="1:17" x14ac:dyDescent="0.25">
      <c r="A33" s="490" t="s">
        <v>114</v>
      </c>
      <c r="B33" s="489" t="s">
        <v>486</v>
      </c>
      <c r="C33" s="19" t="s">
        <v>35</v>
      </c>
      <c r="D33" s="461">
        <v>392391.52363205532</v>
      </c>
      <c r="E33" s="461">
        <v>22703.443433811481</v>
      </c>
      <c r="F33" s="462">
        <v>6.1412430234799142E-2</v>
      </c>
      <c r="G33" s="468">
        <v>14.893330432539814</v>
      </c>
      <c r="H33" s="468">
        <v>1.6097829511975661</v>
      </c>
      <c r="I33" s="469">
        <v>2.0467450343824263</v>
      </c>
      <c r="J33" s="469">
        <v>6.8409586375689724E-2</v>
      </c>
      <c r="K33" s="462">
        <v>3.4579366428790177E-2</v>
      </c>
      <c r="L33" s="463">
        <v>803125.40252766374</v>
      </c>
      <c r="M33" s="463">
        <v>71758.368765920633</v>
      </c>
      <c r="N33" s="462">
        <v>9.8115399591960972E-2</v>
      </c>
      <c r="O33" s="461">
        <v>188905.0173368454</v>
      </c>
      <c r="P33" s="461">
        <v>10647.105069857207</v>
      </c>
      <c r="Q33" s="462">
        <v>5.9728653468746798E-2</v>
      </c>
    </row>
    <row r="34" spans="1:17" x14ac:dyDescent="0.25">
      <c r="A34" s="490" t="s">
        <v>114</v>
      </c>
      <c r="B34" s="490" t="s">
        <v>21</v>
      </c>
      <c r="C34" s="20" t="s">
        <v>165</v>
      </c>
      <c r="D34" s="465">
        <v>2242287.9754189802</v>
      </c>
      <c r="E34" s="465">
        <v>-171076.293294081</v>
      </c>
      <c r="F34" s="466">
        <v>-7.0887058166858627E-2</v>
      </c>
      <c r="G34" s="470">
        <v>85.106669567460202</v>
      </c>
      <c r="H34" s="470">
        <v>-1.6097829511975732</v>
      </c>
      <c r="I34" s="471">
        <v>2.7902136164979408</v>
      </c>
      <c r="J34" s="471">
        <v>7.6844625529632005E-2</v>
      </c>
      <c r="K34" s="466">
        <v>2.8320742879208913E-2</v>
      </c>
      <c r="L34" s="467">
        <v>6256462.4411236383</v>
      </c>
      <c r="M34" s="467">
        <v>-291885.3295132909</v>
      </c>
      <c r="N34" s="466">
        <v>-4.4573889435456857E-2</v>
      </c>
      <c r="O34" s="465">
        <v>1433581.5334489346</v>
      </c>
      <c r="P34" s="465">
        <v>-114802.45406876318</v>
      </c>
      <c r="Q34" s="466">
        <v>-7.4143400470583209E-2</v>
      </c>
    </row>
    <row r="35" spans="1:17" x14ac:dyDescent="0.25">
      <c r="A35" s="490" t="s">
        <v>114</v>
      </c>
      <c r="B35" s="489" t="s">
        <v>483</v>
      </c>
      <c r="C35" s="19" t="s">
        <v>35</v>
      </c>
      <c r="D35" s="461">
        <v>4553964.369818788</v>
      </c>
      <c r="E35" s="461">
        <v>386450.4023106317</v>
      </c>
      <c r="F35" s="462">
        <v>9.2729239859440343E-2</v>
      </c>
      <c r="G35" s="468">
        <v>13.443539445050446</v>
      </c>
      <c r="H35" s="468">
        <v>1.775726004508126</v>
      </c>
      <c r="I35" s="469">
        <v>2.0293674516788371</v>
      </c>
      <c r="J35" s="469">
        <v>2.4851364660170461E-2</v>
      </c>
      <c r="K35" s="462">
        <v>1.2397687811591526E-2</v>
      </c>
      <c r="L35" s="463">
        <v>9241667.0682153758</v>
      </c>
      <c r="M35" s="463">
        <v>887818.27747028787</v>
      </c>
      <c r="N35" s="462">
        <v>0.10627655583781551</v>
      </c>
      <c r="O35" s="461">
        <v>2193762.2242479683</v>
      </c>
      <c r="P35" s="461">
        <v>100694.61362735555</v>
      </c>
      <c r="Q35" s="462">
        <v>4.8108629227461369E-2</v>
      </c>
    </row>
    <row r="36" spans="1:17" x14ac:dyDescent="0.25">
      <c r="A36" s="490" t="s">
        <v>114</v>
      </c>
      <c r="B36" s="490" t="s">
        <v>99</v>
      </c>
      <c r="C36" s="20" t="s">
        <v>165</v>
      </c>
      <c r="D36" s="465">
        <v>29320778.129601147</v>
      </c>
      <c r="E36" s="465">
        <v>-2229745.2947745621</v>
      </c>
      <c r="F36" s="466">
        <v>-7.067221246326065E-2</v>
      </c>
      <c r="G36" s="470">
        <v>86.55646055494951</v>
      </c>
      <c r="H36" s="470">
        <v>-1.7757260045082006</v>
      </c>
      <c r="I36" s="471">
        <v>2.7660704832622054</v>
      </c>
      <c r="J36" s="471">
        <v>9.0369788990969813E-2</v>
      </c>
      <c r="K36" s="466">
        <v>3.3774251800455311E-2</v>
      </c>
      <c r="L36" s="467">
        <v>81103338.930569753</v>
      </c>
      <c r="M36" s="467">
        <v>-3316418.5006532073</v>
      </c>
      <c r="N36" s="466">
        <v>-3.9284861761834648E-2</v>
      </c>
      <c r="O36" s="465">
        <v>18903963.515947636</v>
      </c>
      <c r="P36" s="465">
        <v>-1590258.0687942132</v>
      </c>
      <c r="Q36" s="466">
        <v>-7.7595436460888859E-2</v>
      </c>
    </row>
    <row r="37" spans="1:17" x14ac:dyDescent="0.25">
      <c r="A37" s="490" t="s">
        <v>114</v>
      </c>
      <c r="B37" s="489" t="s">
        <v>487</v>
      </c>
      <c r="C37" s="19" t="s">
        <v>35</v>
      </c>
      <c r="D37" s="461">
        <v>4531260.9263849752</v>
      </c>
      <c r="E37" s="461">
        <v>479930.0565057653</v>
      </c>
      <c r="F37" s="462">
        <v>0.1184623206349163</v>
      </c>
      <c r="G37" s="468">
        <v>13.31818347575522</v>
      </c>
      <c r="H37" s="468">
        <v>1.9667113955425233</v>
      </c>
      <c r="I37" s="469">
        <v>2.0236991090171399</v>
      </c>
      <c r="J37" s="469">
        <v>9.2511621420650059E-3</v>
      </c>
      <c r="K37" s="462">
        <v>4.5924056545694958E-3</v>
      </c>
      <c r="L37" s="463">
        <v>9169908.6994494535</v>
      </c>
      <c r="M37" s="463">
        <v>1008713.5465096682</v>
      </c>
      <c r="N37" s="462">
        <v>0.12359875332062295</v>
      </c>
      <c r="O37" s="461">
        <v>2183115.1191781112</v>
      </c>
      <c r="P37" s="461">
        <v>96241.470980362734</v>
      </c>
      <c r="Q37" s="462">
        <v>4.6117536183121643E-2</v>
      </c>
    </row>
    <row r="38" spans="1:17" x14ac:dyDescent="0.25">
      <c r="A38" s="490" t="s">
        <v>114</v>
      </c>
      <c r="B38" s="490" t="s">
        <v>100</v>
      </c>
      <c r="C38" s="20" t="s">
        <v>165</v>
      </c>
      <c r="D38" s="465">
        <v>29491854.422895253</v>
      </c>
      <c r="E38" s="465">
        <v>-2146730.8806642368</v>
      </c>
      <c r="F38" s="466">
        <v>-6.7851670991835394E-2</v>
      </c>
      <c r="G38" s="470">
        <v>86.681816524244809</v>
      </c>
      <c r="H38" s="470">
        <v>-1.9667113955424753</v>
      </c>
      <c r="I38" s="471">
        <v>2.7599222176037168</v>
      </c>
      <c r="J38" s="471">
        <v>8.8701796986098813E-2</v>
      </c>
      <c r="K38" s="466">
        <v>3.3206468586965167E-2</v>
      </c>
      <c r="L38" s="467">
        <v>81395224.26008305</v>
      </c>
      <c r="M38" s="467">
        <v>-3118410.8822375238</v>
      </c>
      <c r="N38" s="466">
        <v>-3.6898316786233773E-2</v>
      </c>
      <c r="O38" s="465">
        <v>19018765.970016386</v>
      </c>
      <c r="P38" s="465">
        <v>-1571693.3135703914</v>
      </c>
      <c r="Q38" s="466">
        <v>-7.6331144047050534E-2</v>
      </c>
    </row>
    <row r="39" spans="1:17" x14ac:dyDescent="0.25">
      <c r="A39" s="490" t="s">
        <v>115</v>
      </c>
      <c r="B39" s="489" t="s">
        <v>486</v>
      </c>
      <c r="C39" s="19" t="s">
        <v>35</v>
      </c>
      <c r="D39" s="461">
        <v>26333565.889639847</v>
      </c>
      <c r="E39" s="461">
        <v>-281442.87339454144</v>
      </c>
      <c r="F39" s="462">
        <v>-1.0574592550404781E-2</v>
      </c>
      <c r="G39" s="468">
        <v>17.190575335592108</v>
      </c>
      <c r="H39" s="468">
        <v>-1.1446169235916805</v>
      </c>
      <c r="I39" s="469">
        <v>2.3636583763593446</v>
      </c>
      <c r="J39" s="469">
        <v>9.6002802737862769E-2</v>
      </c>
      <c r="K39" s="462">
        <v>4.2335707351070416E-2</v>
      </c>
      <c r="L39" s="463">
        <v>62243553.594457947</v>
      </c>
      <c r="M39" s="463">
        <v>1889880.6309784353</v>
      </c>
      <c r="N39" s="462">
        <v>3.1313431945094991E-2</v>
      </c>
      <c r="O39" s="461">
        <v>13220203.359375596</v>
      </c>
      <c r="P39" s="461">
        <v>562998.95201668888</v>
      </c>
      <c r="Q39" s="462">
        <v>4.4480513539732432E-2</v>
      </c>
    </row>
    <row r="40" spans="1:17" x14ac:dyDescent="0.25">
      <c r="A40" s="490" t="s">
        <v>115</v>
      </c>
      <c r="B40" s="490" t="s">
        <v>21</v>
      </c>
      <c r="C40" s="20" t="s">
        <v>165</v>
      </c>
      <c r="D40" s="465">
        <v>126852499.00673452</v>
      </c>
      <c r="E40" s="465">
        <v>8309451.1385187209</v>
      </c>
      <c r="F40" s="466">
        <v>7.0096486364652363E-2</v>
      </c>
      <c r="G40" s="470">
        <v>82.809424664409448</v>
      </c>
      <c r="H40" s="470">
        <v>1.1446169235924373</v>
      </c>
      <c r="I40" s="471">
        <v>1.9976099915636545</v>
      </c>
      <c r="J40" s="471">
        <v>0.11240593910732577</v>
      </c>
      <c r="K40" s="466">
        <v>5.9625343453334041E-2</v>
      </c>
      <c r="L40" s="467">
        <v>253401819.47067145</v>
      </c>
      <c r="M40" s="467">
        <v>29923985.238986462</v>
      </c>
      <c r="N40" s="466">
        <v>0.1339013568923508</v>
      </c>
      <c r="O40" s="465">
        <v>56008312.910845339</v>
      </c>
      <c r="P40" s="465">
        <v>4029515.5103819594</v>
      </c>
      <c r="Q40" s="466">
        <v>7.7522292009511495E-2</v>
      </c>
    </row>
    <row r="41" spans="1:17" x14ac:dyDescent="0.25">
      <c r="A41" s="490" t="s">
        <v>115</v>
      </c>
      <c r="B41" s="489" t="s">
        <v>483</v>
      </c>
      <c r="C41" s="19" t="s">
        <v>35</v>
      </c>
      <c r="D41" s="461">
        <v>320853762.49367684</v>
      </c>
      <c r="E41" s="461">
        <v>36191006.223162532</v>
      </c>
      <c r="F41" s="462">
        <v>0.12713642872469874</v>
      </c>
      <c r="G41" s="468">
        <v>17.129356363708236</v>
      </c>
      <c r="H41" s="468">
        <v>1.0239601539382299</v>
      </c>
      <c r="I41" s="469">
        <v>2.3211285919251203</v>
      </c>
      <c r="J41" s="469">
        <v>6.2990889233470959E-2</v>
      </c>
      <c r="K41" s="462">
        <v>2.7895061119783456E-2</v>
      </c>
      <c r="L41" s="463">
        <v>744742841.9508251</v>
      </c>
      <c r="M41" s="463">
        <v>101935139.46425307</v>
      </c>
      <c r="N41" s="462">
        <v>0.15857796829430876</v>
      </c>
      <c r="O41" s="461">
        <v>155960145.89492929</v>
      </c>
      <c r="P41" s="461">
        <v>21459566.294117421</v>
      </c>
      <c r="Q41" s="462">
        <v>0.15954999121794036</v>
      </c>
    </row>
    <row r="42" spans="1:17" x14ac:dyDescent="0.25">
      <c r="A42" s="490" t="s">
        <v>115</v>
      </c>
      <c r="B42" s="490" t="s">
        <v>99</v>
      </c>
      <c r="C42" s="20" t="s">
        <v>165</v>
      </c>
      <c r="D42" s="465">
        <v>1552268354.1870916</v>
      </c>
      <c r="E42" s="465">
        <v>69431866.335725784</v>
      </c>
      <c r="F42" s="466">
        <v>4.682368346380035E-2</v>
      </c>
      <c r="G42" s="470">
        <v>82.870643636293892</v>
      </c>
      <c r="H42" s="470">
        <v>-1.0239601539376793</v>
      </c>
      <c r="I42" s="471">
        <v>1.9984666176388799</v>
      </c>
      <c r="J42" s="471">
        <v>8.9287208413086683E-2</v>
      </c>
      <c r="K42" s="466">
        <v>4.6767322118403877E-2</v>
      </c>
      <c r="L42" s="467">
        <v>3102156487.4601479</v>
      </c>
      <c r="M42" s="467">
        <v>271155597.60562706</v>
      </c>
      <c r="N42" s="466">
        <v>9.5780823869525938E-2</v>
      </c>
      <c r="O42" s="465">
        <v>692146595.22137213</v>
      </c>
      <c r="P42" s="465">
        <v>25945195.806946278</v>
      </c>
      <c r="Q42" s="466">
        <v>3.8944973441592055E-2</v>
      </c>
    </row>
    <row r="43" spans="1:17" x14ac:dyDescent="0.25">
      <c r="A43" s="490" t="s">
        <v>115</v>
      </c>
      <c r="B43" s="489" t="s">
        <v>487</v>
      </c>
      <c r="C43" s="19" t="s">
        <v>35</v>
      </c>
      <c r="D43" s="461">
        <v>321135205.36707264</v>
      </c>
      <c r="E43" s="461">
        <v>40147119.19471997</v>
      </c>
      <c r="F43" s="462">
        <v>0.14287836805327933</v>
      </c>
      <c r="G43" s="468">
        <v>17.218177030213162</v>
      </c>
      <c r="H43" s="468">
        <v>1.23841300786383</v>
      </c>
      <c r="I43" s="469">
        <v>2.3132093551397834</v>
      </c>
      <c r="J43" s="469">
        <v>5.8568751590575285E-2</v>
      </c>
      <c r="K43" s="462">
        <v>2.597697899096538E-2</v>
      </c>
      <c r="L43" s="463">
        <v>742852961.31984806</v>
      </c>
      <c r="M43" s="463">
        <v>109325813.12207794</v>
      </c>
      <c r="N43" s="462">
        <v>0.17256689540942824</v>
      </c>
      <c r="O43" s="461">
        <v>155397146.94291267</v>
      </c>
      <c r="P43" s="461">
        <v>22759892.61682944</v>
      </c>
      <c r="Q43" s="462">
        <v>0.17159502232212362</v>
      </c>
    </row>
    <row r="44" spans="1:17" x14ac:dyDescent="0.25">
      <c r="A44" s="490" t="s">
        <v>115</v>
      </c>
      <c r="B44" s="490" t="s">
        <v>100</v>
      </c>
      <c r="C44" s="20" t="s">
        <v>165</v>
      </c>
      <c r="D44" s="465">
        <v>1543958903.0485585</v>
      </c>
      <c r="E44" s="465">
        <v>66547517.367854595</v>
      </c>
      <c r="F44" s="466">
        <v>4.5043322403525023E-2</v>
      </c>
      <c r="G44" s="470">
        <v>82.781822969788863</v>
      </c>
      <c r="H44" s="470">
        <v>-1.2384130078627607</v>
      </c>
      <c r="I44" s="471">
        <v>1.9898408540246755</v>
      </c>
      <c r="J44" s="471">
        <v>8.2141696825916544E-2</v>
      </c>
      <c r="K44" s="466">
        <v>4.3057992931407676E-2</v>
      </c>
      <c r="L44" s="467">
        <v>3072232502.2211447</v>
      </c>
      <c r="M44" s="467">
        <v>253776046.92221546</v>
      </c>
      <c r="N44" s="466">
        <v>9.0040790392590844E-2</v>
      </c>
      <c r="O44" s="465">
        <v>688117079.71099007</v>
      </c>
      <c r="P44" s="465">
        <v>24013610.926373124</v>
      </c>
      <c r="Q44" s="466">
        <v>3.6159442097660921E-2</v>
      </c>
    </row>
  </sheetData>
  <mergeCells count="24">
    <mergeCell ref="A9:A14"/>
    <mergeCell ref="B9:B10"/>
    <mergeCell ref="B11:B12"/>
    <mergeCell ref="B13:B14"/>
    <mergeCell ref="A15:A20"/>
    <mergeCell ref="B15:B16"/>
    <mergeCell ref="B17:B18"/>
    <mergeCell ref="B19:B20"/>
    <mergeCell ref="A21:A26"/>
    <mergeCell ref="B21:B22"/>
    <mergeCell ref="B23:B24"/>
    <mergeCell ref="B25:B26"/>
    <mergeCell ref="A27:A32"/>
    <mergeCell ref="B27:B28"/>
    <mergeCell ref="B29:B30"/>
    <mergeCell ref="B31:B32"/>
    <mergeCell ref="A33:A38"/>
    <mergeCell ref="B33:B34"/>
    <mergeCell ref="B35:B36"/>
    <mergeCell ref="B37:B38"/>
    <mergeCell ref="A39:A44"/>
    <mergeCell ref="B39:B40"/>
    <mergeCell ref="B41:B42"/>
    <mergeCell ref="B43:B44"/>
  </mergeCells>
  <pageMargins left="0.7" right="0.7" top="0.75" bottom="0.75" header="0.3" footer="0.3"/>
  <colBreaks count="1" manualBreakCount="1">
    <brk id="18" max="1048575" man="1"/>
  </col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7760F99-9FD5-42A6-81A0-C0DCA1D1F1F0}"/>
</file>

<file path=customXml/itemProps2.xml><?xml version="1.0" encoding="utf-8"?>
<ds:datastoreItem xmlns:ds="http://schemas.openxmlformats.org/officeDocument/2006/customXml" ds:itemID="{2BB1549B-935D-4F31-B3B7-50C87C0FCAEB}"/>
</file>

<file path=customXml/itemProps3.xml><?xml version="1.0" encoding="utf-8"?>
<ds:datastoreItem xmlns:ds="http://schemas.openxmlformats.org/officeDocument/2006/customXml" ds:itemID="{B59816FF-1E32-4698-B163-DE460AE020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19</vt:i4>
      </vt:variant>
    </vt:vector>
  </HeadingPairs>
  <TitlesOfParts>
    <vt:vector size="44" baseType="lpstr">
      <vt:lpstr>Index</vt:lpstr>
      <vt:lpstr>Sales By Region &amp; Outlet</vt:lpstr>
      <vt:lpstr>Sales By Region &amp; Market</vt:lpstr>
      <vt:lpstr>SubSegments</vt:lpstr>
      <vt:lpstr>NB vs PL</vt:lpstr>
      <vt:lpstr>Flavors</vt:lpstr>
      <vt:lpstr>Fat Content</vt:lpstr>
      <vt:lpstr>Organic</vt:lpstr>
      <vt:lpstr>Form</vt:lpstr>
      <vt:lpstr>Package Type</vt:lpstr>
      <vt:lpstr>Size</vt:lpstr>
      <vt:lpstr>Sugar Content</vt:lpstr>
      <vt:lpstr>RFG vs SS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'DMI SR Data'!Print_Area</vt:lpstr>
      <vt:lpstr>'Fat Content'!Print_Area</vt:lpstr>
      <vt:lpstr>Flavors!Print_Area</vt:lpstr>
      <vt:lpstr>Form!Print_Area</vt:lpstr>
      <vt:lpstr>'HOME PAGE'!Print_Area</vt:lpstr>
      <vt:lpstr>'NB vs PL'!Print_Area</vt:lpstr>
      <vt:lpstr>Organic!Print_Area</vt:lpstr>
      <vt:lpstr>'Package Type'!Print_Area</vt:lpstr>
      <vt:lpstr>'Sales By Region &amp; Market'!Print_Area</vt:lpstr>
      <vt:lpstr>'Sales By Region &amp; Outlet'!Print_Area</vt:lpstr>
      <vt:lpstr>Size!Print_Area</vt:lpstr>
      <vt:lpstr>SubSegments!Print_Area</vt:lpstr>
      <vt:lpstr>'Sugar Content'!Print_Area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Prakash Gopalan</dc:creator>
  <cp:lastModifiedBy>Madlyn Daley</cp:lastModifiedBy>
  <dcterms:created xsi:type="dcterms:W3CDTF">1996-10-14T23:33:28Z</dcterms:created>
  <dcterms:modified xsi:type="dcterms:W3CDTF">2025-03-06T19:33:29Z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</Properties>
</file>